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airfield15\RevDesign\2024 Misc Requests\00_Quarterly Tracker\2024_Q2\"/>
    </mc:Choice>
  </mc:AlternateContent>
  <xr:revisionPtr revIDLastSave="0" documentId="13_ncr:1_{E2C3F974-8A4D-4C31-BCB5-8D730545C767}" xr6:coauthVersionLast="47" xr6:coauthVersionMax="47" xr10:uidLastSave="{00000000-0000-0000-0000-000000000000}"/>
  <bookViews>
    <workbookView xWindow="28800" yWindow="0" windowWidth="28800" windowHeight="15600" xr2:uid="{29124183-DA74-43D5-8731-E7AF20C3D647}"/>
  </bookViews>
  <sheets>
    <sheet name="Selected Data" sheetId="2" r:id="rId1"/>
    <sheet name="Authorized Rev Req" sheetId="3" r:id="rId2"/>
    <sheet name="Incremental Rev Req" sheetId="4" r:id="rId3"/>
  </sheets>
  <definedNames>
    <definedName name="__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2017_Labor_Escalation_Rate">#REF!</definedName>
    <definedName name="_4ColName">SUBSTITUTE(SUBSTITUTE(SUBSTITUTE(SUBSTITUTE(SUBSTITUTE(TRIM(T(#REF!)&amp;"."&amp;T(#REF!)&amp;"."&amp;T(#REF!)&amp;"."&amp;T(#REF!)&amp;"."),"+","and"),"%","pct"),"-",""),"..","."),"&amp;","and")</definedName>
    <definedName name="_xlnm._FilterDatabase" localSheetId="1" hidden="1">'Authorized Rev Req'!$A$79:$S$121</definedName>
    <definedName name="_xlnm._FilterDatabase" localSheetId="2" hidden="1">'Incremental Rev Req'!$A$5:$J$73</definedName>
    <definedName name="_FPV1">#REF!</definedName>
    <definedName name="_FPV3">#REF!</definedName>
    <definedName name="_huh2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SPV1">#REF!</definedName>
    <definedName name="_SPV3">#REF!</definedName>
    <definedName name="Actuals">#REF!</definedName>
    <definedName name="Aflag" localSheetId="0">#REF!</definedName>
    <definedName name="Aflag">#REF!</definedName>
    <definedName name="Aflag2" localSheetId="0">#REF!</definedName>
    <definedName name="Aflag2">#REF!</definedName>
    <definedName name="again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IR">#REF!</definedName>
    <definedName name="Balancing_Authority">#REF!</definedName>
    <definedName name="BondsIssued">#REF!</definedName>
    <definedName name="Boolean">#REF!</definedName>
    <definedName name="bt_d">#REF!</definedName>
    <definedName name="Bundled_Unbundled">#REF!</definedName>
    <definedName name="CBond" localSheetId="0">#REF!</definedName>
    <definedName name="CBond">#REF!</definedName>
    <definedName name="CECRA" localSheetId="0">#REF!</definedName>
    <definedName name="CECRA">#REF!</definedName>
    <definedName name="Construction_Status">#REF!</definedName>
    <definedName name="copy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E_U" localSheetId="0">#REF!</definedName>
    <definedName name="CORE_U">#REF!</definedName>
    <definedName name="Country">#REF!</definedName>
    <definedName name="CPUC_Approval_Status">#REF!</definedName>
    <definedName name="CREZ">#REF!</definedName>
    <definedName name="CTAC" localSheetId="0">#REF!</definedName>
    <definedName name="CTAC">#REF!</definedName>
    <definedName name="CTRBA" localSheetId="0">#REF!</definedName>
    <definedName name="CTRBA">#REF!</definedName>
    <definedName name="DACRS" localSheetId="0">SUM(#REF!)</definedName>
    <definedName name="DACRS">SUM(#REF!)</definedName>
    <definedName name="_xlnm.Database">#REF!</definedName>
    <definedName name="Dchoice" localSheetId="0">#REF!</definedName>
    <definedName name="Dchoice">#REF!</definedName>
    <definedName name="Delay_Termination_Reason">#REF!</definedName>
    <definedName name="DeliverabilityStatusOptions">#REF!</definedName>
    <definedName name="Distflag" localSheetId="0">#REF!</definedName>
    <definedName name="Distflag">#REF!</definedName>
    <definedName name="Dmdmult" localSheetId="0">#REF!</definedName>
    <definedName name="Dmdmult">#REF!</definedName>
    <definedName name="EPC_Contract_Status">#REF!</definedName>
    <definedName name="F_E">#REF!</definedName>
    <definedName name="Facility_Status">#REF!</definedName>
    <definedName name="FAIR">#REF!</definedName>
    <definedName name="FBUILD">#REF!</definedName>
    <definedName name="FCOMM">#REF!</definedName>
    <definedName name="FCOMP">#REF!</definedName>
    <definedName name="Financing_Status">#REF!</definedName>
    <definedName name="Flat" localSheetId="0">#REF!</definedName>
    <definedName name="Flat">#REF!</definedName>
    <definedName name="FM">#REF!</definedName>
    <definedName name="FOPROD">#REF!</definedName>
    <definedName name="FSONG2">#REF!</definedName>
    <definedName name="FSTEAM">#REF!</definedName>
    <definedName name="FT_D">#REF!</definedName>
    <definedName name="gsur">#REF!</definedName>
    <definedName name="head1" localSheetId="0">#REF!</definedName>
    <definedName name="head1">#REF!</definedName>
    <definedName name="head10" localSheetId="0">#REF!</definedName>
    <definedName name="head10">#REF!</definedName>
    <definedName name="head11" localSheetId="0">#REF!</definedName>
    <definedName name="head11">#REF!</definedName>
    <definedName name="head2" localSheetId="0">#REF!</definedName>
    <definedName name="head2">#REF!</definedName>
    <definedName name="head3" localSheetId="0">#REF!</definedName>
    <definedName name="head3">#REF!</definedName>
    <definedName name="head4" localSheetId="0">#REF!</definedName>
    <definedName name="head4">#REF!</definedName>
    <definedName name="head5" localSheetId="0">#REF!</definedName>
    <definedName name="head5">#REF!</definedName>
    <definedName name="head6" localSheetId="0">#REF!</definedName>
    <definedName name="head6">#REF!</definedName>
    <definedName name="head7" localSheetId="0">#REF!</definedName>
    <definedName name="head7">#REF!</definedName>
    <definedName name="head8" localSheetId="0">#REF!</definedName>
    <definedName name="head8">#REF!</definedName>
    <definedName name="head9" localSheetId="0">#REF!</definedName>
    <definedName name="head9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Title" hidden="1">"Daily MTM  Report"</definedName>
    <definedName name="huh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huhnd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localSheetId="0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IterationType">#REF!</definedName>
    <definedName name="LineLoss">#REF!</definedName>
    <definedName name="LocalAreaOptions">#REF!</definedName>
    <definedName name="LOLD">1</definedName>
    <definedName name="LOLD_Table">7</definedName>
    <definedName name="Mflag" localSheetId="0">#REF!</definedName>
    <definedName name="Mflag">#REF!</definedName>
    <definedName name="NCORE_U" localSheetId="0">#REF!</definedName>
    <definedName name="NCORE_U">#REF!</definedName>
    <definedName name="ND">#REF!</definedName>
    <definedName name="Out_Start_Date">#REF!</definedName>
    <definedName name="Out_Term_Date">#REF!</definedName>
    <definedName name="Overall_Project_Status">#REF!</definedName>
    <definedName name="Party_that_Terminated_Contract">#REF!</definedName>
    <definedName name="Path26DesignationOptions">#REF!</definedName>
    <definedName name="PBond" localSheetId="0">#REF!</definedName>
    <definedName name="PBond">#REF!</definedName>
    <definedName name="PCC_Classification">#REF!</definedName>
    <definedName name="PECRA" localSheetId="0">#REF!</definedName>
    <definedName name="PECRA">#REF!</definedName>
    <definedName name="Print_All_Tariff">#REF!</definedName>
    <definedName name="Program_Origination">#REF!</definedName>
    <definedName name="RAM_Auction_Round">#REF!</definedName>
    <definedName name="record1">#REF!</definedName>
    <definedName name="Record2">#REF!</definedName>
    <definedName name="Reporting_LSE">#REF!</definedName>
    <definedName name="Resource_Designation">#REF!</definedName>
    <definedName name="SAIR">#REF!</definedName>
    <definedName name="SAPBEXhrIndnt" hidden="1">"Wide"</definedName>
    <definedName name="SAPsysID" hidden="1">"708C5W7SBKP804JT78WJ0JNKI"</definedName>
    <definedName name="SAPwbID" hidden="1">"ARS"</definedName>
    <definedName name="SBUILD">#REF!</definedName>
    <definedName name="SchedulingID">#REF!</definedName>
    <definedName name="SCOMM">#REF!</definedName>
    <definedName name="SCOMP">#REF!</definedName>
    <definedName name="sds">#REF!</definedName>
    <definedName name="Season">#REF!</definedName>
    <definedName name="Sflag" localSheetId="0">#REF!</definedName>
    <definedName name="Sflag">#REF!</definedName>
    <definedName name="SM">#REF!</definedName>
    <definedName name="SOPROD">#REF!</definedName>
    <definedName name="SSONG2">#REF!</definedName>
    <definedName name="SSTEAM">#REF!</definedName>
    <definedName name="ST_D">#REF!</definedName>
    <definedName name="Status_of_Facility_Study___Phase_II_Study">#REF!</definedName>
    <definedName name="Status_of_Feasibility_Study">#REF!</definedName>
    <definedName name="Status_of_Interconnection_Agreement">#REF!</definedName>
    <definedName name="Status_of_System_Impact_Study___Phase_I_Study">#REF!</definedName>
    <definedName name="STEAM">#REF!</definedName>
    <definedName name="TAC">#REF!</definedName>
    <definedName name="TACCalcOptions">#REF!</definedName>
    <definedName name="Technology_SubType">#REF!</definedName>
    <definedName name="Technology_Type">#REF!</definedName>
    <definedName name="TRBA">#REF!</definedName>
    <definedName name="wrn.AG." localSheetId="0" hidden="1">{#N/A,#N/A,FALSE,"AG-1";#N/A,#N/A,FALSE,"AG-R";#N/A,#N/A,FALSE,"AG-V";#N/A,#N/A,FALSE,"AG-4";#N/A,#N/A,FALSE,"AG-5";#N/A,#N/A,FALSE,"AG-6";#N/A,#N/A,FALSE,"AG-7"}</definedName>
    <definedName name="wrn.AG." hidden="1">{#N/A,#N/A,FALSE,"AG-1";#N/A,#N/A,FALSE,"AG-R";#N/A,#N/A,FALSE,"AG-V";#N/A,#N/A,FALSE,"AG-4";#N/A,#N/A,FALSE,"AG-5";#N/A,#N/A,FALSE,"AG-6";#N/A,#N/A,FALSE,"AG-7"}</definedName>
    <definedName name="wrn.AGa." localSheetId="0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localSheetId="0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comind." localSheetId="0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Distr." localSheetId="0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G_CSP_REPORT." localSheetId="0" hidden="1">{#N/A,#N/A,FALSE,"Summary";#N/A,#N/A,FALSE,"Tariff G-CSP &amp; G-SUR";#N/A,#N/A,FALSE,"Amortization Calculations";#N/A,#N/A,FALSE,"Contracted Volumes";#N/A,#N/A,FALSE,"Reservation"}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ND." localSheetId="0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rint._.Out." localSheetId="0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Print._.Out.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wrn.RAP." localSheetId="0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s." localSheetId="0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Alloc." localSheetId="0" hidden="1">{#N/A,#N/A,FALSE,"RRQ inputs ";#N/A,#N/A,FALSE,"FERC Rev @ PR";#N/A,#N/A,FALSE,"Distribution Revenue Allocation";#N/A,#N/A,FALSE,"Nonallocated Revenues";#N/A,#N/A,FALSE,"MC Revenues-03 sales, 96 MC's";#N/A,#N/A,FALSE,"FTA"}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localSheetId="0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25" i="2"/>
  <c r="B6" i="4"/>
  <c r="D24" i="2"/>
  <c r="D23" i="2"/>
  <c r="D20" i="2"/>
  <c r="C20" i="2"/>
  <c r="Q13" i="2"/>
  <c r="Q19" i="2" s="1"/>
  <c r="D13" i="2"/>
  <c r="D19" i="2" s="1"/>
  <c r="C13" i="2"/>
  <c r="C19" i="2" s="1"/>
  <c r="D12" i="2"/>
  <c r="D18" i="2" s="1"/>
  <c r="D11" i="2"/>
  <c r="I154" i="4"/>
  <c r="M150" i="4"/>
  <c r="N150" i="4" s="1"/>
  <c r="L150" i="4"/>
  <c r="F150" i="4"/>
  <c r="K150" i="4" s="1"/>
  <c r="M143" i="4"/>
  <c r="L143" i="4"/>
  <c r="K143" i="4"/>
  <c r="D143" i="4"/>
  <c r="M140" i="4"/>
  <c r="L140" i="4"/>
  <c r="K140" i="4"/>
  <c r="M139" i="4"/>
  <c r="L139" i="4"/>
  <c r="K139" i="4"/>
  <c r="M138" i="4"/>
  <c r="K138" i="4"/>
  <c r="M137" i="4"/>
  <c r="K137" i="4"/>
  <c r="M136" i="4"/>
  <c r="K136" i="4"/>
  <c r="M135" i="4"/>
  <c r="K135" i="4"/>
  <c r="M134" i="4"/>
  <c r="K134" i="4"/>
  <c r="M133" i="4"/>
  <c r="L133" i="4"/>
  <c r="K133" i="4"/>
  <c r="M132" i="4"/>
  <c r="K132" i="4"/>
  <c r="M131" i="4"/>
  <c r="K131" i="4"/>
  <c r="M130" i="4"/>
  <c r="K130" i="4"/>
  <c r="M129" i="4"/>
  <c r="K129" i="4"/>
  <c r="M128" i="4"/>
  <c r="K128" i="4"/>
  <c r="M127" i="4"/>
  <c r="L127" i="4"/>
  <c r="K127" i="4"/>
  <c r="D127" i="4"/>
  <c r="M126" i="4"/>
  <c r="L126" i="4"/>
  <c r="K126" i="4"/>
  <c r="D126" i="4"/>
  <c r="M125" i="4"/>
  <c r="L125" i="4"/>
  <c r="K125" i="4"/>
  <c r="D125" i="4"/>
  <c r="C125" i="4"/>
  <c r="M124" i="4"/>
  <c r="L124" i="4"/>
  <c r="K124" i="4"/>
  <c r="D124" i="4"/>
  <c r="M123" i="4"/>
  <c r="L123" i="4"/>
  <c r="K123" i="4"/>
  <c r="D123" i="4"/>
  <c r="M122" i="4"/>
  <c r="L122" i="4"/>
  <c r="K122" i="4"/>
  <c r="D122" i="4"/>
  <c r="N121" i="4"/>
  <c r="K121" i="4"/>
  <c r="D121" i="4"/>
  <c r="N120" i="4"/>
  <c r="M120" i="4"/>
  <c r="L120" i="4"/>
  <c r="K120" i="4"/>
  <c r="D120" i="4"/>
  <c r="N119" i="4"/>
  <c r="M119" i="4"/>
  <c r="K119" i="4"/>
  <c r="G119" i="4"/>
  <c r="L119" i="4" s="1"/>
  <c r="D119" i="4"/>
  <c r="N118" i="4"/>
  <c r="M118" i="4"/>
  <c r="L118" i="4"/>
  <c r="K118" i="4"/>
  <c r="D118" i="4"/>
  <c r="N117" i="4"/>
  <c r="M117" i="4"/>
  <c r="L117" i="4"/>
  <c r="K117" i="4"/>
  <c r="D117" i="4"/>
  <c r="N116" i="4"/>
  <c r="M116" i="4"/>
  <c r="L116" i="4"/>
  <c r="K116" i="4"/>
  <c r="D116" i="4"/>
  <c r="N115" i="4"/>
  <c r="M115" i="4"/>
  <c r="L115" i="4"/>
  <c r="K115" i="4"/>
  <c r="D115" i="4"/>
  <c r="K114" i="4"/>
  <c r="L114" i="4" s="1"/>
  <c r="F114" i="4"/>
  <c r="G114" i="4" s="1"/>
  <c r="H114" i="4" s="1"/>
  <c r="I114" i="4" s="1"/>
  <c r="D105" i="4"/>
  <c r="F105" i="4" s="1"/>
  <c r="G105" i="4" s="1"/>
  <c r="H105" i="4" s="1"/>
  <c r="I105" i="4" s="1"/>
  <c r="C105" i="4"/>
  <c r="D88" i="4"/>
  <c r="I81" i="4"/>
  <c r="I80" i="4"/>
  <c r="I79" i="4"/>
  <c r="I78" i="4"/>
  <c r="I77" i="4"/>
  <c r="I76" i="4"/>
  <c r="I74" i="4"/>
  <c r="I72" i="4"/>
  <c r="F72" i="4"/>
  <c r="D72" i="4"/>
  <c r="I69" i="4"/>
  <c r="E54" i="4"/>
  <c r="E53" i="4"/>
  <c r="E52" i="4"/>
  <c r="F50" i="4"/>
  <c r="G48" i="4"/>
  <c r="H46" i="4"/>
  <c r="I42" i="4"/>
  <c r="D40" i="4"/>
  <c r="F40" i="4" s="1"/>
  <c r="G40" i="4" s="1"/>
  <c r="H40" i="4" s="1"/>
  <c r="I40" i="4" s="1"/>
  <c r="C40" i="4"/>
  <c r="D38" i="4"/>
  <c r="F38" i="4" s="1"/>
  <c r="G38" i="4" s="1"/>
  <c r="C38" i="4"/>
  <c r="D34" i="4"/>
  <c r="D33" i="4"/>
  <c r="D30" i="4"/>
  <c r="F30" i="4" s="1"/>
  <c r="G30" i="4" s="1"/>
  <c r="H30" i="4" s="1"/>
  <c r="I30" i="4" s="1"/>
  <c r="D29" i="4"/>
  <c r="F29" i="4" s="1"/>
  <c r="G29" i="4" s="1"/>
  <c r="H29" i="4" s="1"/>
  <c r="I29" i="4" s="1"/>
  <c r="D28" i="4"/>
  <c r="F28" i="4" s="1"/>
  <c r="G28" i="4" s="1"/>
  <c r="H28" i="4" s="1"/>
  <c r="I28" i="4" s="1"/>
  <c r="D27" i="4"/>
  <c r="F27" i="4" s="1"/>
  <c r="G27" i="4" s="1"/>
  <c r="H27" i="4" s="1"/>
  <c r="I27" i="4" s="1"/>
  <c r="I17" i="4"/>
  <c r="G16" i="4"/>
  <c r="H16" i="4" s="1"/>
  <c r="I16" i="4" s="1"/>
  <c r="I12" i="4"/>
  <c r="I10" i="4"/>
  <c r="G9" i="4"/>
  <c r="A3" i="4"/>
  <c r="A2" i="4"/>
  <c r="O131" i="3"/>
  <c r="J131" i="3"/>
  <c r="S130" i="3"/>
  <c r="P130" i="3"/>
  <c r="Q130" i="3" s="1"/>
  <c r="K130" i="3"/>
  <c r="L130" i="3" s="1"/>
  <c r="M130" i="3" s="1"/>
  <c r="N130" i="3" s="1"/>
  <c r="H130" i="3"/>
  <c r="I130" i="3" s="1"/>
  <c r="C130" i="3"/>
  <c r="D130" i="3" s="1"/>
  <c r="E130" i="3" s="1"/>
  <c r="F130" i="3" s="1"/>
  <c r="S129" i="3"/>
  <c r="P129" i="3"/>
  <c r="Q129" i="3" s="1"/>
  <c r="K129" i="3"/>
  <c r="L129" i="3" s="1"/>
  <c r="M129" i="3" s="1"/>
  <c r="N129" i="3" s="1"/>
  <c r="H129" i="3"/>
  <c r="I129" i="3" s="1"/>
  <c r="C129" i="3"/>
  <c r="D129" i="3" s="1"/>
  <c r="E129" i="3" s="1"/>
  <c r="F129" i="3" s="1"/>
  <c r="S128" i="3"/>
  <c r="P128" i="3"/>
  <c r="K128" i="3"/>
  <c r="L128" i="3" s="1"/>
  <c r="M128" i="3" s="1"/>
  <c r="N128" i="3" s="1"/>
  <c r="H128" i="3"/>
  <c r="C106" i="4" s="1"/>
  <c r="C128" i="3"/>
  <c r="D128" i="3" s="1"/>
  <c r="E128" i="3" s="1"/>
  <c r="F128" i="3" s="1"/>
  <c r="S127" i="3"/>
  <c r="Q127" i="3"/>
  <c r="L127" i="3"/>
  <c r="M127" i="3" s="1"/>
  <c r="N127" i="3" s="1"/>
  <c r="I127" i="3"/>
  <c r="C127" i="3"/>
  <c r="D127" i="3" s="1"/>
  <c r="E127" i="3" s="1"/>
  <c r="F127" i="3" s="1"/>
  <c r="S126" i="3"/>
  <c r="Q126" i="3"/>
  <c r="K126" i="3"/>
  <c r="L126" i="3" s="1"/>
  <c r="M126" i="3" s="1"/>
  <c r="N126" i="3" s="1"/>
  <c r="I126" i="3"/>
  <c r="C126" i="3"/>
  <c r="D126" i="3" s="1"/>
  <c r="E126" i="3" s="1"/>
  <c r="F126" i="3" s="1"/>
  <c r="O123" i="3"/>
  <c r="J123" i="3"/>
  <c r="S121" i="3"/>
  <c r="P121" i="3"/>
  <c r="Q121" i="3" s="1"/>
  <c r="N121" i="3"/>
  <c r="K121" i="3"/>
  <c r="H121" i="3"/>
  <c r="I121" i="3" s="1"/>
  <c r="F121" i="3"/>
  <c r="C121" i="3"/>
  <c r="S120" i="3"/>
  <c r="P120" i="3"/>
  <c r="Q120" i="3" s="1"/>
  <c r="H120" i="3"/>
  <c r="I120" i="3" s="1"/>
  <c r="C120" i="3"/>
  <c r="D120" i="3" s="1"/>
  <c r="E120" i="3" s="1"/>
  <c r="F120" i="3" s="1"/>
  <c r="S119" i="3"/>
  <c r="P119" i="3"/>
  <c r="Q119" i="3" s="1"/>
  <c r="K119" i="3"/>
  <c r="L119" i="3" s="1"/>
  <c r="M119" i="3" s="1"/>
  <c r="N119" i="3" s="1"/>
  <c r="H119" i="3"/>
  <c r="I119" i="3" s="1"/>
  <c r="C119" i="3"/>
  <c r="D119" i="3" s="1"/>
  <c r="E119" i="3" s="1"/>
  <c r="F119" i="3" s="1"/>
  <c r="S118" i="3"/>
  <c r="P118" i="3"/>
  <c r="D86" i="4" s="1"/>
  <c r="F86" i="4" s="1"/>
  <c r="G86" i="4" s="1"/>
  <c r="H86" i="4" s="1"/>
  <c r="K118" i="3"/>
  <c r="L118" i="3" s="1"/>
  <c r="M118" i="3" s="1"/>
  <c r="N118" i="3" s="1"/>
  <c r="H118" i="3"/>
  <c r="I118" i="3" s="1"/>
  <c r="C118" i="3"/>
  <c r="D118" i="3" s="1"/>
  <c r="E118" i="3" s="1"/>
  <c r="F118" i="3" s="1"/>
  <c r="S117" i="3"/>
  <c r="P117" i="3"/>
  <c r="Q117" i="3" s="1"/>
  <c r="K117" i="3"/>
  <c r="L117" i="3" s="1"/>
  <c r="M117" i="3" s="1"/>
  <c r="N117" i="3" s="1"/>
  <c r="H117" i="3"/>
  <c r="I117" i="3" s="1"/>
  <c r="C117" i="3"/>
  <c r="D117" i="3" s="1"/>
  <c r="E117" i="3" s="1"/>
  <c r="F117" i="3" s="1"/>
  <c r="S116" i="3"/>
  <c r="P116" i="3"/>
  <c r="Q116" i="3" s="1"/>
  <c r="K116" i="3"/>
  <c r="L116" i="3" s="1"/>
  <c r="M116" i="3" s="1"/>
  <c r="N116" i="3" s="1"/>
  <c r="H116" i="3"/>
  <c r="I116" i="3" s="1"/>
  <c r="C116" i="3"/>
  <c r="D116" i="3" s="1"/>
  <c r="E116" i="3" s="1"/>
  <c r="F116" i="3" s="1"/>
  <c r="S115" i="3"/>
  <c r="P115" i="3"/>
  <c r="Q115" i="3" s="1"/>
  <c r="K115" i="3"/>
  <c r="L115" i="3" s="1"/>
  <c r="M115" i="3" s="1"/>
  <c r="N115" i="3" s="1"/>
  <c r="H115" i="3"/>
  <c r="I115" i="3" s="1"/>
  <c r="C115" i="3"/>
  <c r="D115" i="3" s="1"/>
  <c r="E115" i="3" s="1"/>
  <c r="F115" i="3" s="1"/>
  <c r="S114" i="3"/>
  <c r="P114" i="3"/>
  <c r="Q114" i="3" s="1"/>
  <c r="K114" i="3"/>
  <c r="L114" i="3" s="1"/>
  <c r="M114" i="3" s="1"/>
  <c r="N114" i="3" s="1"/>
  <c r="H114" i="3"/>
  <c r="I114" i="3" s="1"/>
  <c r="C114" i="3"/>
  <c r="D114" i="3" s="1"/>
  <c r="E114" i="3" s="1"/>
  <c r="F114" i="3" s="1"/>
  <c r="S113" i="3"/>
  <c r="P113" i="3"/>
  <c r="Q113" i="3" s="1"/>
  <c r="K113" i="3"/>
  <c r="L113" i="3" s="1"/>
  <c r="M113" i="3" s="1"/>
  <c r="N113" i="3" s="1"/>
  <c r="H113" i="3"/>
  <c r="I113" i="3" s="1"/>
  <c r="C113" i="3"/>
  <c r="D113" i="3" s="1"/>
  <c r="E113" i="3" s="1"/>
  <c r="F113" i="3" s="1"/>
  <c r="S112" i="3"/>
  <c r="P112" i="3"/>
  <c r="Q112" i="3" s="1"/>
  <c r="H112" i="3"/>
  <c r="I112" i="3" s="1"/>
  <c r="S111" i="3"/>
  <c r="P111" i="3"/>
  <c r="Q111" i="3" s="1"/>
  <c r="H111" i="3"/>
  <c r="I111" i="3" s="1"/>
  <c r="S110" i="3"/>
  <c r="P110" i="3"/>
  <c r="Q110" i="3" s="1"/>
  <c r="K110" i="3"/>
  <c r="L110" i="3" s="1"/>
  <c r="M110" i="3" s="1"/>
  <c r="N110" i="3" s="1"/>
  <c r="H110" i="3"/>
  <c r="I110" i="3" s="1"/>
  <c r="C110" i="3"/>
  <c r="D110" i="3" s="1"/>
  <c r="E110" i="3" s="1"/>
  <c r="F110" i="3" s="1"/>
  <c r="S109" i="3"/>
  <c r="P109" i="3"/>
  <c r="D68" i="4" s="1"/>
  <c r="F68" i="4" s="1"/>
  <c r="K109" i="3"/>
  <c r="L109" i="3" s="1"/>
  <c r="M109" i="3" s="1"/>
  <c r="N109" i="3" s="1"/>
  <c r="H109" i="3"/>
  <c r="I109" i="3" s="1"/>
  <c r="C109" i="3"/>
  <c r="D109" i="3" s="1"/>
  <c r="E109" i="3" s="1"/>
  <c r="F109" i="3" s="1"/>
  <c r="S108" i="3"/>
  <c r="P108" i="3"/>
  <c r="Q108" i="3" s="1"/>
  <c r="K108" i="3"/>
  <c r="L108" i="3" s="1"/>
  <c r="M108" i="3" s="1"/>
  <c r="N108" i="3" s="1"/>
  <c r="H108" i="3"/>
  <c r="I108" i="3" s="1"/>
  <c r="C108" i="3"/>
  <c r="D108" i="3" s="1"/>
  <c r="E108" i="3" s="1"/>
  <c r="F108" i="3" s="1"/>
  <c r="S107" i="3"/>
  <c r="P107" i="3"/>
  <c r="Q107" i="3" s="1"/>
  <c r="K107" i="3"/>
  <c r="L107" i="3" s="1"/>
  <c r="M107" i="3" s="1"/>
  <c r="N107" i="3" s="1"/>
  <c r="H107" i="3"/>
  <c r="I107" i="3" s="1"/>
  <c r="C107" i="3"/>
  <c r="D107" i="3" s="1"/>
  <c r="E107" i="3" s="1"/>
  <c r="F107" i="3" s="1"/>
  <c r="S106" i="3"/>
  <c r="P106" i="3"/>
  <c r="Q106" i="3" s="1"/>
  <c r="L106" i="3"/>
  <c r="M106" i="3" s="1"/>
  <c r="N106" i="3" s="1"/>
  <c r="H106" i="3"/>
  <c r="I106" i="3" s="1"/>
  <c r="D106" i="3"/>
  <c r="E106" i="3" s="1"/>
  <c r="F106" i="3" s="1"/>
  <c r="S105" i="3"/>
  <c r="P105" i="3"/>
  <c r="K105" i="3"/>
  <c r="L105" i="3" s="1"/>
  <c r="M105" i="3" s="1"/>
  <c r="N105" i="3" s="1"/>
  <c r="H105" i="3"/>
  <c r="C105" i="3"/>
  <c r="D105" i="3" s="1"/>
  <c r="E105" i="3" s="1"/>
  <c r="F105" i="3" s="1"/>
  <c r="S104" i="3"/>
  <c r="P104" i="3"/>
  <c r="Q104" i="3" s="1"/>
  <c r="K104" i="3"/>
  <c r="L104" i="3" s="1"/>
  <c r="M104" i="3" s="1"/>
  <c r="N104" i="3" s="1"/>
  <c r="H104" i="3"/>
  <c r="I104" i="3" s="1"/>
  <c r="C104" i="3"/>
  <c r="D104" i="3" s="1"/>
  <c r="E104" i="3" s="1"/>
  <c r="F104" i="3" s="1"/>
  <c r="S103" i="3"/>
  <c r="P103" i="3"/>
  <c r="K103" i="3"/>
  <c r="L103" i="3" s="1"/>
  <c r="M103" i="3" s="1"/>
  <c r="N103" i="3" s="1"/>
  <c r="H103" i="3"/>
  <c r="C72" i="4" s="1"/>
  <c r="C103" i="3"/>
  <c r="D103" i="3" s="1"/>
  <c r="E103" i="3" s="1"/>
  <c r="F103" i="3" s="1"/>
  <c r="S102" i="3"/>
  <c r="P102" i="3"/>
  <c r="Q102" i="3" s="1"/>
  <c r="K102" i="3"/>
  <c r="L102" i="3" s="1"/>
  <c r="M102" i="3" s="1"/>
  <c r="N102" i="3" s="1"/>
  <c r="H102" i="3"/>
  <c r="C71" i="4" s="1"/>
  <c r="C102" i="3"/>
  <c r="D102" i="3" s="1"/>
  <c r="E102" i="3" s="1"/>
  <c r="F102" i="3" s="1"/>
  <c r="S101" i="3"/>
  <c r="P101" i="3"/>
  <c r="H101" i="3"/>
  <c r="C81" i="4" s="1"/>
  <c r="S100" i="3"/>
  <c r="P100" i="3"/>
  <c r="K100" i="3"/>
  <c r="L100" i="3" s="1"/>
  <c r="M100" i="3" s="1"/>
  <c r="N100" i="3" s="1"/>
  <c r="H100" i="3"/>
  <c r="I100" i="3" s="1"/>
  <c r="C100" i="3"/>
  <c r="D100" i="3" s="1"/>
  <c r="E100" i="3" s="1"/>
  <c r="F100" i="3" s="1"/>
  <c r="S99" i="3"/>
  <c r="P99" i="3"/>
  <c r="Q99" i="3" s="1"/>
  <c r="K99" i="3"/>
  <c r="L99" i="3" s="1"/>
  <c r="M99" i="3" s="1"/>
  <c r="N99" i="3" s="1"/>
  <c r="H99" i="3"/>
  <c r="I99" i="3" s="1"/>
  <c r="C99" i="3"/>
  <c r="D99" i="3" s="1"/>
  <c r="E99" i="3" s="1"/>
  <c r="F99" i="3" s="1"/>
  <c r="S98" i="3"/>
  <c r="P98" i="3"/>
  <c r="D83" i="4" s="1"/>
  <c r="F83" i="4" s="1"/>
  <c r="G83" i="4" s="1"/>
  <c r="K98" i="3"/>
  <c r="L98" i="3" s="1"/>
  <c r="M98" i="3" s="1"/>
  <c r="N98" i="3" s="1"/>
  <c r="H98" i="3"/>
  <c r="C98" i="3"/>
  <c r="D98" i="3" s="1"/>
  <c r="E98" i="3" s="1"/>
  <c r="F98" i="3" s="1"/>
  <c r="S97" i="3"/>
  <c r="P97" i="3"/>
  <c r="Q97" i="3" s="1"/>
  <c r="K97" i="3"/>
  <c r="L97" i="3" s="1"/>
  <c r="M97" i="3" s="1"/>
  <c r="N97" i="3" s="1"/>
  <c r="H97" i="3"/>
  <c r="I97" i="3" s="1"/>
  <c r="C97" i="3"/>
  <c r="D97" i="3" s="1"/>
  <c r="E97" i="3" s="1"/>
  <c r="F97" i="3" s="1"/>
  <c r="S96" i="3"/>
  <c r="P96" i="3"/>
  <c r="D82" i="4" s="1"/>
  <c r="F82" i="4" s="1"/>
  <c r="K96" i="3"/>
  <c r="L96" i="3" s="1"/>
  <c r="M96" i="3" s="1"/>
  <c r="N96" i="3" s="1"/>
  <c r="H96" i="3"/>
  <c r="C82" i="4" s="1"/>
  <c r="C96" i="3"/>
  <c r="D96" i="3" s="1"/>
  <c r="E96" i="3" s="1"/>
  <c r="F96" i="3" s="1"/>
  <c r="S95" i="3"/>
  <c r="P95" i="3"/>
  <c r="Q95" i="3" s="1"/>
  <c r="K95" i="3"/>
  <c r="L95" i="3" s="1"/>
  <c r="M95" i="3" s="1"/>
  <c r="N95" i="3" s="1"/>
  <c r="H95" i="3"/>
  <c r="I95" i="3" s="1"/>
  <c r="C95" i="3"/>
  <c r="D95" i="3" s="1"/>
  <c r="E95" i="3" s="1"/>
  <c r="F95" i="3" s="1"/>
  <c r="S94" i="3"/>
  <c r="P94" i="3"/>
  <c r="Q94" i="3" s="1"/>
  <c r="K94" i="3"/>
  <c r="L94" i="3" s="1"/>
  <c r="M94" i="3" s="1"/>
  <c r="N94" i="3" s="1"/>
  <c r="H94" i="3"/>
  <c r="I94" i="3" s="1"/>
  <c r="C94" i="3"/>
  <c r="D94" i="3" s="1"/>
  <c r="E94" i="3" s="1"/>
  <c r="F94" i="3" s="1"/>
  <c r="S93" i="3"/>
  <c r="P93" i="3"/>
  <c r="Q93" i="3" s="1"/>
  <c r="K93" i="3"/>
  <c r="L93" i="3" s="1"/>
  <c r="M93" i="3" s="1"/>
  <c r="N93" i="3" s="1"/>
  <c r="H93" i="3"/>
  <c r="I93" i="3" s="1"/>
  <c r="C93" i="3"/>
  <c r="D93" i="3" s="1"/>
  <c r="E93" i="3" s="1"/>
  <c r="F93" i="3" s="1"/>
  <c r="S92" i="3"/>
  <c r="P92" i="3"/>
  <c r="Q92" i="3" s="1"/>
  <c r="K92" i="3"/>
  <c r="L92" i="3" s="1"/>
  <c r="M92" i="3" s="1"/>
  <c r="N92" i="3" s="1"/>
  <c r="H92" i="3"/>
  <c r="I92" i="3" s="1"/>
  <c r="C92" i="3"/>
  <c r="D92" i="3" s="1"/>
  <c r="E92" i="3" s="1"/>
  <c r="F92" i="3" s="1"/>
  <c r="S91" i="3"/>
  <c r="P91" i="3"/>
  <c r="Q91" i="3" s="1"/>
  <c r="K91" i="3"/>
  <c r="L91" i="3" s="1"/>
  <c r="M91" i="3" s="1"/>
  <c r="N91" i="3" s="1"/>
  <c r="H91" i="3"/>
  <c r="I91" i="3" s="1"/>
  <c r="C91" i="3"/>
  <c r="D91" i="3" s="1"/>
  <c r="E91" i="3" s="1"/>
  <c r="F91" i="3" s="1"/>
  <c r="S90" i="3"/>
  <c r="P90" i="3"/>
  <c r="Q90" i="3" s="1"/>
  <c r="K90" i="3"/>
  <c r="L90" i="3" s="1"/>
  <c r="M90" i="3" s="1"/>
  <c r="N90" i="3" s="1"/>
  <c r="H90" i="3"/>
  <c r="I90" i="3" s="1"/>
  <c r="C90" i="3"/>
  <c r="D90" i="3" s="1"/>
  <c r="E90" i="3" s="1"/>
  <c r="F90" i="3" s="1"/>
  <c r="S89" i="3"/>
  <c r="P89" i="3"/>
  <c r="Q89" i="3" s="1"/>
  <c r="K89" i="3"/>
  <c r="L89" i="3" s="1"/>
  <c r="M89" i="3" s="1"/>
  <c r="N89" i="3" s="1"/>
  <c r="H89" i="3"/>
  <c r="I89" i="3" s="1"/>
  <c r="C89" i="3"/>
  <c r="D89" i="3" s="1"/>
  <c r="E89" i="3" s="1"/>
  <c r="F89" i="3" s="1"/>
  <c r="S88" i="3"/>
  <c r="P88" i="3"/>
  <c r="Q88" i="3" s="1"/>
  <c r="K88" i="3"/>
  <c r="L88" i="3" s="1"/>
  <c r="M88" i="3" s="1"/>
  <c r="N88" i="3" s="1"/>
  <c r="H88" i="3"/>
  <c r="I88" i="3" s="1"/>
  <c r="C88" i="3"/>
  <c r="D88" i="3" s="1"/>
  <c r="E88" i="3" s="1"/>
  <c r="F88" i="3" s="1"/>
  <c r="S87" i="3"/>
  <c r="P87" i="3"/>
  <c r="K87" i="3"/>
  <c r="L87" i="3" s="1"/>
  <c r="M87" i="3" s="1"/>
  <c r="N87" i="3" s="1"/>
  <c r="H87" i="3"/>
  <c r="I87" i="3" s="1"/>
  <c r="C87" i="3"/>
  <c r="D87" i="3" s="1"/>
  <c r="E87" i="3" s="1"/>
  <c r="F87" i="3" s="1"/>
  <c r="S86" i="3"/>
  <c r="P86" i="3"/>
  <c r="Q86" i="3" s="1"/>
  <c r="K86" i="3"/>
  <c r="L86" i="3" s="1"/>
  <c r="M86" i="3" s="1"/>
  <c r="N86" i="3" s="1"/>
  <c r="H86" i="3"/>
  <c r="I86" i="3" s="1"/>
  <c r="C86" i="3"/>
  <c r="D86" i="3" s="1"/>
  <c r="E86" i="3" s="1"/>
  <c r="F86" i="3" s="1"/>
  <c r="S85" i="3"/>
  <c r="P85" i="3"/>
  <c r="Q85" i="3" s="1"/>
  <c r="K85" i="3"/>
  <c r="L85" i="3" s="1"/>
  <c r="M85" i="3" s="1"/>
  <c r="N85" i="3" s="1"/>
  <c r="H85" i="3"/>
  <c r="I85" i="3" s="1"/>
  <c r="C85" i="3"/>
  <c r="D85" i="3" s="1"/>
  <c r="E85" i="3" s="1"/>
  <c r="F85" i="3" s="1"/>
  <c r="S84" i="3"/>
  <c r="P84" i="3"/>
  <c r="D75" i="4" s="1"/>
  <c r="F75" i="4" s="1"/>
  <c r="K84" i="3"/>
  <c r="L84" i="3" s="1"/>
  <c r="M84" i="3" s="1"/>
  <c r="N84" i="3" s="1"/>
  <c r="H84" i="3"/>
  <c r="C75" i="4" s="1"/>
  <c r="C84" i="3"/>
  <c r="D84" i="3" s="1"/>
  <c r="E84" i="3" s="1"/>
  <c r="F84" i="3" s="1"/>
  <c r="S83" i="3"/>
  <c r="P83" i="3"/>
  <c r="Q83" i="3" s="1"/>
  <c r="K83" i="3"/>
  <c r="L83" i="3" s="1"/>
  <c r="M83" i="3" s="1"/>
  <c r="N83" i="3" s="1"/>
  <c r="H83" i="3"/>
  <c r="I83" i="3" s="1"/>
  <c r="C83" i="3"/>
  <c r="D83" i="3" s="1"/>
  <c r="E83" i="3" s="1"/>
  <c r="F83" i="3" s="1"/>
  <c r="S82" i="3"/>
  <c r="P82" i="3"/>
  <c r="D70" i="4" s="1"/>
  <c r="F70" i="4" s="1"/>
  <c r="G70" i="4" s="1"/>
  <c r="H70" i="4" s="1"/>
  <c r="I70" i="4" s="1"/>
  <c r="K82" i="3"/>
  <c r="L82" i="3" s="1"/>
  <c r="M82" i="3" s="1"/>
  <c r="N82" i="3" s="1"/>
  <c r="H82" i="3"/>
  <c r="I82" i="3" s="1"/>
  <c r="C82" i="3"/>
  <c r="D82" i="3" s="1"/>
  <c r="E82" i="3" s="1"/>
  <c r="F82" i="3" s="1"/>
  <c r="S81" i="3"/>
  <c r="P81" i="3"/>
  <c r="Q81" i="3" s="1"/>
  <c r="K81" i="3"/>
  <c r="L81" i="3" s="1"/>
  <c r="M81" i="3" s="1"/>
  <c r="N81" i="3" s="1"/>
  <c r="H81" i="3"/>
  <c r="I81" i="3" s="1"/>
  <c r="C81" i="3"/>
  <c r="D81" i="3" s="1"/>
  <c r="E81" i="3" s="1"/>
  <c r="F81" i="3" s="1"/>
  <c r="S80" i="3"/>
  <c r="P80" i="3"/>
  <c r="D69" i="4" s="1"/>
  <c r="F69" i="4" s="1"/>
  <c r="K80" i="3"/>
  <c r="L80" i="3" s="1"/>
  <c r="H80" i="3"/>
  <c r="C69" i="4" s="1"/>
  <c r="C80" i="3"/>
  <c r="D80" i="3" s="1"/>
  <c r="E80" i="3" s="1"/>
  <c r="F80" i="3" s="1"/>
  <c r="P79" i="3"/>
  <c r="M79" i="3"/>
  <c r="N79" i="3" s="1"/>
  <c r="K79" i="3"/>
  <c r="H79" i="3"/>
  <c r="I79" i="3" s="1"/>
  <c r="C79" i="3"/>
  <c r="D79" i="3" s="1"/>
  <c r="E79" i="3" s="1"/>
  <c r="F79" i="3" s="1"/>
  <c r="O76" i="3"/>
  <c r="J76" i="3"/>
  <c r="S74" i="3"/>
  <c r="P74" i="3"/>
  <c r="D54" i="4" s="1"/>
  <c r="F54" i="4" s="1"/>
  <c r="H74" i="3"/>
  <c r="I74" i="3" s="1"/>
  <c r="S73" i="3"/>
  <c r="P73" i="3"/>
  <c r="H73" i="3"/>
  <c r="I73" i="3" s="1"/>
  <c r="S72" i="3"/>
  <c r="P72" i="3"/>
  <c r="D52" i="4" s="1"/>
  <c r="H72" i="3"/>
  <c r="I72" i="3" s="1"/>
  <c r="S71" i="3"/>
  <c r="P71" i="3"/>
  <c r="D53" i="4" s="1"/>
  <c r="N71" i="3"/>
  <c r="H71" i="3"/>
  <c r="I71" i="3" s="1"/>
  <c r="F71" i="3"/>
  <c r="S70" i="3"/>
  <c r="P70" i="3"/>
  <c r="Q70" i="3" s="1"/>
  <c r="K70" i="3"/>
  <c r="H70" i="3"/>
  <c r="I70" i="3" s="1"/>
  <c r="C70" i="3"/>
  <c r="S69" i="3"/>
  <c r="P69" i="3"/>
  <c r="Q69" i="3" s="1"/>
  <c r="K69" i="3"/>
  <c r="H69" i="3"/>
  <c r="I69" i="3" s="1"/>
  <c r="C69" i="3"/>
  <c r="D69" i="3" s="1"/>
  <c r="E69" i="3" s="1"/>
  <c r="F69" i="3" s="1"/>
  <c r="S68" i="3"/>
  <c r="P68" i="3"/>
  <c r="D49" i="4" s="1"/>
  <c r="F49" i="4" s="1"/>
  <c r="K68" i="3"/>
  <c r="L68" i="3" s="1"/>
  <c r="M68" i="3" s="1"/>
  <c r="N68" i="3" s="1"/>
  <c r="H68" i="3"/>
  <c r="I68" i="3" s="1"/>
  <c r="C68" i="3"/>
  <c r="D68" i="3" s="1"/>
  <c r="E68" i="3" s="1"/>
  <c r="F68" i="3" s="1"/>
  <c r="S67" i="3"/>
  <c r="P67" i="3"/>
  <c r="K67" i="3"/>
  <c r="L67" i="3" s="1"/>
  <c r="M67" i="3" s="1"/>
  <c r="N67" i="3" s="1"/>
  <c r="H67" i="3"/>
  <c r="I67" i="3" s="1"/>
  <c r="C67" i="3"/>
  <c r="D67" i="3" s="1"/>
  <c r="E67" i="3" s="1"/>
  <c r="F67" i="3" s="1"/>
  <c r="S66" i="3"/>
  <c r="P66" i="3"/>
  <c r="D46" i="4" s="1"/>
  <c r="F46" i="4" s="1"/>
  <c r="K66" i="3"/>
  <c r="L66" i="3" s="1"/>
  <c r="M66" i="3" s="1"/>
  <c r="N66" i="3" s="1"/>
  <c r="H66" i="3"/>
  <c r="C46" i="4" s="1"/>
  <c r="C66" i="3"/>
  <c r="D66" i="3" s="1"/>
  <c r="E66" i="3" s="1"/>
  <c r="F66" i="3" s="1"/>
  <c r="S65" i="3"/>
  <c r="P65" i="3"/>
  <c r="D45" i="4" s="1"/>
  <c r="F45" i="4" s="1"/>
  <c r="G45" i="4" s="1"/>
  <c r="H45" i="4" s="1"/>
  <c r="K65" i="3"/>
  <c r="L65" i="3" s="1"/>
  <c r="M65" i="3" s="1"/>
  <c r="N65" i="3" s="1"/>
  <c r="H65" i="3"/>
  <c r="C65" i="3"/>
  <c r="D65" i="3" s="1"/>
  <c r="E65" i="3" s="1"/>
  <c r="F65" i="3" s="1"/>
  <c r="S64" i="3"/>
  <c r="P64" i="3"/>
  <c r="D44" i="4" s="1"/>
  <c r="F44" i="4" s="1"/>
  <c r="K64" i="3"/>
  <c r="L64" i="3" s="1"/>
  <c r="M64" i="3" s="1"/>
  <c r="N64" i="3" s="1"/>
  <c r="H64" i="3"/>
  <c r="C44" i="4" s="1"/>
  <c r="C64" i="3"/>
  <c r="D64" i="3" s="1"/>
  <c r="E64" i="3" s="1"/>
  <c r="F64" i="3" s="1"/>
  <c r="Q63" i="3"/>
  <c r="I63" i="3"/>
  <c r="Q62" i="3"/>
  <c r="I62" i="3"/>
  <c r="S61" i="3"/>
  <c r="P61" i="3"/>
  <c r="K61" i="3"/>
  <c r="L61" i="3" s="1"/>
  <c r="M61" i="3" s="1"/>
  <c r="N61" i="3" s="1"/>
  <c r="H61" i="3"/>
  <c r="C41" i="4" s="1"/>
  <c r="D61" i="3"/>
  <c r="E61" i="3" s="1"/>
  <c r="F61" i="3" s="1"/>
  <c r="S60" i="3"/>
  <c r="Q60" i="3"/>
  <c r="K60" i="3"/>
  <c r="L60" i="3" s="1"/>
  <c r="M60" i="3" s="1"/>
  <c r="N60" i="3" s="1"/>
  <c r="I60" i="3"/>
  <c r="D60" i="3"/>
  <c r="E60" i="3" s="1"/>
  <c r="F60" i="3" s="1"/>
  <c r="S59" i="3"/>
  <c r="P59" i="3"/>
  <c r="D39" i="4" s="1"/>
  <c r="F39" i="4" s="1"/>
  <c r="G39" i="4" s="1"/>
  <c r="H39" i="4" s="1"/>
  <c r="I39" i="4" s="1"/>
  <c r="K59" i="3"/>
  <c r="L59" i="3" s="1"/>
  <c r="M59" i="3" s="1"/>
  <c r="N59" i="3" s="1"/>
  <c r="H59" i="3"/>
  <c r="C39" i="4" s="1"/>
  <c r="D59" i="3"/>
  <c r="E59" i="3" s="1"/>
  <c r="F59" i="3" s="1"/>
  <c r="S58" i="3"/>
  <c r="Q58" i="3"/>
  <c r="L58" i="3"/>
  <c r="M58" i="3" s="1"/>
  <c r="N58" i="3" s="1"/>
  <c r="I58" i="3"/>
  <c r="D58" i="3"/>
  <c r="E58" i="3" s="1"/>
  <c r="F58" i="3" s="1"/>
  <c r="Q57" i="3"/>
  <c r="Q56" i="3"/>
  <c r="S55" i="3"/>
  <c r="P55" i="3"/>
  <c r="D35" i="4" s="1"/>
  <c r="K55" i="3"/>
  <c r="L55" i="3" s="1"/>
  <c r="M55" i="3" s="1"/>
  <c r="N55" i="3" s="1"/>
  <c r="H55" i="3"/>
  <c r="C35" i="4" s="1"/>
  <c r="C55" i="3"/>
  <c r="D55" i="3" s="1"/>
  <c r="E55" i="3" s="1"/>
  <c r="F55" i="3" s="1"/>
  <c r="S54" i="3"/>
  <c r="P54" i="3"/>
  <c r="D37" i="4" s="1"/>
  <c r="K54" i="3"/>
  <c r="L54" i="3" s="1"/>
  <c r="M54" i="3" s="1"/>
  <c r="N54" i="3" s="1"/>
  <c r="H54" i="3"/>
  <c r="I54" i="3" s="1"/>
  <c r="C54" i="3"/>
  <c r="D54" i="3" s="1"/>
  <c r="E54" i="3" s="1"/>
  <c r="F54" i="3" s="1"/>
  <c r="S53" i="3"/>
  <c r="P53" i="3"/>
  <c r="D36" i="4" s="1"/>
  <c r="K53" i="3"/>
  <c r="L53" i="3" s="1"/>
  <c r="M53" i="3" s="1"/>
  <c r="N53" i="3" s="1"/>
  <c r="H53" i="3"/>
  <c r="C36" i="4" s="1"/>
  <c r="C53" i="3"/>
  <c r="D53" i="3" s="1"/>
  <c r="E53" i="3" s="1"/>
  <c r="F53" i="3" s="1"/>
  <c r="P51" i="3"/>
  <c r="L51" i="3"/>
  <c r="M51" i="3" s="1"/>
  <c r="N51" i="3" s="1"/>
  <c r="H51" i="3"/>
  <c r="S47" i="3"/>
  <c r="P47" i="3"/>
  <c r="Q47" i="3" s="1"/>
  <c r="K47" i="3"/>
  <c r="L47" i="3" s="1"/>
  <c r="M47" i="3" s="1"/>
  <c r="N47" i="3" s="1"/>
  <c r="I47" i="3"/>
  <c r="H47" i="3"/>
  <c r="C47" i="3"/>
  <c r="D47" i="3" s="1"/>
  <c r="E47" i="3" s="1"/>
  <c r="F47" i="3" s="1"/>
  <c r="S46" i="3"/>
  <c r="P46" i="3"/>
  <c r="D32" i="4" s="1"/>
  <c r="F32" i="4" s="1"/>
  <c r="G32" i="4" s="1"/>
  <c r="H32" i="4" s="1"/>
  <c r="I32" i="4" s="1"/>
  <c r="K46" i="3"/>
  <c r="L46" i="3" s="1"/>
  <c r="M46" i="3" s="1"/>
  <c r="N46" i="3" s="1"/>
  <c r="I46" i="3"/>
  <c r="H46" i="3"/>
  <c r="C32" i="4" s="1"/>
  <c r="C46" i="3"/>
  <c r="D46" i="3" s="1"/>
  <c r="E46" i="3" s="1"/>
  <c r="F46" i="3" s="1"/>
  <c r="S45" i="3"/>
  <c r="P45" i="3"/>
  <c r="D31" i="4" s="1"/>
  <c r="F31" i="4" s="1"/>
  <c r="K45" i="3"/>
  <c r="L45" i="3" s="1"/>
  <c r="M45" i="3" s="1"/>
  <c r="N45" i="3" s="1"/>
  <c r="I45" i="3"/>
  <c r="H45" i="3"/>
  <c r="C45" i="3"/>
  <c r="D45" i="3" s="1"/>
  <c r="E45" i="3" s="1"/>
  <c r="F45" i="3" s="1"/>
  <c r="S44" i="3"/>
  <c r="P44" i="3"/>
  <c r="Q44" i="3" s="1"/>
  <c r="K44" i="3"/>
  <c r="L44" i="3" s="1"/>
  <c r="M44" i="3" s="1"/>
  <c r="N44" i="3" s="1"/>
  <c r="I44" i="3"/>
  <c r="H44" i="3"/>
  <c r="C44" i="3"/>
  <c r="D44" i="3" s="1"/>
  <c r="E44" i="3" s="1"/>
  <c r="F44" i="3" s="1"/>
  <c r="S43" i="3"/>
  <c r="P43" i="3"/>
  <c r="Q43" i="3" s="1"/>
  <c r="K43" i="3"/>
  <c r="L43" i="3" s="1"/>
  <c r="M43" i="3" s="1"/>
  <c r="N43" i="3" s="1"/>
  <c r="I43" i="3"/>
  <c r="H43" i="3"/>
  <c r="C43" i="3"/>
  <c r="D43" i="3" s="1"/>
  <c r="E43" i="3" s="1"/>
  <c r="F43" i="3" s="1"/>
  <c r="S42" i="3"/>
  <c r="P42" i="3"/>
  <c r="Q42" i="3" s="1"/>
  <c r="K42" i="3"/>
  <c r="L42" i="3" s="1"/>
  <c r="M42" i="3" s="1"/>
  <c r="N42" i="3" s="1"/>
  <c r="I42" i="3"/>
  <c r="H42" i="3"/>
  <c r="C42" i="3"/>
  <c r="D42" i="3" s="1"/>
  <c r="E42" i="3" s="1"/>
  <c r="F42" i="3" s="1"/>
  <c r="S41" i="3"/>
  <c r="P41" i="3"/>
  <c r="Q41" i="3" s="1"/>
  <c r="K41" i="3"/>
  <c r="L41" i="3" s="1"/>
  <c r="M41" i="3" s="1"/>
  <c r="N41" i="3" s="1"/>
  <c r="I41" i="3"/>
  <c r="H41" i="3"/>
  <c r="C41" i="3"/>
  <c r="D41" i="3" s="1"/>
  <c r="E41" i="3" s="1"/>
  <c r="F41" i="3" s="1"/>
  <c r="S40" i="3"/>
  <c r="P40" i="3"/>
  <c r="D26" i="4" s="1"/>
  <c r="F26" i="4" s="1"/>
  <c r="G26" i="4" s="1"/>
  <c r="K40" i="3"/>
  <c r="L40" i="3" s="1"/>
  <c r="M40" i="3" s="1"/>
  <c r="N40" i="3" s="1"/>
  <c r="I40" i="3"/>
  <c r="H40" i="3"/>
  <c r="C26" i="4" s="1"/>
  <c r="C40" i="3"/>
  <c r="D40" i="3" s="1"/>
  <c r="E40" i="3" s="1"/>
  <c r="F40" i="3" s="1"/>
  <c r="S39" i="3"/>
  <c r="P39" i="3"/>
  <c r="D25" i="4" s="1"/>
  <c r="F25" i="4" s="1"/>
  <c r="K39" i="3"/>
  <c r="L39" i="3" s="1"/>
  <c r="M39" i="3" s="1"/>
  <c r="N39" i="3" s="1"/>
  <c r="I39" i="3"/>
  <c r="H39" i="3"/>
  <c r="C25" i="4" s="1"/>
  <c r="C39" i="3"/>
  <c r="D39" i="3" s="1"/>
  <c r="E39" i="3" s="1"/>
  <c r="F39" i="3" s="1"/>
  <c r="S38" i="3"/>
  <c r="P38" i="3"/>
  <c r="Q38" i="3" s="1"/>
  <c r="N38" i="3"/>
  <c r="K38" i="3"/>
  <c r="I38" i="3"/>
  <c r="H38" i="3"/>
  <c r="F38" i="3"/>
  <c r="C38" i="3"/>
  <c r="S37" i="3"/>
  <c r="Q37" i="3"/>
  <c r="L37" i="3"/>
  <c r="M37" i="3" s="1"/>
  <c r="N37" i="3" s="1"/>
  <c r="I37" i="3"/>
  <c r="S36" i="3"/>
  <c r="Q36" i="3"/>
  <c r="K36" i="3"/>
  <c r="L36" i="3" s="1"/>
  <c r="M36" i="3" s="1"/>
  <c r="N36" i="3" s="1"/>
  <c r="I36" i="3"/>
  <c r="C36" i="3"/>
  <c r="D36" i="3" s="1"/>
  <c r="E36" i="3" s="1"/>
  <c r="F36" i="3" s="1"/>
  <c r="S35" i="3"/>
  <c r="Q35" i="3"/>
  <c r="K35" i="3"/>
  <c r="L35" i="3" s="1"/>
  <c r="M35" i="3" s="1"/>
  <c r="N35" i="3" s="1"/>
  <c r="I35" i="3"/>
  <c r="C35" i="3"/>
  <c r="D35" i="3" s="1"/>
  <c r="E35" i="3" s="1"/>
  <c r="F35" i="3" s="1"/>
  <c r="S34" i="3"/>
  <c r="Q34" i="3"/>
  <c r="K34" i="3"/>
  <c r="L34" i="3" s="1"/>
  <c r="M34" i="3" s="1"/>
  <c r="N34" i="3" s="1"/>
  <c r="I34" i="3"/>
  <c r="C34" i="3"/>
  <c r="D34" i="3" s="1"/>
  <c r="E34" i="3" s="1"/>
  <c r="F34" i="3" s="1"/>
  <c r="S33" i="3"/>
  <c r="P33" i="3"/>
  <c r="Q33" i="3" s="1"/>
  <c r="L33" i="3"/>
  <c r="M33" i="3" s="1"/>
  <c r="N33" i="3" s="1"/>
  <c r="I33" i="3"/>
  <c r="H33" i="3"/>
  <c r="C47" i="4" s="1"/>
  <c r="D33" i="3"/>
  <c r="E33" i="3" s="1"/>
  <c r="F33" i="3" s="1"/>
  <c r="S32" i="3"/>
  <c r="P32" i="3"/>
  <c r="Q32" i="3" s="1"/>
  <c r="K32" i="3"/>
  <c r="L32" i="3" s="1"/>
  <c r="M32" i="3" s="1"/>
  <c r="N32" i="3" s="1"/>
  <c r="I32" i="3"/>
  <c r="H32" i="3"/>
  <c r="C32" i="3"/>
  <c r="D32" i="3" s="1"/>
  <c r="E32" i="3" s="1"/>
  <c r="F32" i="3" s="1"/>
  <c r="S31" i="3"/>
  <c r="P31" i="3"/>
  <c r="D23" i="4" s="1"/>
  <c r="F23" i="4" s="1"/>
  <c r="K31" i="3"/>
  <c r="L31" i="3" s="1"/>
  <c r="M31" i="3" s="1"/>
  <c r="N31" i="3" s="1"/>
  <c r="I31" i="3"/>
  <c r="H31" i="3"/>
  <c r="C31" i="3"/>
  <c r="D31" i="3" s="1"/>
  <c r="E31" i="3" s="1"/>
  <c r="F31" i="3" s="1"/>
  <c r="S30" i="3"/>
  <c r="P30" i="3"/>
  <c r="Q30" i="3" s="1"/>
  <c r="K30" i="3"/>
  <c r="L30" i="3" s="1"/>
  <c r="M30" i="3" s="1"/>
  <c r="N30" i="3" s="1"/>
  <c r="I30" i="3"/>
  <c r="H30" i="3"/>
  <c r="C30" i="3"/>
  <c r="D30" i="3" s="1"/>
  <c r="E30" i="3" s="1"/>
  <c r="F30" i="3" s="1"/>
  <c r="S29" i="3"/>
  <c r="P29" i="3"/>
  <c r="K29" i="3"/>
  <c r="L29" i="3" s="1"/>
  <c r="M29" i="3" s="1"/>
  <c r="N29" i="3" s="1"/>
  <c r="I29" i="3"/>
  <c r="H29" i="3"/>
  <c r="C29" i="3"/>
  <c r="D29" i="3" s="1"/>
  <c r="E29" i="3" s="1"/>
  <c r="F29" i="3" s="1"/>
  <c r="S28" i="3"/>
  <c r="P28" i="3"/>
  <c r="Q28" i="3" s="1"/>
  <c r="K28" i="3"/>
  <c r="L28" i="3" s="1"/>
  <c r="M28" i="3" s="1"/>
  <c r="N28" i="3" s="1"/>
  <c r="I28" i="3"/>
  <c r="H28" i="3"/>
  <c r="C28" i="3"/>
  <c r="D28" i="3" s="1"/>
  <c r="E28" i="3" s="1"/>
  <c r="F28" i="3" s="1"/>
  <c r="S27" i="3"/>
  <c r="P27" i="3"/>
  <c r="Q27" i="3" s="1"/>
  <c r="L129" i="4" s="1"/>
  <c r="K27" i="3"/>
  <c r="L27" i="3" s="1"/>
  <c r="M27" i="3" s="1"/>
  <c r="N27" i="3" s="1"/>
  <c r="I27" i="3"/>
  <c r="H27" i="3"/>
  <c r="S26" i="3"/>
  <c r="P26" i="3"/>
  <c r="Q26" i="3" s="1"/>
  <c r="L134" i="4" s="1"/>
  <c r="K26" i="3"/>
  <c r="L26" i="3" s="1"/>
  <c r="M26" i="3" s="1"/>
  <c r="N26" i="3" s="1"/>
  <c r="I26" i="3"/>
  <c r="H26" i="3"/>
  <c r="C26" i="3"/>
  <c r="D26" i="3" s="1"/>
  <c r="E26" i="3" s="1"/>
  <c r="F26" i="3" s="1"/>
  <c r="S25" i="3"/>
  <c r="P25" i="3"/>
  <c r="I25" i="3"/>
  <c r="H25" i="3"/>
  <c r="S24" i="3"/>
  <c r="P24" i="3"/>
  <c r="Q24" i="3" s="1"/>
  <c r="K24" i="3"/>
  <c r="L24" i="3" s="1"/>
  <c r="M24" i="3" s="1"/>
  <c r="N24" i="3" s="1"/>
  <c r="I24" i="3"/>
  <c r="H24" i="3"/>
  <c r="C24" i="3"/>
  <c r="D24" i="3" s="1"/>
  <c r="E24" i="3" s="1"/>
  <c r="F24" i="3" s="1"/>
  <c r="S23" i="3"/>
  <c r="P23" i="3"/>
  <c r="D21" i="4" s="1"/>
  <c r="F21" i="4" s="1"/>
  <c r="G21" i="4" s="1"/>
  <c r="H21" i="4" s="1"/>
  <c r="I21" i="4" s="1"/>
  <c r="K23" i="3"/>
  <c r="L23" i="3" s="1"/>
  <c r="M23" i="3" s="1"/>
  <c r="N23" i="3" s="1"/>
  <c r="I23" i="3"/>
  <c r="H23" i="3"/>
  <c r="C23" i="3"/>
  <c r="D23" i="3" s="1"/>
  <c r="E23" i="3" s="1"/>
  <c r="F23" i="3" s="1"/>
  <c r="S22" i="3"/>
  <c r="P22" i="3"/>
  <c r="D20" i="4" s="1"/>
  <c r="F20" i="4" s="1"/>
  <c r="K22" i="3"/>
  <c r="L22" i="3" s="1"/>
  <c r="M22" i="3" s="1"/>
  <c r="N22" i="3" s="1"/>
  <c r="I22" i="3"/>
  <c r="H22" i="3"/>
  <c r="C22" i="3"/>
  <c r="D22" i="3" s="1"/>
  <c r="E22" i="3" s="1"/>
  <c r="F22" i="3" s="1"/>
  <c r="S21" i="3"/>
  <c r="P21" i="3"/>
  <c r="D19" i="4" s="1"/>
  <c r="F19" i="4" s="1"/>
  <c r="G19" i="4" s="1"/>
  <c r="H19" i="4" s="1"/>
  <c r="K21" i="3"/>
  <c r="L21" i="3" s="1"/>
  <c r="M21" i="3" s="1"/>
  <c r="N21" i="3" s="1"/>
  <c r="I21" i="3"/>
  <c r="H21" i="3"/>
  <c r="C21" i="3"/>
  <c r="D21" i="3" s="1"/>
  <c r="E21" i="3" s="1"/>
  <c r="F21" i="3" s="1"/>
  <c r="S20" i="3"/>
  <c r="P20" i="3"/>
  <c r="Q20" i="3" s="1"/>
  <c r="K20" i="3"/>
  <c r="L20" i="3" s="1"/>
  <c r="M20" i="3" s="1"/>
  <c r="N20" i="3" s="1"/>
  <c r="I20" i="3"/>
  <c r="H20" i="3"/>
  <c r="C20" i="3"/>
  <c r="D20" i="3" s="1"/>
  <c r="E20" i="3" s="1"/>
  <c r="F20" i="3" s="1"/>
  <c r="S19" i="3"/>
  <c r="P19" i="3"/>
  <c r="Q19" i="3" s="1"/>
  <c r="D17" i="4" s="1"/>
  <c r="K19" i="3"/>
  <c r="L19" i="3" s="1"/>
  <c r="M19" i="3" s="1"/>
  <c r="N19" i="3" s="1"/>
  <c r="I19" i="3"/>
  <c r="H19" i="3"/>
  <c r="C19" i="3"/>
  <c r="D19" i="3" s="1"/>
  <c r="E19" i="3" s="1"/>
  <c r="F19" i="3" s="1"/>
  <c r="S18" i="3"/>
  <c r="P18" i="3"/>
  <c r="Q18" i="3" s="1"/>
  <c r="K18" i="3"/>
  <c r="L18" i="3" s="1"/>
  <c r="M18" i="3" s="1"/>
  <c r="N18" i="3" s="1"/>
  <c r="I18" i="3"/>
  <c r="H18" i="3"/>
  <c r="S17" i="3"/>
  <c r="P17" i="3"/>
  <c r="Q17" i="3" s="1"/>
  <c r="D16" i="4" s="1"/>
  <c r="K17" i="3"/>
  <c r="L17" i="3" s="1"/>
  <c r="M17" i="3" s="1"/>
  <c r="N17" i="3" s="1"/>
  <c r="I17" i="3"/>
  <c r="H17" i="3"/>
  <c r="C17" i="3"/>
  <c r="D17" i="3" s="1"/>
  <c r="E17" i="3" s="1"/>
  <c r="F17" i="3" s="1"/>
  <c r="S16" i="3"/>
  <c r="P16" i="3"/>
  <c r="D14" i="4" s="1"/>
  <c r="F14" i="4" s="1"/>
  <c r="G14" i="4" s="1"/>
  <c r="I16" i="3"/>
  <c r="H16" i="3"/>
  <c r="C16" i="3"/>
  <c r="D16" i="3" s="1"/>
  <c r="E16" i="3" s="1"/>
  <c r="F16" i="3" s="1"/>
  <c r="S15" i="3"/>
  <c r="P15" i="3"/>
  <c r="D12" i="4" s="1"/>
  <c r="F12" i="4" s="1"/>
  <c r="K15" i="3"/>
  <c r="L15" i="3" s="1"/>
  <c r="M15" i="3" s="1"/>
  <c r="N15" i="3" s="1"/>
  <c r="I15" i="3"/>
  <c r="H15" i="3"/>
  <c r="C15" i="3"/>
  <c r="D15" i="3" s="1"/>
  <c r="E15" i="3" s="1"/>
  <c r="F15" i="3" s="1"/>
  <c r="S14" i="3"/>
  <c r="P14" i="3"/>
  <c r="D15" i="4" s="1"/>
  <c r="F15" i="4" s="1"/>
  <c r="L14" i="3"/>
  <c r="M14" i="3" s="1"/>
  <c r="N14" i="3" s="1"/>
  <c r="I14" i="3"/>
  <c r="H14" i="3"/>
  <c r="C15" i="4" s="1"/>
  <c r="D14" i="3"/>
  <c r="E14" i="3" s="1"/>
  <c r="F14" i="3" s="1"/>
  <c r="S13" i="3"/>
  <c r="P13" i="3"/>
  <c r="D18" i="4" s="1"/>
  <c r="F18" i="4" s="1"/>
  <c r="I13" i="3"/>
  <c r="H13" i="3"/>
  <c r="S12" i="3"/>
  <c r="P12" i="3"/>
  <c r="D13" i="4" s="1"/>
  <c r="F13" i="4" s="1"/>
  <c r="G13" i="4" s="1"/>
  <c r="I12" i="3"/>
  <c r="H12" i="3"/>
  <c r="S11" i="3"/>
  <c r="P11" i="3"/>
  <c r="Q11" i="3" s="1"/>
  <c r="K11" i="3"/>
  <c r="C11" i="3"/>
  <c r="D11" i="3" s="1"/>
  <c r="E11" i="3" s="1"/>
  <c r="F11" i="3" s="1"/>
  <c r="G11" i="3" s="1"/>
  <c r="H11" i="3" s="1"/>
  <c r="S10" i="3"/>
  <c r="P10" i="3"/>
  <c r="D11" i="4" s="1"/>
  <c r="F11" i="4" s="1"/>
  <c r="K10" i="3"/>
  <c r="L10" i="3" s="1"/>
  <c r="M10" i="3" s="1"/>
  <c r="N10" i="3" s="1"/>
  <c r="I10" i="3"/>
  <c r="H10" i="3"/>
  <c r="C10" i="3"/>
  <c r="D10" i="3" s="1"/>
  <c r="E10" i="3" s="1"/>
  <c r="F10" i="3" s="1"/>
  <c r="S9" i="3"/>
  <c r="P9" i="3"/>
  <c r="D10" i="4" s="1"/>
  <c r="K9" i="3"/>
  <c r="L9" i="3" s="1"/>
  <c r="M9" i="3" s="1"/>
  <c r="N9" i="3" s="1"/>
  <c r="I9" i="3"/>
  <c r="H9" i="3"/>
  <c r="C9" i="3"/>
  <c r="D9" i="3" s="1"/>
  <c r="E9" i="3" s="1"/>
  <c r="F9" i="3" s="1"/>
  <c r="P6" i="3"/>
  <c r="O6" i="3"/>
  <c r="N6" i="3"/>
  <c r="M6" i="3"/>
  <c r="L6" i="3"/>
  <c r="K6" i="3"/>
  <c r="J6" i="3"/>
  <c r="C57" i="2"/>
  <c r="C56" i="2"/>
  <c r="C55" i="2"/>
  <c r="C54" i="2"/>
  <c r="C51" i="2"/>
  <c r="C50" i="2"/>
  <c r="C49" i="2"/>
  <c r="C48" i="2"/>
  <c r="C45" i="2"/>
  <c r="C44" i="2"/>
  <c r="C43" i="2"/>
  <c r="C42" i="2"/>
  <c r="C39" i="2"/>
  <c r="C38" i="2"/>
  <c r="C37" i="2"/>
  <c r="C36" i="2"/>
  <c r="C12" i="2"/>
  <c r="C18" i="2" s="1"/>
  <c r="C11" i="2"/>
  <c r="Q10" i="2"/>
  <c r="Q17" i="2" s="1"/>
  <c r="D10" i="2"/>
  <c r="D17" i="2" s="1"/>
  <c r="C10" i="2"/>
  <c r="C17" i="2" s="1"/>
  <c r="D9" i="2"/>
  <c r="D16" i="2" s="1"/>
  <c r="C9" i="2"/>
  <c r="C16" i="2" s="1"/>
  <c r="Q12" i="2" l="1"/>
  <c r="Q18" i="2" s="1"/>
  <c r="Q40" i="3"/>
  <c r="Q54" i="3"/>
  <c r="Q14" i="3"/>
  <c r="Q98" i="3"/>
  <c r="I101" i="3"/>
  <c r="O133" i="3"/>
  <c r="Q80" i="3"/>
  <c r="I55" i="3"/>
  <c r="Q11" i="2"/>
  <c r="Q10" i="3"/>
  <c r="J133" i="3"/>
  <c r="I84" i="3"/>
  <c r="Q109" i="3"/>
  <c r="Q13" i="3"/>
  <c r="I128" i="3"/>
  <c r="Q22" i="3"/>
  <c r="Q23" i="3"/>
  <c r="I80" i="3"/>
  <c r="Q82" i="3"/>
  <c r="Q45" i="3"/>
  <c r="Q46" i="3"/>
  <c r="Q53" i="3"/>
  <c r="I61" i="3"/>
  <c r="Q74" i="3"/>
  <c r="Q31" i="3"/>
  <c r="Q59" i="3"/>
  <c r="Q64" i="3"/>
  <c r="I66" i="3"/>
  <c r="I102" i="3"/>
  <c r="D47" i="4"/>
  <c r="F47" i="4" s="1"/>
  <c r="D96" i="4"/>
  <c r="F96" i="4" s="1"/>
  <c r="Q15" i="3"/>
  <c r="Q21" i="3"/>
  <c r="Q65" i="3"/>
  <c r="Q71" i="3"/>
  <c r="Q96" i="3"/>
  <c r="D84" i="4"/>
  <c r="F84" i="4" s="1"/>
  <c r="G84" i="4" s="1"/>
  <c r="L137" i="4" s="1"/>
  <c r="D102" i="4"/>
  <c r="F102" i="4" s="1"/>
  <c r="K131" i="3"/>
  <c r="I59" i="3"/>
  <c r="K154" i="4"/>
  <c r="Q9" i="2"/>
  <c r="Q16" i="2" s="1"/>
  <c r="Q68" i="3"/>
  <c r="Q72" i="3"/>
  <c r="I96" i="3"/>
  <c r="Q118" i="3"/>
  <c r="D94" i="4"/>
  <c r="F94" i="4" s="1"/>
  <c r="L123" i="3"/>
  <c r="M80" i="3"/>
  <c r="N80" i="3" s="1"/>
  <c r="N123" i="3" s="1"/>
  <c r="G31" i="4"/>
  <c r="I11" i="3"/>
  <c r="Q16" i="3"/>
  <c r="K76" i="3"/>
  <c r="L11" i="3"/>
  <c r="M11" i="3" s="1"/>
  <c r="N11" i="3" s="1"/>
  <c r="N76" i="3" s="1"/>
  <c r="P123" i="3"/>
  <c r="D98" i="4"/>
  <c r="F98" i="4" s="1"/>
  <c r="D73" i="4"/>
  <c r="F73" i="4" s="1"/>
  <c r="G73" i="4" s="1"/>
  <c r="H73" i="4" s="1"/>
  <c r="I73" i="4" s="1"/>
  <c r="Q87" i="3"/>
  <c r="G25" i="4"/>
  <c r="C83" i="4"/>
  <c r="I98" i="3"/>
  <c r="G11" i="4"/>
  <c r="D24" i="4"/>
  <c r="Q25" i="3"/>
  <c r="C45" i="4"/>
  <c r="I65" i="3"/>
  <c r="D51" i="4"/>
  <c r="F51" i="4" s="1"/>
  <c r="Q67" i="3"/>
  <c r="F10" i="4"/>
  <c r="I19" i="4"/>
  <c r="D22" i="4"/>
  <c r="F22" i="4" s="1"/>
  <c r="Q29" i="3"/>
  <c r="D41" i="4"/>
  <c r="F41" i="4" s="1"/>
  <c r="G41" i="4" s="1"/>
  <c r="H41" i="4" s="1"/>
  <c r="I41" i="4" s="1"/>
  <c r="Q61" i="3"/>
  <c r="C37" i="4"/>
  <c r="D55" i="4"/>
  <c r="F55" i="4" s="1"/>
  <c r="Q73" i="3"/>
  <c r="Q39" i="3"/>
  <c r="D99" i="4"/>
  <c r="F99" i="4" s="1"/>
  <c r="G20" i="4"/>
  <c r="Q79" i="3"/>
  <c r="Q84" i="3"/>
  <c r="D81" i="4"/>
  <c r="F81" i="4" s="1"/>
  <c r="Q101" i="3"/>
  <c r="L131" i="3"/>
  <c r="D67" i="4"/>
  <c r="F67" i="4" s="1"/>
  <c r="G67" i="4" s="1"/>
  <c r="P131" i="3"/>
  <c r="Q128" i="3"/>
  <c r="Q131" i="3" s="1"/>
  <c r="Q9" i="3"/>
  <c r="Q12" i="3"/>
  <c r="D101" i="4"/>
  <c r="F101" i="4" s="1"/>
  <c r="G23" i="4"/>
  <c r="M131" i="3"/>
  <c r="G68" i="4"/>
  <c r="N154" i="4"/>
  <c r="H38" i="4"/>
  <c r="M114" i="4"/>
  <c r="L130" i="4"/>
  <c r="D95" i="4"/>
  <c r="F95" i="4" s="1"/>
  <c r="D97" i="4"/>
  <c r="F97" i="4" s="1"/>
  <c r="I53" i="3"/>
  <c r="Q55" i="3"/>
  <c r="I64" i="3"/>
  <c r="Q66" i="3"/>
  <c r="F154" i="4"/>
  <c r="D100" i="4"/>
  <c r="F100" i="4" s="1"/>
  <c r="P76" i="3"/>
  <c r="K123" i="3"/>
  <c r="Q100" i="3"/>
  <c r="D80" i="4"/>
  <c r="N131" i="3"/>
  <c r="D106" i="4"/>
  <c r="F106" i="4" s="1"/>
  <c r="G106" i="4" s="1"/>
  <c r="H106" i="4" s="1"/>
  <c r="D154" i="4"/>
  <c r="H9" i="4"/>
  <c r="C80" i="4"/>
  <c r="D71" i="4"/>
  <c r="F71" i="4" s="1"/>
  <c r="G71" i="4" s="1"/>
  <c r="H71" i="4" s="1"/>
  <c r="I71" i="4" s="1"/>
  <c r="D85" i="4"/>
  <c r="F85" i="4" s="1"/>
  <c r="G85" i="4" s="1"/>
  <c r="M123" i="3" l="1"/>
  <c r="N133" i="3"/>
  <c r="D109" i="4"/>
  <c r="L76" i="3"/>
  <c r="L133" i="3" s="1"/>
  <c r="H84" i="4"/>
  <c r="I84" i="4" s="1"/>
  <c r="H31" i="4"/>
  <c r="I9" i="4"/>
  <c r="L128" i="4"/>
  <c r="H23" i="4"/>
  <c r="Q123" i="3"/>
  <c r="F109" i="4"/>
  <c r="H11" i="4"/>
  <c r="G121" i="4"/>
  <c r="I106" i="4"/>
  <c r="H67" i="4"/>
  <c r="L138" i="4"/>
  <c r="H20" i="4"/>
  <c r="L132" i="4"/>
  <c r="H68" i="4"/>
  <c r="L136" i="4"/>
  <c r="Q76" i="3"/>
  <c r="I38" i="4"/>
  <c r="P133" i="3"/>
  <c r="L135" i="4"/>
  <c r="H85" i="4"/>
  <c r="I85" i="4" s="1"/>
  <c r="N114" i="4"/>
  <c r="G22" i="4"/>
  <c r="M76" i="3"/>
  <c r="K133" i="3"/>
  <c r="Q133" i="3" l="1"/>
  <c r="B5" i="4" s="1"/>
  <c r="Q5" i="2" s="1"/>
  <c r="Q6" i="2" s="1"/>
  <c r="M133" i="3"/>
  <c r="L121" i="4"/>
  <c r="G154" i="4"/>
  <c r="I23" i="4"/>
  <c r="I11" i="4"/>
  <c r="H121" i="4"/>
  <c r="H22" i="4"/>
  <c r="L131" i="4"/>
  <c r="Q20" i="2" s="1"/>
  <c r="I67" i="4"/>
  <c r="I20" i="4"/>
  <c r="I68" i="4"/>
  <c r="I31" i="4"/>
  <c r="G109" i="4"/>
  <c r="D110" i="4" l="1"/>
  <c r="I22" i="4"/>
  <c r="H109" i="4"/>
  <c r="L154" i="4"/>
  <c r="M121" i="4"/>
  <c r="H154" i="4"/>
  <c r="M154" i="4" l="1"/>
  <c r="I10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Zevallos, Katherine</author>
  </authors>
  <commentList>
    <comment ref="F43" authorId="0" shapeId="0" xr:uid="{40322999-E412-4115-A3CE-B6107DE9E6E2}">
      <text>
        <r>
          <rPr>
            <b/>
            <sz val="9"/>
            <color indexed="81"/>
            <rFont val="Tahoma"/>
            <family val="2"/>
          </rPr>
          <t>Zevallos, Katherine:</t>
        </r>
        <r>
          <rPr>
            <sz val="9"/>
            <color indexed="81"/>
            <rFont val="Tahoma"/>
            <family val="2"/>
          </rPr>
          <t xml:space="preserve">
Akshay will look into pulling this into the open proceedings folder
</t>
        </r>
      </text>
    </comment>
  </commentList>
</comments>
</file>

<file path=xl/sharedStrings.xml><?xml version="1.0" encoding="utf-8"?>
<sst xmlns="http://schemas.openxmlformats.org/spreadsheetml/2006/main" count="995" uniqueCount="359">
  <si>
    <t xml:space="preserve">Summary of Selected Data </t>
  </si>
  <si>
    <t>Revenue</t>
  </si>
  <si>
    <t xml:space="preserve"> Requirement</t>
  </si>
  <si>
    <t>$000</t>
  </si>
  <si>
    <t>Current total system-level revenue requirement that is used for defining the reporting threshold:</t>
  </si>
  <si>
    <t>A</t>
  </si>
  <si>
    <t>One-percent reporting threshold</t>
  </si>
  <si>
    <t>List of currently open proceedings that exceed the threshold for use of the affordability metrics (proceedings shaded gray filed prior to D.22-08-023):</t>
  </si>
  <si>
    <t>B</t>
  </si>
  <si>
    <t>C</t>
  </si>
  <si>
    <t>D</t>
  </si>
  <si>
    <t>List of currently open proceedings for which affordability metrics have been filed:</t>
  </si>
  <si>
    <t>List of currently open proceedings that do not exceed the threshold for use of the affordability metrics (proceedings shaded gray filed prior to D.22-08-023):</t>
  </si>
  <si>
    <t>E</t>
  </si>
  <si>
    <t>Total system-level revenue requirement if all pending revenue were granted in full:
requests were granted in full</t>
  </si>
  <si>
    <t>YE 2024</t>
  </si>
  <si>
    <t>YE 2025</t>
  </si>
  <si>
    <t>YE 2026</t>
  </si>
  <si>
    <t>YE 2027</t>
  </si>
  <si>
    <t>Bundled residential average rate (RAR) if all pending revenue were granted in full (from Cost and Rate Tracker (CRT) as submitted by utility):</t>
  </si>
  <si>
    <t>cents/kWh</t>
  </si>
  <si>
    <t>Bundled residential average monthly bill corresponding to RAR above for typical customer in climate zone X using 500 kWh (from CRT as submitted by utility):</t>
  </si>
  <si>
    <t>Non-CARE</t>
  </si>
  <si>
    <t>CARE</t>
  </si>
  <si>
    <t>Bundled small commercial average rate (B-1) if all pending revenue were granted in full (from Cost and Rate Tracker (CRT) as submitted by utility):</t>
  </si>
  <si>
    <t>Bundled small commercial average monthly bill corresponding to B-1 rate above for typical customer by NAICS (from CRT as submitted by utility):</t>
  </si>
  <si>
    <t>NAICS 531</t>
  </si>
  <si>
    <t>NAICS 621</t>
  </si>
  <si>
    <t>NAICS 722</t>
  </si>
  <si>
    <t>Annual Period 2024</t>
  </si>
  <si>
    <t>January 1, 2023</t>
  </si>
  <si>
    <t>March 1</t>
  </si>
  <si>
    <t>June 1</t>
  </si>
  <si>
    <t>July 1</t>
  </si>
  <si>
    <t>September 1</t>
  </si>
  <si>
    <t>January 1, 2024</t>
  </si>
  <si>
    <t>March 1, 2024</t>
  </si>
  <si>
    <t>April 1, 2024</t>
  </si>
  <si>
    <t>6805-E</t>
  </si>
  <si>
    <t>6863-E-A</t>
  </si>
  <si>
    <t>6946-E</t>
  </si>
  <si>
    <t>6968-E</t>
  </si>
  <si>
    <t>7009-E</t>
  </si>
  <si>
    <t>7116-E</t>
  </si>
  <si>
    <t>7191-E</t>
  </si>
  <si>
    <t>7227-E</t>
  </si>
  <si>
    <t>Filing Description</t>
  </si>
  <si>
    <t>Authority for Revenue Requirement</t>
  </si>
  <si>
    <t>Authorized Revenue Requirement</t>
  </si>
  <si>
    <t>Revenue Recovery Mechanism</t>
  </si>
  <si>
    <t xml:space="preserve">Balancing Account </t>
  </si>
  <si>
    <t>Safety Affordability Reliability Proceedings</t>
  </si>
  <si>
    <t>General Rate Case</t>
  </si>
  <si>
    <t>D.20-12-005, AL 6389-E</t>
  </si>
  <si>
    <t>D.23-11-069</t>
  </si>
  <si>
    <t>Distribution</t>
  </si>
  <si>
    <t>General Rate Case (Distribution - Wildfire)</t>
  </si>
  <si>
    <t>Distribution (Wildfire)</t>
  </si>
  <si>
    <t>General Rate Case - DRAM*</t>
  </si>
  <si>
    <t>Preliminary Statement  CZ</t>
  </si>
  <si>
    <t>2023 GRC Late Implementation</t>
  </si>
  <si>
    <t>2023 GRC Track II</t>
  </si>
  <si>
    <t>D.23-01-005</t>
  </si>
  <si>
    <t>2023 GRC Self-Insurance</t>
  </si>
  <si>
    <t>PCIA</t>
  </si>
  <si>
    <t>D.20-12-005</t>
  </si>
  <si>
    <t>Pension Contribution</t>
  </si>
  <si>
    <t>AL 6492-E-B</t>
  </si>
  <si>
    <t>AL 4568-G-B/6492-E-B</t>
  </si>
  <si>
    <t>Pension Contribution *</t>
  </si>
  <si>
    <t>Department of Energy Litigation Proceeds</t>
  </si>
  <si>
    <t>D. 17-05-013</t>
  </si>
  <si>
    <t>n/a</t>
  </si>
  <si>
    <t>NDC</t>
  </si>
  <si>
    <t>ERRA</t>
  </si>
  <si>
    <t>D.22-12-044</t>
  </si>
  <si>
    <t>D.23-12-022</t>
  </si>
  <si>
    <t>Generation</t>
  </si>
  <si>
    <t>ERRA *</t>
  </si>
  <si>
    <t>ERRA Trigger Adjustment</t>
  </si>
  <si>
    <t>PABA/PUBA *</t>
  </si>
  <si>
    <t>Preliminary Statement  CP</t>
  </si>
  <si>
    <t>VAMOMA *</t>
  </si>
  <si>
    <t>ERBBA *</t>
  </si>
  <si>
    <t>Preliminary Statement  DT</t>
  </si>
  <si>
    <t>ECRA</t>
  </si>
  <si>
    <t>CTC</t>
  </si>
  <si>
    <t>CTC/MTCBA *</t>
  </si>
  <si>
    <t>Preliminary Statement  CQ</t>
  </si>
  <si>
    <t>Cost Allocation Mechanism</t>
  </si>
  <si>
    <t>NSGC</t>
  </si>
  <si>
    <t>Cost Allocation Mechanism/NSGBA *</t>
  </si>
  <si>
    <t>Preliminary Statement  FS</t>
  </si>
  <si>
    <t>2020 WMCE</t>
  </si>
  <si>
    <t>D.23-02-017</t>
  </si>
  <si>
    <t>Cost of Capital</t>
  </si>
  <si>
    <t>D.22-12-031</t>
  </si>
  <si>
    <t>AL 4813-G/7046-E</t>
  </si>
  <si>
    <t>Risk Transfer Balancing Account*</t>
  </si>
  <si>
    <t>D.20-12-005, AL 6423-E</t>
  </si>
  <si>
    <t>D.20-12-005, AL 6423-E, AL 6867-E</t>
  </si>
  <si>
    <t>D.20-12-005, AL 6423-E, AL 6867-E, D.23-01-005</t>
  </si>
  <si>
    <t>D.23-01-005 , D.23-11-069</t>
  </si>
  <si>
    <t>Diablo Canyon Retirement</t>
  </si>
  <si>
    <t>D.18-01-022</t>
  </si>
  <si>
    <t>Nuclear Decommissioning (NDCTP)</t>
  </si>
  <si>
    <t>D.21-09-003</t>
  </si>
  <si>
    <t>AL 7056-E/ D.23-09-004</t>
  </si>
  <si>
    <t>Nuclear Decommissioning (NDCTP) *</t>
  </si>
  <si>
    <t>Preliminary Statement  DB</t>
  </si>
  <si>
    <t>Hazardous Substance Materials (HSM) *</t>
  </si>
  <si>
    <t>Preliminary Statement S</t>
  </si>
  <si>
    <t>NTBA *</t>
  </si>
  <si>
    <t>Preliminary Statement ET</t>
  </si>
  <si>
    <t>Wildfire Fund Charge (formerly known as DWR Bond)</t>
  </si>
  <si>
    <t>D.21-12-006</t>
  </si>
  <si>
    <t>D.23-11-090</t>
  </si>
  <si>
    <t>DWR BC</t>
  </si>
  <si>
    <t>DWR Franchise Fees</t>
  </si>
  <si>
    <t>CPUC Code 6350-6354</t>
  </si>
  <si>
    <t>IRPCMA*</t>
  </si>
  <si>
    <t>Electric Preliminary Statement Part HJ</t>
  </si>
  <si>
    <t>Wildfire Gas Safety Costs IRR</t>
  </si>
  <si>
    <t>D.24-03-006</t>
  </si>
  <si>
    <t>N</t>
  </si>
  <si>
    <t>VMBA</t>
  </si>
  <si>
    <t>D. 20-12-005, AL 6661-E</t>
  </si>
  <si>
    <t>VMBA (Distribution - Wildfire)</t>
  </si>
  <si>
    <t>WMBA</t>
  </si>
  <si>
    <t>D. 20-12-005, D.21-06-030, D.22-08-004</t>
  </si>
  <si>
    <t>AB 1054 Securitization - FO 1</t>
  </si>
  <si>
    <t>D.21-06-030, D.21-05-015</t>
  </si>
  <si>
    <t>D.21-06-030, D.21-05-015, AL 6819-E</t>
  </si>
  <si>
    <t>D.21-06-030, AL 6390-E</t>
  </si>
  <si>
    <t>D.21-06-030, AL 7106-E</t>
  </si>
  <si>
    <t>WHC</t>
  </si>
  <si>
    <t>AB 1054 Securitization - FO 2</t>
  </si>
  <si>
    <t>D.22-08-004, D.21-05-015</t>
  </si>
  <si>
    <t>D.22-08-004, D.21-05-015, AL 6820-E</t>
  </si>
  <si>
    <t>D.22-08-004, AL 6769-E</t>
  </si>
  <si>
    <t>D.22-08-004, AL 7126-E</t>
  </si>
  <si>
    <t>Emergency Reliability OIR</t>
  </si>
  <si>
    <t>D.21-03-056, D.21-12-015</t>
  </si>
  <si>
    <t>Section 851 Application to Sell The SF General Office Complex</t>
  </si>
  <si>
    <t>D.21-08-027</t>
  </si>
  <si>
    <t>Risk Transfer Balancing Account</t>
  </si>
  <si>
    <t>Residential Uncollectibles Balancing Account (RUBA)</t>
  </si>
  <si>
    <t>D.20-06-003, AL 6001-E</t>
  </si>
  <si>
    <t>2018 CEMA</t>
  </si>
  <si>
    <t>D.22-03-011</t>
  </si>
  <si>
    <t>Excess Tax</t>
  </si>
  <si>
    <t>AL 4579-G/6513-E</t>
  </si>
  <si>
    <t>2022 WMCE IRR</t>
  </si>
  <si>
    <t>D.23-06-004</t>
  </si>
  <si>
    <t>2021 WMCE</t>
  </si>
  <si>
    <t>D.23-08-027</t>
  </si>
  <si>
    <t xml:space="preserve">   Subtotal Safety Affordability Reliability</t>
  </si>
  <si>
    <t>Public Policy Proceedings</t>
  </si>
  <si>
    <t>AB 32: Cap &amp; Trade/GHG (Electric Procurement)</t>
  </si>
  <si>
    <t>GHG Revenue</t>
  </si>
  <si>
    <t>SGIP</t>
  </si>
  <si>
    <t>D.20-01-021, AL 5857-E</t>
  </si>
  <si>
    <t>Public Purpose Program</t>
  </si>
  <si>
    <t>California Hub for Energy Efficiency Financing (CHEEF)</t>
  </si>
  <si>
    <t>D.21-08-006, AL 5857-E</t>
  </si>
  <si>
    <t>CPUC Fee</t>
  </si>
  <si>
    <t>Res. M-4841</t>
  </si>
  <si>
    <t>Res. M-4870</t>
  </si>
  <si>
    <t>EV Infrastructure Program/TEBA *</t>
  </si>
  <si>
    <t>Preliminary Statement  HH</t>
  </si>
  <si>
    <t>Electric Preliminary Statement Part HH</t>
  </si>
  <si>
    <t>Alternative Fuel Vehicle - SB 350 Application</t>
  </si>
  <si>
    <t>D.18-01-024, AL 5222-E</t>
  </si>
  <si>
    <t>D.18-05-040, D.19-11-017, D.19-09-006, D.20-12-029, D.22-08-024</t>
  </si>
  <si>
    <t>CEEIA*</t>
  </si>
  <si>
    <t>Preliminary Statement  P</t>
  </si>
  <si>
    <t>Electric Preliminary Statement Part P</t>
  </si>
  <si>
    <t>Residential Rate Reform Memorandum Account (RRRMA)</t>
  </si>
  <si>
    <t>Demand Response</t>
  </si>
  <si>
    <t>D.22-12-009</t>
  </si>
  <si>
    <t>D.23-12-005</t>
  </si>
  <si>
    <t>Integrated Demand Side Management (IDSM)</t>
  </si>
  <si>
    <t>AL 6385-E-A</t>
  </si>
  <si>
    <t>FERABA *</t>
  </si>
  <si>
    <t>Preliminary Statement  DX</t>
  </si>
  <si>
    <t>DREBA (Incentives and Operations subaccounts) *</t>
  </si>
  <si>
    <t>Preliminary Statement  EC</t>
  </si>
  <si>
    <t>MHPBA *</t>
  </si>
  <si>
    <t>Preliminary Statement  GH</t>
  </si>
  <si>
    <t>MEBA *</t>
  </si>
  <si>
    <t>Preliminary Statement  GJ</t>
  </si>
  <si>
    <t>MGBA *</t>
  </si>
  <si>
    <t>Preliminary Statement  IT</t>
  </si>
  <si>
    <t>SGMA (Compressed Air Energy Storage) *</t>
  </si>
  <si>
    <t>Preliminary Statement  FD</t>
  </si>
  <si>
    <t>PPPRAM *</t>
  </si>
  <si>
    <t>Preliminary Statement  DA</t>
  </si>
  <si>
    <t>CARE Administration</t>
  </si>
  <si>
    <t>D.21-06-015</t>
  </si>
  <si>
    <t>CARE Administration *</t>
  </si>
  <si>
    <t>Preliminary Statement  M</t>
  </si>
  <si>
    <t>EPIC (Electric Program Investment Charge)</t>
  </si>
  <si>
    <t>D.20-08-042</t>
  </si>
  <si>
    <t>EPIC (Electric Program Investment Charge) *</t>
  </si>
  <si>
    <t>Preliminary Statement  FY</t>
  </si>
  <si>
    <t xml:space="preserve">ESA (Energy Savings Assistance) </t>
  </si>
  <si>
    <t>ESA Unspent Funds</t>
  </si>
  <si>
    <t>Energy Efficiency/PPPRAM</t>
  </si>
  <si>
    <t xml:space="preserve"> D.18-05-041, D.21-05-031, AL 6385-E-A</t>
  </si>
  <si>
    <t>D.23-06-055/ AL 7047-E</t>
  </si>
  <si>
    <t>Energy Efficiency/PEERAM</t>
  </si>
  <si>
    <t>PEERAM *</t>
  </si>
  <si>
    <t>Preliminary Statement  EF</t>
  </si>
  <si>
    <t>Market Transformation Administrator</t>
  </si>
  <si>
    <t>D.21-12-021, AL 6747-E</t>
  </si>
  <si>
    <t>D.19-12-021, AL 4674-G/6747-E /AL RI-CalMTA-2</t>
  </si>
  <si>
    <t>Demand Response Auction Mechanism</t>
  </si>
  <si>
    <t>D.23-01-006</t>
  </si>
  <si>
    <t>EV Pilot for Schools and Parks</t>
  </si>
  <si>
    <t>D.19-11-017, AL 5698-E</t>
  </si>
  <si>
    <t>AB 841 School Energy Efficiency Stimulus Program</t>
  </si>
  <si>
    <t>Tree Mortality</t>
  </si>
  <si>
    <t>Tree Mortality*</t>
  </si>
  <si>
    <t>CSIBA*</t>
  </si>
  <si>
    <t>AL 7028-E</t>
  </si>
  <si>
    <t>PIPP*</t>
  </si>
  <si>
    <t>Electric Preliminary Statement Part JM</t>
  </si>
  <si>
    <t>Residential Uncollectibles Balancing Account (RUBA)*</t>
  </si>
  <si>
    <t>20-06-003, AL 6001-E</t>
  </si>
  <si>
    <t>Electric Preliminary Statement Part IM</t>
  </si>
  <si>
    <t>BioMat</t>
  </si>
  <si>
    <t>BioMat*</t>
  </si>
  <si>
    <t>Electric Preliminary Statement Part IJ</t>
  </si>
  <si>
    <t>Non-Vintaged PCIA</t>
  </si>
  <si>
    <t>Non-Vintaged PCIA *</t>
  </si>
  <si>
    <t>Electric Preliminary Statement Part HM</t>
  </si>
  <si>
    <t>DAC-GT</t>
  </si>
  <si>
    <t>WNDRR *</t>
  </si>
  <si>
    <t>Preliminary Statement  JH</t>
  </si>
  <si>
    <t>DWR Refund</t>
  </si>
  <si>
    <t>D.21-12-001</t>
  </si>
  <si>
    <t>Summer Reliability OIR</t>
  </si>
  <si>
    <t>D.21-12-011</t>
  </si>
  <si>
    <t>D.21-12-011, AL 6762-E</t>
  </si>
  <si>
    <t>D.21-12-011, AL 6934-E</t>
  </si>
  <si>
    <t xml:space="preserve">   Subtotal Public Policy </t>
  </si>
  <si>
    <t>Non-CPUC Jurisdictional Proceedings</t>
  </si>
  <si>
    <t>TO</t>
  </si>
  <si>
    <t>ER22-2986-000</t>
  </si>
  <si>
    <t>ER24-96-000</t>
  </si>
  <si>
    <t>Transmission</t>
  </si>
  <si>
    <t>TACBAA</t>
  </si>
  <si>
    <t>ER23-595-000</t>
  </si>
  <si>
    <t>ER24-599-000</t>
  </si>
  <si>
    <t>FERC BAs</t>
  </si>
  <si>
    <t>TRBAA</t>
  </si>
  <si>
    <t>ER23-2968-000</t>
  </si>
  <si>
    <t>RSBA</t>
  </si>
  <si>
    <t>EUCRA</t>
  </si>
  <si>
    <t xml:space="preserve">   Subtotal Non-CPUC Jurisidictional</t>
  </si>
  <si>
    <t>Total Authorized Revenue</t>
  </si>
  <si>
    <t>Notes:</t>
  </si>
  <si>
    <t>January 1, 2023 Rate Change (AL 6805-E) trued up the balancing accounts in the AET and implemented various authorized RRQs.</t>
  </si>
  <si>
    <t>March 1, 2023 Rate Change (AL 6863-E-A) implemented the TACBAA, 2020 WMCE, 2023 GRC Wildfire Insurance, and Demand Response Auction Mechanism decisions.</t>
  </si>
  <si>
    <t>June 1, 2023 Rate Change (AL 6946-E) implemented revenue requirements related to Summer Reliability and RTBA and removed 2018 CEMA and the Tax Adjustment.</t>
  </si>
  <si>
    <t>July 1, 2023 Rate Change (AL 6968-E) implemented the 2022 WMCE Interim Rate Relief decision.</t>
  </si>
  <si>
    <t>January 1, 2024 Rate Change (AL 7116-E) trued up the balancing accounts in the AET and implemented various authorized RRQs.</t>
  </si>
  <si>
    <t>March 1, 2024 Rate Change (AL 7191-E) implemented the TACBAA, Securitzation True-ups, TO21 correction Cost of Capital Adjustment Mechanism.</t>
  </si>
  <si>
    <t>April 1, 2024 Rate Change (AL 7227-E) implemented WGSC IRR and updated energy efficiency revenue requirements.</t>
  </si>
  <si>
    <t>Current Revenue Requirement ($000):</t>
  </si>
  <si>
    <t>Current Revenue Requirement Effective:</t>
  </si>
  <si>
    <t>Approved Application(s), Implemented Since Jan 1 or To Be Implemented</t>
  </si>
  <si>
    <t>Proceeding</t>
  </si>
  <si>
    <t>2024 Authorized Revenue Requirement ($000)</t>
  </si>
  <si>
    <t>Existing or New Item (if existing, use delta from prior for rate impact)</t>
  </si>
  <si>
    <t>Existing</t>
  </si>
  <si>
    <t>2023 General Rate Case Late Implementation</t>
  </si>
  <si>
    <t>New</t>
  </si>
  <si>
    <t>AL 4880- G/7216-E</t>
  </si>
  <si>
    <t>2023 General Rate Case Track 2</t>
  </si>
  <si>
    <t>ERRA Forecast</t>
  </si>
  <si>
    <t>Competition Transition Charge</t>
  </si>
  <si>
    <t>Wildfire Fund Charge</t>
  </si>
  <si>
    <t>D.21-12-006, D.23-11-090</t>
  </si>
  <si>
    <t>Distribition</t>
  </si>
  <si>
    <t>Wildfire Mitigation Balancing Account (WMBA)</t>
  </si>
  <si>
    <t>Vegetation Management Balancing Account (VMBA)</t>
  </si>
  <si>
    <t>Vegetation Management Balancing Account (VMBA) (Distribution - Wildfire)</t>
  </si>
  <si>
    <t>AB 1054 Securitization - FO 3</t>
  </si>
  <si>
    <t>D.24-02-011, D.21-05-015</t>
  </si>
  <si>
    <t>Residential Uncollectibles Balancing Account</t>
  </si>
  <si>
    <t xml:space="preserve">AL 7066-E </t>
  </si>
  <si>
    <t>D.20-12-005, AL 7066-E</t>
  </si>
  <si>
    <r>
      <t xml:space="preserve">AB 32: Cap &amp; Trade/GHG </t>
    </r>
    <r>
      <rPr>
        <sz val="11"/>
        <color rgb="FF0070C0"/>
        <rFont val="Calibri"/>
        <family val="2"/>
      </rPr>
      <t>(ERRA Forecast)</t>
    </r>
  </si>
  <si>
    <r>
      <t>Tree Mortality</t>
    </r>
    <r>
      <rPr>
        <sz val="11"/>
        <color rgb="FF0070C0"/>
        <rFont val="Calibri"/>
        <family val="2"/>
      </rPr>
      <t xml:space="preserve"> (ERRA Forecast)</t>
    </r>
  </si>
  <si>
    <t xml:space="preserve">Demand Response </t>
  </si>
  <si>
    <t>Alternative Fuel Vehicle - SB 350 Application (aka Transportation Electrification)</t>
  </si>
  <si>
    <t>ESA (Energy Savings Assistance)</t>
  </si>
  <si>
    <t xml:space="preserve"> </t>
  </si>
  <si>
    <t>Balancing Accounts</t>
  </si>
  <si>
    <t>AL 6505-E</t>
  </si>
  <si>
    <t>AL 6505-E / AL 7066-E</t>
  </si>
  <si>
    <t>TO - Formula Rate</t>
  </si>
  <si>
    <t>Transmission Balancing Accounts</t>
  </si>
  <si>
    <t>Total Approved, Implemented Since Jan 1 or To Be Implemented</t>
  </si>
  <si>
    <t>Pending Application(s), Not Yet Approved</t>
  </si>
  <si>
    <t>Proceeding/Filing</t>
  </si>
  <si>
    <t>Basis of Revenue Requirement Forecast: Application Amended Application, Ammended Testimony, Proposed Settlement Agreement, Proposed Decision</t>
  </si>
  <si>
    <t>2024 Proposed Revenue Requirement ($000)</t>
  </si>
  <si>
    <t>Proposed Revenue Recovery Mechanism</t>
  </si>
  <si>
    <t>Change in Projected Authorized  Revenue Requirement ($000) for Rate Impact - Breakout by Year (if cell is shaded grey, rate impact is not presently determinable)</t>
  </si>
  <si>
    <t>2022 WMCE</t>
  </si>
  <si>
    <t>A.22-12-009</t>
  </si>
  <si>
    <t>Application, Table 12-5</t>
  </si>
  <si>
    <t>2023 WMCE</t>
  </si>
  <si>
    <t>A.23-12-001</t>
  </si>
  <si>
    <t>PG&amp;E Prepared Testimony, Page 14-2.</t>
  </si>
  <si>
    <t>2021 WMCE (VMBA)</t>
  </si>
  <si>
    <t>A.21-09-008</t>
  </si>
  <si>
    <t>Application, Table 13-1</t>
  </si>
  <si>
    <t>GRC Capacity Phase</t>
  </si>
  <si>
    <t>A.21-06-021</t>
  </si>
  <si>
    <t>Opening Brief Filed on March 22, 2021</t>
  </si>
  <si>
    <t>Gas AMI</t>
  </si>
  <si>
    <t>A.24-03-011</t>
  </si>
  <si>
    <t>Application, WP 5-1 include RF&amp;U</t>
  </si>
  <si>
    <t xml:space="preserve">Distribution </t>
  </si>
  <si>
    <t>SFGO PFM</t>
  </si>
  <si>
    <t xml:space="preserve">A 20-09-01/ D.21-08-027 </t>
  </si>
  <si>
    <t>Petition For Modification, Paragraph 37</t>
  </si>
  <si>
    <t>A 20-09-01/ D.21-08-028</t>
  </si>
  <si>
    <t>2023 Cost of Capital Phase 2</t>
  </si>
  <si>
    <t>A.22-04-008</t>
  </si>
  <si>
    <t xml:space="preserve">Phase 1 Chapter 4 </t>
  </si>
  <si>
    <t>2025 ERRA Forecast</t>
  </si>
  <si>
    <t>A.24-05-009</t>
  </si>
  <si>
    <t>Application, Table 19-1 NSGC</t>
  </si>
  <si>
    <t xml:space="preserve">Application, Table 19-1 VAMOMA </t>
  </si>
  <si>
    <t>Application, Table 19-1</t>
  </si>
  <si>
    <t>Application, Table 19-1 CTC</t>
  </si>
  <si>
    <t>Application, Table 19-1 ERRA</t>
  </si>
  <si>
    <t>Application, Table 19-1 PPCP</t>
  </si>
  <si>
    <t>Application, Table 19-1 TMNBC</t>
  </si>
  <si>
    <t xml:space="preserve">Application, Table 19-1 BioMat </t>
  </si>
  <si>
    <t>Application, Table 18-1</t>
  </si>
  <si>
    <t>Wildfire Gas and Safety Costs</t>
  </si>
  <si>
    <t>A.23-06-008</t>
  </si>
  <si>
    <t>Application, Table 1 &amp; IRR PD for TY 2024</t>
  </si>
  <si>
    <t>Application, Table 1</t>
  </si>
  <si>
    <t>DCPP Extended Operations 2025 Forecast</t>
  </si>
  <si>
    <t>A.24-03-018</t>
  </si>
  <si>
    <t>Application, Page 15</t>
  </si>
  <si>
    <t>FERC TO21 TY24 Refund</t>
  </si>
  <si>
    <t>AL 7151-E</t>
  </si>
  <si>
    <t>Total Pending, Filed but not Approved</t>
  </si>
  <si>
    <t>2021 RF&amp;U</t>
  </si>
  <si>
    <t>2022 RF&amp;U</t>
  </si>
  <si>
    <t>2024 RF&amp;U</t>
  </si>
  <si>
    <t>Reporting Date: June 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</si>
</sst>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mm/dd/yy;@"/>
    <numFmt numFmtId="168" formatCode="0.000000"/>
    <numFmt numFmtId="171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8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ABABAB"/>
      </left>
      <right style="medium">
        <color rgb="FFABABAB"/>
      </right>
      <top/>
      <bottom style="medium">
        <color rgb="FFABABAB"/>
      </bottom>
      <diagonal/>
    </border>
    <border>
      <left/>
      <right style="medium">
        <color rgb="FFABABAB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94">
    <xf numFmtId="0" fontId="0" fillId="0" borderId="0" xfId="0"/>
    <xf numFmtId="0" fontId="0" fillId="0" borderId="0" xfId="0" applyAlignment="1">
      <alignment horizontal="center"/>
    </xf>
    <xf numFmtId="6" fontId="0" fillId="0" borderId="1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164" fontId="0" fillId="0" borderId="0" xfId="1" quotePrefix="1" applyNumberFormat="1" applyFont="1" applyBorder="1" applyAlignment="1">
      <alignment horizontal="right"/>
    </xf>
    <xf numFmtId="0" fontId="0" fillId="0" borderId="0" xfId="0" applyAlignment="1">
      <alignment horizontal="right" vertical="center"/>
    </xf>
    <xf numFmtId="164" fontId="0" fillId="0" borderId="0" xfId="1" applyNumberFormat="1" applyFont="1"/>
    <xf numFmtId="5" fontId="0" fillId="0" borderId="0" xfId="0" applyNumberFormat="1"/>
    <xf numFmtId="165" fontId="0" fillId="0" borderId="0" xfId="2" applyNumberFormat="1" applyFont="1" applyFill="1"/>
    <xf numFmtId="165" fontId="0" fillId="0" borderId="0" xfId="2" applyNumberFormat="1" applyFont="1"/>
    <xf numFmtId="0" fontId="0" fillId="2" borderId="0" xfId="0" applyFill="1" applyAlignment="1">
      <alignment horizontal="right" vertical="center"/>
    </xf>
    <xf numFmtId="5" fontId="0" fillId="3" borderId="0" xfId="0" applyNumberFormat="1" applyFill="1"/>
    <xf numFmtId="0" fontId="0" fillId="3" borderId="0" xfId="0" applyFill="1"/>
    <xf numFmtId="165" fontId="0" fillId="3" borderId="0" xfId="2" applyNumberFormat="1" applyFont="1" applyFill="1"/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5" fontId="4" fillId="0" borderId="0" xfId="0" applyNumberFormat="1" applyFont="1"/>
    <xf numFmtId="5" fontId="2" fillId="0" borderId="0" xfId="0" applyNumberFormat="1" applyFont="1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66" fontId="0" fillId="0" borderId="0" xfId="0" applyNumberFormat="1"/>
    <xf numFmtId="0" fontId="6" fillId="0" borderId="0" xfId="3" applyFont="1" applyAlignment="1">
      <alignment horizontal="right"/>
    </xf>
    <xf numFmtId="0" fontId="4" fillId="0" borderId="0" xfId="0" applyFont="1"/>
    <xf numFmtId="167" fontId="0" fillId="0" borderId="0" xfId="0" applyNumberFormat="1" applyAlignment="1">
      <alignment horizontal="left"/>
    </xf>
    <xf numFmtId="167" fontId="4" fillId="0" borderId="0" xfId="0" applyNumberFormat="1" applyFont="1"/>
    <xf numFmtId="167" fontId="0" fillId="0" borderId="0" xfId="0" applyNumberFormat="1"/>
    <xf numFmtId="0" fontId="3" fillId="0" borderId="0" xfId="0" applyFont="1"/>
    <xf numFmtId="49" fontId="0" fillId="0" borderId="0" xfId="0" applyNumberFormat="1"/>
    <xf numFmtId="49" fontId="4" fillId="0" borderId="0" xfId="0" applyNumberFormat="1" applyFont="1"/>
    <xf numFmtId="0" fontId="0" fillId="0" borderId="1" xfId="0" applyBorder="1"/>
    <xf numFmtId="0" fontId="4" fillId="0" borderId="1" xfId="0" applyFont="1" applyBorder="1"/>
    <xf numFmtId="164" fontId="0" fillId="0" borderId="0" xfId="0" applyNumberFormat="1"/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1" fontId="0" fillId="0" borderId="0" xfId="0" applyNumberFormat="1"/>
    <xf numFmtId="41" fontId="4" fillId="0" borderId="0" xfId="1" applyNumberFormat="1" applyFont="1" applyFill="1"/>
    <xf numFmtId="164" fontId="0" fillId="0" borderId="0" xfId="1" applyNumberFormat="1" applyFont="1" applyFill="1"/>
    <xf numFmtId="165" fontId="0" fillId="0" borderId="0" xfId="0" applyNumberFormat="1"/>
    <xf numFmtId="41" fontId="0" fillId="0" borderId="0" xfId="1" applyNumberFormat="1" applyFont="1" applyFill="1"/>
    <xf numFmtId="37" fontId="0" fillId="0" borderId="0" xfId="0" applyNumberFormat="1"/>
    <xf numFmtId="43" fontId="0" fillId="0" borderId="0" xfId="0" applyNumberFormat="1"/>
    <xf numFmtId="41" fontId="4" fillId="0" borderId="0" xfId="0" applyNumberFormat="1" applyFont="1"/>
    <xf numFmtId="41" fontId="7" fillId="0" borderId="0" xfId="0" applyNumberFormat="1" applyFont="1"/>
    <xf numFmtId="0" fontId="4" fillId="0" borderId="0" xfId="3" applyFont="1" applyAlignment="1">
      <alignment horizontal="left"/>
    </xf>
    <xf numFmtId="41" fontId="3" fillId="0" borderId="0" xfId="0" applyNumberFormat="1" applyFont="1"/>
    <xf numFmtId="41" fontId="3" fillId="0" borderId="6" xfId="0" applyNumberFormat="1" applyFont="1" applyBorder="1"/>
    <xf numFmtId="41" fontId="7" fillId="0" borderId="6" xfId="0" applyNumberFormat="1" applyFont="1" applyBorder="1"/>
    <xf numFmtId="3" fontId="4" fillId="0" borderId="0" xfId="0" applyNumberFormat="1" applyFont="1"/>
    <xf numFmtId="3" fontId="3" fillId="0" borderId="0" xfId="0" applyNumberFormat="1" applyFont="1" applyAlignment="1">
      <alignment horizontal="left"/>
    </xf>
    <xf numFmtId="0" fontId="0" fillId="0" borderId="4" xfId="0" applyBorder="1"/>
    <xf numFmtId="0" fontId="0" fillId="0" borderId="4" xfId="0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0" xfId="0" applyNumberFormat="1" applyFont="1"/>
    <xf numFmtId="3" fontId="0" fillId="0" borderId="0" xfId="0" applyNumberFormat="1"/>
    <xf numFmtId="37" fontId="0" fillId="0" borderId="0" xfId="2" applyNumberFormat="1" applyFont="1" applyFill="1"/>
    <xf numFmtId="41" fontId="0" fillId="0" borderId="0" xfId="0" applyNumberFormat="1" applyAlignment="1">
      <alignment horizontal="center"/>
    </xf>
    <xf numFmtId="43" fontId="0" fillId="0" borderId="0" xfId="1" applyFont="1" applyFill="1"/>
    <xf numFmtId="164" fontId="4" fillId="0" borderId="0" xfId="1" applyNumberFormat="1" applyFont="1" applyFill="1"/>
    <xf numFmtId="0" fontId="9" fillId="0" borderId="7" xfId="0" applyFont="1" applyBorder="1" applyAlignment="1">
      <alignment vertical="center" wrapText="1"/>
    </xf>
    <xf numFmtId="41" fontId="0" fillId="0" borderId="0" xfId="1" applyNumberFormat="1" applyFont="1" applyFill="1" applyBorder="1"/>
    <xf numFmtId="164" fontId="0" fillId="0" borderId="0" xfId="1" applyNumberFormat="1" applyFont="1" applyFill="1" applyBorder="1"/>
    <xf numFmtId="165" fontId="4" fillId="0" borderId="0" xfId="2" applyNumberFormat="1" applyFont="1" applyFill="1"/>
    <xf numFmtId="5" fontId="7" fillId="0" borderId="0" xfId="0" applyNumberFormat="1" applyFont="1"/>
    <xf numFmtId="165" fontId="0" fillId="0" borderId="0" xfId="2" applyNumberFormat="1" applyFont="1" applyFill="1" applyAlignment="1">
      <alignment horizontal="center"/>
    </xf>
    <xf numFmtId="3" fontId="7" fillId="0" borderId="6" xfId="0" applyNumberFormat="1" applyFont="1" applyBorder="1"/>
    <xf numFmtId="3" fontId="3" fillId="0" borderId="6" xfId="0" applyNumberFormat="1" applyFont="1" applyBorder="1"/>
    <xf numFmtId="164" fontId="3" fillId="0" borderId="6" xfId="1" applyNumberFormat="1" applyFont="1" applyFill="1" applyBorder="1"/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11" fillId="0" borderId="8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2" applyNumberFormat="1" applyFont="1" applyFill="1"/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3" fontId="3" fillId="0" borderId="0" xfId="0" applyNumberFormat="1" applyFont="1"/>
    <xf numFmtId="168" fontId="5" fillId="0" borderId="0" xfId="4" applyNumberFormat="1"/>
    <xf numFmtId="0" fontId="5" fillId="0" borderId="0" xfId="5"/>
    <xf numFmtId="4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171" fontId="0" fillId="0" borderId="0" xfId="0" applyNumberFormat="1"/>
  </cellXfs>
  <cellStyles count="6">
    <cellStyle name="Comma 2" xfId="1" xr:uid="{60DFADE8-5BCA-4173-9E56-626085204A74}"/>
    <cellStyle name="Currency 2" xfId="2" xr:uid="{5764315B-33CC-4113-9870-780B48067502}"/>
    <cellStyle name="Normal" xfId="0" builtinId="0"/>
    <cellStyle name="Normal 2" xfId="3" xr:uid="{57C9E19E-C653-4558-9EF4-49C2EEF5D37B}"/>
    <cellStyle name="Normal 2 10 10" xfId="5" xr:uid="{29E08AA9-0A12-46FB-A00B-CDED55246944}"/>
    <cellStyle name="Normal 2 2 3" xfId="4" xr:uid="{C3D12F1F-1587-479D-B341-A5F6820D127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7C6B9-E06D-4B01-A568-CDFE0AB25B00}">
  <dimension ref="A1:Y57"/>
  <sheetViews>
    <sheetView tabSelected="1" workbookViewId="0">
      <selection activeCell="Q51" sqref="Q51"/>
    </sheetView>
  </sheetViews>
  <sheetFormatPr defaultColWidth="8.7109375" defaultRowHeight="15" x14ac:dyDescent="0.25"/>
  <cols>
    <col min="1" max="1" width="3.85546875" customWidth="1"/>
    <col min="2" max="2" width="5.28515625" customWidth="1"/>
    <col min="3" max="3" width="23.28515625" customWidth="1"/>
    <col min="17" max="17" width="15.5703125" bestFit="1" customWidth="1"/>
    <col min="18" max="18" width="10.5703125" bestFit="1" customWidth="1"/>
    <col min="19" max="19" width="9.7109375" customWidth="1"/>
    <col min="20" max="20" width="12" bestFit="1" customWidth="1"/>
    <col min="21" max="21" width="10.42578125" bestFit="1" customWidth="1"/>
    <col min="22" max="24" width="9" bestFit="1" customWidth="1"/>
    <col min="25" max="25" width="10.5703125" bestFit="1" customWidth="1"/>
  </cols>
  <sheetData>
    <row r="1" spans="1:17" x14ac:dyDescent="0.25">
      <c r="A1" t="s">
        <v>0</v>
      </c>
      <c r="Q1" s="1"/>
    </row>
    <row r="2" spans="1:17" x14ac:dyDescent="0.25">
      <c r="Q2" s="1" t="s">
        <v>1</v>
      </c>
    </row>
    <row r="3" spans="1:17" x14ac:dyDescent="0.25">
      <c r="Q3" s="1" t="s">
        <v>2</v>
      </c>
    </row>
    <row r="4" spans="1:17" x14ac:dyDescent="0.25">
      <c r="Q4" s="2" t="s">
        <v>3</v>
      </c>
    </row>
    <row r="5" spans="1:17" x14ac:dyDescent="0.25">
      <c r="A5">
        <v>1</v>
      </c>
      <c r="B5" s="3" t="s">
        <v>4</v>
      </c>
      <c r="Q5" s="4">
        <f>'Incremental Rev Req'!B5</f>
        <v>21092403.801539544</v>
      </c>
    </row>
    <row r="6" spans="1:17" x14ac:dyDescent="0.25">
      <c r="B6" s="5" t="s">
        <v>5</v>
      </c>
      <c r="C6" t="s">
        <v>6</v>
      </c>
      <c r="Q6" s="6">
        <f>Q5*0.01</f>
        <v>210924.03801539543</v>
      </c>
    </row>
    <row r="7" spans="1:17" x14ac:dyDescent="0.25">
      <c r="B7" s="5"/>
      <c r="Q7" s="6"/>
    </row>
    <row r="8" spans="1:17" x14ac:dyDescent="0.25">
      <c r="A8">
        <v>2</v>
      </c>
      <c r="B8" s="3" t="s">
        <v>7</v>
      </c>
      <c r="Q8" s="6"/>
    </row>
    <row r="9" spans="1:17" x14ac:dyDescent="0.25">
      <c r="B9" s="5" t="s">
        <v>5</v>
      </c>
      <c r="C9" s="7" t="str">
        <f>'Incremental Rev Req'!B115</f>
        <v>A.22-12-009</v>
      </c>
      <c r="D9" t="str">
        <f>'Incremental Rev Req'!A115</f>
        <v>2022 WMCE</v>
      </c>
      <c r="Q9" s="8">
        <f>'Incremental Rev Req'!D52+'Incremental Rev Req'!D53</f>
        <v>1104107</v>
      </c>
    </row>
    <row r="10" spans="1:17" x14ac:dyDescent="0.25">
      <c r="B10" s="5" t="s">
        <v>8</v>
      </c>
      <c r="C10" s="7" t="str">
        <f>'Incremental Rev Req'!B117</f>
        <v>A.23-12-001</v>
      </c>
      <c r="D10" s="7" t="str">
        <f>'Incremental Rev Req'!A117</f>
        <v>2023 WMCE</v>
      </c>
      <c r="Q10" s="9">
        <f>'Incremental Rev Req'!F117</f>
        <v>1582098.5108863486</v>
      </c>
    </row>
    <row r="11" spans="1:17" x14ac:dyDescent="0.25">
      <c r="B11" s="10" t="s">
        <v>9</v>
      </c>
      <c r="C11" s="11" t="str">
        <f>'Incremental Rev Req'!B122</f>
        <v>A.24-03-011</v>
      </c>
      <c r="D11" s="12" t="str">
        <f>'Incremental Rev Req'!A119</f>
        <v>2021 WMCE (VMBA)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>
        <f>SUM('Incremental Rev Req'!D119:D120)</f>
        <v>295765</v>
      </c>
    </row>
    <row r="12" spans="1:17" x14ac:dyDescent="0.25">
      <c r="B12" s="14" t="s">
        <v>10</v>
      </c>
      <c r="C12" s="7" t="str">
        <f>'Incremental Rev Req'!B120</f>
        <v>A.21-09-008</v>
      </c>
      <c r="D12" t="str">
        <f>'Incremental Rev Req'!A139</f>
        <v>Wildfire Gas and Safety Costs</v>
      </c>
      <c r="Q12" s="9">
        <f>SUM('Incremental Rev Req'!D33:D34)</f>
        <v>414561.00106376444</v>
      </c>
    </row>
    <row r="13" spans="1:17" x14ac:dyDescent="0.25">
      <c r="B13" s="14" t="s">
        <v>13</v>
      </c>
      <c r="C13" s="7" t="str">
        <f>'Incremental Rev Req'!B143</f>
        <v>A.24-03-018</v>
      </c>
      <c r="D13" t="str">
        <f>'Incremental Rev Req'!A143</f>
        <v>DCPP Extended Operations 2025 Forecast</v>
      </c>
      <c r="Q13" s="9">
        <f>'Incremental Rev Req'!G143</f>
        <v>232201</v>
      </c>
    </row>
    <row r="14" spans="1:17" x14ac:dyDescent="0.25">
      <c r="Q14" s="6"/>
    </row>
    <row r="15" spans="1:17" x14ac:dyDescent="0.25">
      <c r="A15">
        <v>3</v>
      </c>
      <c r="B15" s="15" t="s">
        <v>11</v>
      </c>
      <c r="Q15" s="6"/>
    </row>
    <row r="16" spans="1:17" x14ac:dyDescent="0.25">
      <c r="B16" s="14" t="s">
        <v>5</v>
      </c>
      <c r="C16" t="str">
        <f>C9</f>
        <v>A.22-12-009</v>
      </c>
      <c r="D16" t="str">
        <f>D9</f>
        <v>2022 WMCE</v>
      </c>
      <c r="Q16" s="8">
        <f>Q9</f>
        <v>1104107</v>
      </c>
    </row>
    <row r="17" spans="1:17" x14ac:dyDescent="0.25">
      <c r="B17" s="14" t="s">
        <v>8</v>
      </c>
      <c r="C17" s="7" t="str">
        <f>C10</f>
        <v>A.23-12-001</v>
      </c>
      <c r="D17" s="7" t="str">
        <f>D10</f>
        <v>2023 WMCE</v>
      </c>
      <c r="F17" s="7"/>
      <c r="Q17" s="8">
        <f>Q10</f>
        <v>1582098.5108863486</v>
      </c>
    </row>
    <row r="18" spans="1:17" x14ac:dyDescent="0.25">
      <c r="B18" s="5" t="s">
        <v>9</v>
      </c>
      <c r="C18" s="7" t="str">
        <f>C12</f>
        <v>A.21-09-008</v>
      </c>
      <c r="D18" t="str">
        <f>D12</f>
        <v>Wildfire Gas and Safety Costs</v>
      </c>
      <c r="Q18" s="9">
        <f>Q12</f>
        <v>414561.00106376444</v>
      </c>
    </row>
    <row r="19" spans="1:17" x14ac:dyDescent="0.25">
      <c r="B19" s="5" t="s">
        <v>10</v>
      </c>
      <c r="C19" s="7" t="str">
        <f>C13</f>
        <v>A.24-03-018</v>
      </c>
      <c r="D19" t="str">
        <f>D13</f>
        <v>DCPP Extended Operations 2025 Forecast</v>
      </c>
      <c r="Q19" s="9">
        <f>Q13</f>
        <v>232201</v>
      </c>
    </row>
    <row r="20" spans="1:17" x14ac:dyDescent="0.25">
      <c r="B20" s="5" t="s">
        <v>13</v>
      </c>
      <c r="C20" s="7" t="str">
        <f>'Incremental Rev Req'!B135</f>
        <v>A.24-05-009</v>
      </c>
      <c r="D20" t="str">
        <f>'Incremental Rev Req'!A133</f>
        <v>2025 ERRA Forecast</v>
      </c>
      <c r="Q20" s="9">
        <f>SUM('Incremental Rev Req'!L128:L138)</f>
        <v>-102520.62204544189</v>
      </c>
    </row>
    <row r="21" spans="1:17" x14ac:dyDescent="0.25">
      <c r="Q21" s="6"/>
    </row>
    <row r="22" spans="1:17" x14ac:dyDescent="0.25">
      <c r="A22">
        <v>4</v>
      </c>
      <c r="B22" t="s">
        <v>12</v>
      </c>
      <c r="Q22" s="6"/>
    </row>
    <row r="23" spans="1:17" x14ac:dyDescent="0.25">
      <c r="B23" s="14" t="s">
        <v>5</v>
      </c>
      <c r="C23" s="7" t="s">
        <v>324</v>
      </c>
      <c r="D23" s="7" t="str">
        <f>'Incremental Rev Req'!A122</f>
        <v>Gas AMI</v>
      </c>
      <c r="Q23" s="16"/>
    </row>
    <row r="24" spans="1:17" x14ac:dyDescent="0.25">
      <c r="B24" s="14" t="s">
        <v>8</v>
      </c>
      <c r="C24" s="7" t="s">
        <v>321</v>
      </c>
      <c r="D24" t="str">
        <f>'Incremental Rev Req'!A121</f>
        <v>GRC Capacity Phase</v>
      </c>
      <c r="Q24" s="16"/>
    </row>
    <row r="25" spans="1:17" x14ac:dyDescent="0.25">
      <c r="B25" s="5" t="s">
        <v>9</v>
      </c>
      <c r="C25" t="s">
        <v>335</v>
      </c>
      <c r="D25" s="7" t="str">
        <f>'Incremental Rev Req'!A131</f>
        <v>2025 ERRA Forecast</v>
      </c>
      <c r="Q25" s="16"/>
    </row>
    <row r="26" spans="1:17" x14ac:dyDescent="0.25">
      <c r="B26" s="5" t="s">
        <v>10</v>
      </c>
      <c r="C26" t="s">
        <v>328</v>
      </c>
      <c r="D26" s="7" t="str">
        <f>'Incremental Rev Req'!A124</f>
        <v>SFGO PFM</v>
      </c>
      <c r="Q26" s="16"/>
    </row>
    <row r="27" spans="1:17" x14ac:dyDescent="0.25">
      <c r="B27" s="5" t="s">
        <v>13</v>
      </c>
      <c r="C27" s="7"/>
      <c r="Q27" s="16"/>
    </row>
    <row r="28" spans="1:17" x14ac:dyDescent="0.25">
      <c r="B28" s="5"/>
      <c r="C28" s="7"/>
      <c r="Q28" s="17"/>
    </row>
    <row r="29" spans="1:17" ht="15" customHeight="1" x14ac:dyDescent="0.25">
      <c r="A29">
        <v>5</v>
      </c>
      <c r="B29" s="84" t="s">
        <v>14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6"/>
    </row>
    <row r="30" spans="1:17" x14ac:dyDescent="0.25">
      <c r="B30" s="14" t="s">
        <v>5</v>
      </c>
      <c r="C30" s="14" t="s">
        <v>15</v>
      </c>
      <c r="Q30" s="6">
        <v>21725488.832887508</v>
      </c>
    </row>
    <row r="31" spans="1:17" x14ac:dyDescent="0.25">
      <c r="B31" s="14" t="s">
        <v>8</v>
      </c>
      <c r="C31" s="14" t="s">
        <v>16</v>
      </c>
      <c r="Q31" s="6">
        <v>18638308.345313936</v>
      </c>
    </row>
    <row r="32" spans="1:17" x14ac:dyDescent="0.25">
      <c r="B32" s="14" t="s">
        <v>9</v>
      </c>
      <c r="C32" s="14" t="s">
        <v>17</v>
      </c>
      <c r="Q32" s="6">
        <v>16449266.448597405</v>
      </c>
    </row>
    <row r="33" spans="1:23" x14ac:dyDescent="0.25">
      <c r="B33" s="14" t="s">
        <v>10</v>
      </c>
      <c r="C33" s="14" t="s">
        <v>18</v>
      </c>
      <c r="Q33" s="6">
        <v>16176291.928078175</v>
      </c>
    </row>
    <row r="34" spans="1:23" x14ac:dyDescent="0.25">
      <c r="R34" s="19"/>
      <c r="S34" s="19"/>
      <c r="T34" s="19"/>
    </row>
    <row r="35" spans="1:23" x14ac:dyDescent="0.25">
      <c r="A35">
        <v>6</v>
      </c>
      <c r="B35" s="86" t="s">
        <v>19</v>
      </c>
      <c r="C35" s="86"/>
      <c r="D35" s="86"/>
      <c r="E35" s="86"/>
      <c r="F35" s="86"/>
      <c r="G35" s="86"/>
      <c r="H35" s="86"/>
      <c r="I35" s="86"/>
      <c r="J35" s="86"/>
      <c r="K35" s="86"/>
      <c r="L35" s="85"/>
      <c r="M35" s="85"/>
      <c r="N35" s="85"/>
      <c r="O35" s="85"/>
      <c r="R35" s="21" t="s">
        <v>20</v>
      </c>
    </row>
    <row r="36" spans="1:23" x14ac:dyDescent="0.25">
      <c r="B36" s="14" t="s">
        <v>5</v>
      </c>
      <c r="C36" s="14" t="str">
        <f>C30</f>
        <v>YE 2024</v>
      </c>
      <c r="R36" s="22">
        <v>38.201669338208276</v>
      </c>
    </row>
    <row r="37" spans="1:23" x14ac:dyDescent="0.25">
      <c r="B37" s="14" t="s">
        <v>8</v>
      </c>
      <c r="C37" s="14" t="str">
        <f t="shared" ref="C37:C39" si="0">C31</f>
        <v>YE 2025</v>
      </c>
      <c r="R37" s="22">
        <v>34.874879678963531</v>
      </c>
    </row>
    <row r="38" spans="1:23" x14ac:dyDescent="0.25">
      <c r="B38" s="14" t="s">
        <v>9</v>
      </c>
      <c r="C38" s="14" t="str">
        <f t="shared" si="0"/>
        <v>YE 2026</v>
      </c>
      <c r="R38" s="22">
        <v>33.764533071954496</v>
      </c>
    </row>
    <row r="39" spans="1:23" x14ac:dyDescent="0.25">
      <c r="B39" s="14" t="s">
        <v>10</v>
      </c>
      <c r="C39" s="14" t="str">
        <f t="shared" si="0"/>
        <v>YE 2027</v>
      </c>
      <c r="R39" s="22">
        <v>33.328107954134822</v>
      </c>
    </row>
    <row r="41" spans="1:23" x14ac:dyDescent="0.25">
      <c r="A41">
        <v>7</v>
      </c>
      <c r="B41" s="20" t="s">
        <v>21</v>
      </c>
      <c r="S41" s="21" t="s">
        <v>22</v>
      </c>
      <c r="T41" s="21" t="s">
        <v>23</v>
      </c>
    </row>
    <row r="42" spans="1:23" x14ac:dyDescent="0.25">
      <c r="B42" t="s">
        <v>5</v>
      </c>
      <c r="C42" s="14" t="str">
        <f>C30</f>
        <v>YE 2024</v>
      </c>
      <c r="S42" s="93">
        <v>225.86548592226356</v>
      </c>
      <c r="T42" s="93">
        <v>143.62759927102829</v>
      </c>
      <c r="V42" s="83"/>
      <c r="W42" s="83"/>
    </row>
    <row r="43" spans="1:23" x14ac:dyDescent="0.25">
      <c r="B43" t="s">
        <v>8</v>
      </c>
      <c r="C43" s="14" t="str">
        <f t="shared" ref="C43:C45" si="1">C31</f>
        <v>YE 2025</v>
      </c>
      <c r="S43" s="93">
        <v>209.66056808960528</v>
      </c>
      <c r="T43" s="93">
        <v>133.09209984188161</v>
      </c>
    </row>
    <row r="44" spans="1:23" x14ac:dyDescent="0.25">
      <c r="B44" t="s">
        <v>9</v>
      </c>
      <c r="C44" s="14" t="str">
        <f t="shared" si="1"/>
        <v>YE 2026</v>
      </c>
      <c r="S44" s="93">
        <v>199.29242358738819</v>
      </c>
      <c r="T44" s="93">
        <v>126.35133252590806</v>
      </c>
    </row>
    <row r="45" spans="1:23" x14ac:dyDescent="0.25">
      <c r="B45" t="s">
        <v>10</v>
      </c>
      <c r="C45" s="14" t="str">
        <f t="shared" si="1"/>
        <v>YE 2027</v>
      </c>
      <c r="S45" s="93">
        <v>196.77538942357594</v>
      </c>
      <c r="T45" s="93">
        <v>124.71490263037703</v>
      </c>
    </row>
    <row r="47" spans="1:23" x14ac:dyDescent="0.25">
      <c r="A47">
        <v>8</v>
      </c>
      <c r="B47" s="20" t="s">
        <v>24</v>
      </c>
      <c r="C47" s="20"/>
      <c r="D47" s="20"/>
      <c r="E47" s="20"/>
      <c r="F47" s="20"/>
      <c r="G47" s="20"/>
      <c r="H47" s="20"/>
      <c r="I47" s="20"/>
      <c r="J47" s="20"/>
      <c r="K47" s="20"/>
      <c r="R47" s="21" t="s">
        <v>20</v>
      </c>
    </row>
    <row r="48" spans="1:23" x14ac:dyDescent="0.25">
      <c r="B48" s="20" t="s">
        <v>5</v>
      </c>
      <c r="C48" s="14" t="str">
        <f>C30</f>
        <v>YE 2024</v>
      </c>
      <c r="R48" s="22">
        <v>45.206607010160916</v>
      </c>
    </row>
    <row r="49" spans="1:25" x14ac:dyDescent="0.25">
      <c r="B49" s="20" t="s">
        <v>8</v>
      </c>
      <c r="C49" s="14" t="str">
        <f t="shared" ref="C49:C51" si="2">C31</f>
        <v>YE 2025</v>
      </c>
      <c r="R49" s="22">
        <v>41.509434851320485</v>
      </c>
    </row>
    <row r="50" spans="1:25" x14ac:dyDescent="0.25">
      <c r="B50" s="20" t="s">
        <v>9</v>
      </c>
      <c r="C50" s="14" t="str">
        <f t="shared" si="2"/>
        <v>YE 2026</v>
      </c>
      <c r="R50" s="22">
        <v>38.958656907282183</v>
      </c>
    </row>
    <row r="51" spans="1:25" x14ac:dyDescent="0.25">
      <c r="B51" s="20" t="s">
        <v>10</v>
      </c>
      <c r="C51" s="14" t="str">
        <f t="shared" si="2"/>
        <v>YE 2027</v>
      </c>
      <c r="R51" s="22">
        <v>38.425660072985274</v>
      </c>
    </row>
    <row r="53" spans="1:25" x14ac:dyDescent="0.25">
      <c r="A53">
        <v>9</v>
      </c>
      <c r="B53" s="20" t="s">
        <v>25</v>
      </c>
      <c r="S53" s="23" t="s">
        <v>26</v>
      </c>
      <c r="T53" s="23" t="s">
        <v>27</v>
      </c>
      <c r="U53" s="23" t="s">
        <v>28</v>
      </c>
    </row>
    <row r="54" spans="1:25" x14ac:dyDescent="0.25">
      <c r="B54" s="20" t="s">
        <v>5</v>
      </c>
      <c r="C54" s="14" t="str">
        <f>C30</f>
        <v>YE 2024</v>
      </c>
      <c r="S54" s="93">
        <v>455.37908438897495</v>
      </c>
      <c r="T54" s="93">
        <v>543.97050885380759</v>
      </c>
      <c r="U54" s="93">
        <v>1364.0720229060669</v>
      </c>
      <c r="W54" s="83"/>
      <c r="X54" s="83"/>
      <c r="Y54" s="83"/>
    </row>
    <row r="55" spans="1:25" x14ac:dyDescent="0.25">
      <c r="B55" s="20" t="s">
        <v>8</v>
      </c>
      <c r="C55" s="14" t="str">
        <f t="shared" ref="C55:C57" si="3">C31</f>
        <v>YE 2025</v>
      </c>
      <c r="S55" s="93">
        <v>418.61931521092015</v>
      </c>
      <c r="T55" s="93">
        <v>499.95453586739313</v>
      </c>
      <c r="U55" s="93">
        <v>1253.1001817512119</v>
      </c>
    </row>
    <row r="56" spans="1:25" x14ac:dyDescent="0.25">
      <c r="B56" s="20" t="s">
        <v>9</v>
      </c>
      <c r="C56" s="14" t="str">
        <f t="shared" si="3"/>
        <v>YE 2026</v>
      </c>
      <c r="S56" s="93">
        <v>393.12307223634781</v>
      </c>
      <c r="T56" s="93">
        <v>469.42545564961523</v>
      </c>
      <c r="U56" s="93">
        <v>1176.1311177803498</v>
      </c>
    </row>
    <row r="57" spans="1:25" x14ac:dyDescent="0.25">
      <c r="B57" s="20" t="s">
        <v>10</v>
      </c>
      <c r="C57" s="14" t="str">
        <f t="shared" si="3"/>
        <v>YE 2027</v>
      </c>
      <c r="S57" s="93">
        <v>387.79551449120072</v>
      </c>
      <c r="T57" s="93">
        <v>463.04626331415437</v>
      </c>
      <c r="U57" s="93">
        <v>1160.0480763179805</v>
      </c>
    </row>
  </sheetData>
  <mergeCells count="2">
    <mergeCell ref="B29:P29"/>
    <mergeCell ref="B35:O35"/>
  </mergeCells>
  <pageMargins left="0.7" right="0.7" top="0.75" bottom="0.75" header="0.3" footer="0.3"/>
  <pageSetup orientation="portrait" horizontalDpi="90" verticalDpi="90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16AFC-CF8C-4CEB-9188-DF8EDF424B1F}">
  <sheetPr>
    <pageSetUpPr fitToPage="1"/>
  </sheetPr>
  <dimension ref="A2:Z146"/>
  <sheetViews>
    <sheetView zoomScale="70" zoomScaleNormal="70" workbookViewId="0">
      <selection activeCell="A3" sqref="A3"/>
    </sheetView>
  </sheetViews>
  <sheetFormatPr defaultColWidth="9.140625" defaultRowHeight="15" outlineLevelCol="1" x14ac:dyDescent="0.25"/>
  <cols>
    <col min="1" max="1" width="55.85546875" customWidth="1"/>
    <col min="2" max="2" width="33.42578125" customWidth="1" outlineLevel="1"/>
    <col min="3" max="4" width="35.5703125" customWidth="1" outlineLevel="1"/>
    <col min="5" max="6" width="41.42578125" customWidth="1" outlineLevel="1"/>
    <col min="7" max="9" width="41.42578125" customWidth="1"/>
    <col min="10" max="10" width="15.85546875" style="24" customWidth="1" outlineLevel="1"/>
    <col min="11" max="12" width="14" customWidth="1" outlineLevel="1"/>
    <col min="13" max="14" width="12.7109375" style="24" customWidth="1" outlineLevel="1"/>
    <col min="15" max="17" width="16" style="24" customWidth="1"/>
    <col min="18" max="18" width="39" customWidth="1"/>
    <col min="19" max="19" width="14.28515625" bestFit="1" customWidth="1"/>
    <col min="20" max="20" width="14.5703125" bestFit="1" customWidth="1"/>
    <col min="21" max="21" width="17" bestFit="1" customWidth="1"/>
    <col min="22" max="22" width="19.5703125" bestFit="1" customWidth="1"/>
    <col min="23" max="23" width="20.140625" bestFit="1" customWidth="1"/>
    <col min="24" max="24" width="13.5703125" bestFit="1" customWidth="1"/>
    <col min="26" max="26" width="11.28515625" bestFit="1" customWidth="1"/>
  </cols>
  <sheetData>
    <row r="2" spans="1:26" x14ac:dyDescent="0.25">
      <c r="A2" t="s">
        <v>29</v>
      </c>
      <c r="B2" s="25"/>
      <c r="J2" s="26"/>
    </row>
    <row r="3" spans="1:26" x14ac:dyDescent="0.25">
      <c r="A3" t="s">
        <v>358</v>
      </c>
      <c r="B3" s="25"/>
      <c r="J3" s="26"/>
    </row>
    <row r="4" spans="1:26" x14ac:dyDescent="0.25">
      <c r="B4" s="27"/>
      <c r="J4" s="26"/>
    </row>
    <row r="5" spans="1:26" x14ac:dyDescent="0.25">
      <c r="A5" s="28"/>
      <c r="B5" t="s">
        <v>30</v>
      </c>
      <c r="C5" s="29" t="s">
        <v>31</v>
      </c>
      <c r="D5" s="29" t="s">
        <v>32</v>
      </c>
      <c r="E5" s="29" t="s">
        <v>33</v>
      </c>
      <c r="F5" s="29" t="s">
        <v>34</v>
      </c>
      <c r="G5" s="29" t="s">
        <v>35</v>
      </c>
      <c r="H5" s="29" t="s">
        <v>36</v>
      </c>
      <c r="I5" s="29" t="s">
        <v>37</v>
      </c>
      <c r="J5" s="29" t="s">
        <v>30</v>
      </c>
      <c r="K5" s="30" t="s">
        <v>31</v>
      </c>
      <c r="L5" s="30" t="s">
        <v>32</v>
      </c>
      <c r="M5" s="30" t="s">
        <v>33</v>
      </c>
      <c r="N5" s="30" t="s">
        <v>34</v>
      </c>
      <c r="O5" s="29" t="s">
        <v>35</v>
      </c>
      <c r="P5" s="30" t="s">
        <v>36</v>
      </c>
      <c r="Q5" s="29" t="s">
        <v>37</v>
      </c>
    </row>
    <row r="6" spans="1:26" x14ac:dyDescent="0.25">
      <c r="B6" s="31" t="s">
        <v>38</v>
      </c>
      <c r="C6" s="31" t="s">
        <v>39</v>
      </c>
      <c r="D6" s="31" t="s">
        <v>40</v>
      </c>
      <c r="E6" s="31" t="s">
        <v>41</v>
      </c>
      <c r="F6" s="31" t="s">
        <v>42</v>
      </c>
      <c r="G6" s="31" t="s">
        <v>43</v>
      </c>
      <c r="H6" s="31" t="s">
        <v>44</v>
      </c>
      <c r="I6" s="31" t="s">
        <v>45</v>
      </c>
      <c r="J6" s="31" t="str">
        <f t="shared" ref="J6:P6" si="0">B6</f>
        <v>6805-E</v>
      </c>
      <c r="K6" s="32" t="str">
        <f t="shared" si="0"/>
        <v>6863-E-A</v>
      </c>
      <c r="L6" s="32" t="str">
        <f t="shared" si="0"/>
        <v>6946-E</v>
      </c>
      <c r="M6" s="32" t="str">
        <f t="shared" si="0"/>
        <v>6968-E</v>
      </c>
      <c r="N6" s="32" t="str">
        <f t="shared" si="0"/>
        <v>7009-E</v>
      </c>
      <c r="O6" s="32" t="str">
        <f t="shared" si="0"/>
        <v>7116-E</v>
      </c>
      <c r="P6" s="32" t="str">
        <f t="shared" si="0"/>
        <v>7191-E</v>
      </c>
      <c r="Q6" s="24" t="s">
        <v>45</v>
      </c>
      <c r="U6" s="33"/>
    </row>
    <row r="7" spans="1:26" ht="28.5" customHeight="1" x14ac:dyDescent="0.25">
      <c r="A7" s="34" t="s">
        <v>46</v>
      </c>
      <c r="B7" s="87" t="s">
        <v>47</v>
      </c>
      <c r="C7" s="88"/>
      <c r="D7" s="88"/>
      <c r="E7" s="88"/>
      <c r="F7" s="88"/>
      <c r="G7" s="88"/>
      <c r="H7" s="88"/>
      <c r="I7" s="35"/>
      <c r="J7" s="87" t="s">
        <v>48</v>
      </c>
      <c r="K7" s="88"/>
      <c r="L7" s="88"/>
      <c r="M7" s="88"/>
      <c r="N7" s="88"/>
      <c r="O7" s="88"/>
      <c r="P7" s="89"/>
      <c r="Q7" s="36"/>
      <c r="R7" s="37" t="s">
        <v>49</v>
      </c>
      <c r="S7" t="s">
        <v>50</v>
      </c>
    </row>
    <row r="8" spans="1:26" x14ac:dyDescent="0.25">
      <c r="A8" s="28" t="s">
        <v>51</v>
      </c>
      <c r="J8"/>
      <c r="K8" s="24"/>
      <c r="L8" s="24"/>
      <c r="U8" s="33"/>
    </row>
    <row r="9" spans="1:26" x14ac:dyDescent="0.25">
      <c r="A9" t="s">
        <v>52</v>
      </c>
      <c r="B9" t="s">
        <v>53</v>
      </c>
      <c r="C9" s="7" t="str">
        <f t="shared" ref="C9:G28" si="1">B9</f>
        <v>D.20-12-005, AL 6389-E</v>
      </c>
      <c r="D9" s="7" t="str">
        <f>C9</f>
        <v>D.20-12-005, AL 6389-E</v>
      </c>
      <c r="E9" s="7" t="str">
        <f>D9</f>
        <v>D.20-12-005, AL 6389-E</v>
      </c>
      <c r="F9" s="7" t="str">
        <f>E9</f>
        <v>D.20-12-005, AL 6389-E</v>
      </c>
      <c r="G9" s="7" t="s">
        <v>54</v>
      </c>
      <c r="H9" s="7" t="str">
        <f>G9</f>
        <v>D.23-11-069</v>
      </c>
      <c r="I9" s="7" t="str">
        <f>G9</f>
        <v>D.23-11-069</v>
      </c>
      <c r="J9" s="38">
        <v>4813601.9420430874</v>
      </c>
      <c r="K9" s="39">
        <f>J9</f>
        <v>4813601.9420430874</v>
      </c>
      <c r="L9" s="39">
        <f>K9</f>
        <v>4813601.9420430874</v>
      </c>
      <c r="M9" s="39">
        <f>L9</f>
        <v>4813601.9420430874</v>
      </c>
      <c r="N9" s="39">
        <f>M9</f>
        <v>4813601.9420430874</v>
      </c>
      <c r="O9" s="39">
        <v>6515126.9516018834</v>
      </c>
      <c r="P9" s="39">
        <f>O9</f>
        <v>6515126.9516018834</v>
      </c>
      <c r="Q9" s="39">
        <f>P9</f>
        <v>6515126.9516018834</v>
      </c>
      <c r="R9" t="s">
        <v>55</v>
      </c>
      <c r="S9" t="str">
        <f t="shared" ref="S9:S72" si="2">IF(RIGHT(A9,1)="*","Y","N")</f>
        <v>N</v>
      </c>
      <c r="U9" s="40"/>
      <c r="X9" s="41"/>
    </row>
    <row r="10" spans="1:26" x14ac:dyDescent="0.25">
      <c r="A10" t="s">
        <v>56</v>
      </c>
      <c r="B10" t="s">
        <v>53</v>
      </c>
      <c r="C10" s="7" t="str">
        <f t="shared" si="1"/>
        <v>D.20-12-005, AL 6389-E</v>
      </c>
      <c r="D10" s="7" t="str">
        <f t="shared" si="1"/>
        <v>D.20-12-005, AL 6389-E</v>
      </c>
      <c r="E10" s="7" t="str">
        <f t="shared" si="1"/>
        <v>D.20-12-005, AL 6389-E</v>
      </c>
      <c r="F10" s="7" t="str">
        <f t="shared" si="1"/>
        <v>D.20-12-005, AL 6389-E</v>
      </c>
      <c r="G10" s="7" t="s">
        <v>54</v>
      </c>
      <c r="H10" s="7" t="str">
        <f t="shared" ref="H10:H33" si="3">G10</f>
        <v>D.23-11-069</v>
      </c>
      <c r="I10" s="7" t="str">
        <f t="shared" ref="I10:I47" si="4">G10</f>
        <v>D.23-11-069</v>
      </c>
      <c r="J10" s="38">
        <v>473620.75358106912</v>
      </c>
      <c r="K10" s="39">
        <f>J10</f>
        <v>473620.75358106912</v>
      </c>
      <c r="L10" s="39">
        <f t="shared" ref="L10:N79" si="5">K10</f>
        <v>473620.75358106912</v>
      </c>
      <c r="M10" s="39">
        <f t="shared" si="5"/>
        <v>473620.75358106912</v>
      </c>
      <c r="N10" s="39">
        <f t="shared" si="5"/>
        <v>473620.75358106912</v>
      </c>
      <c r="O10" s="39">
        <v>817618.53230883065</v>
      </c>
      <c r="P10" s="39">
        <f t="shared" ref="P10:Q74" si="6">O10</f>
        <v>817618.53230883065</v>
      </c>
      <c r="Q10" s="39">
        <f t="shared" si="6"/>
        <v>817618.53230883065</v>
      </c>
      <c r="R10" t="s">
        <v>57</v>
      </c>
      <c r="S10" t="str">
        <f t="shared" si="2"/>
        <v>N</v>
      </c>
      <c r="T10" s="38"/>
      <c r="U10" s="40"/>
      <c r="X10" s="41"/>
    </row>
    <row r="11" spans="1:26" x14ac:dyDescent="0.25">
      <c r="A11" t="s">
        <v>58</v>
      </c>
      <c r="B11" t="s">
        <v>59</v>
      </c>
      <c r="C11" s="7" t="str">
        <f t="shared" si="1"/>
        <v>Preliminary Statement  CZ</v>
      </c>
      <c r="D11" s="7" t="str">
        <f t="shared" si="1"/>
        <v>Preliminary Statement  CZ</v>
      </c>
      <c r="E11" s="7" t="str">
        <f t="shared" si="1"/>
        <v>Preliminary Statement  CZ</v>
      </c>
      <c r="F11" s="7" t="str">
        <f t="shared" si="1"/>
        <v>Preliminary Statement  CZ</v>
      </c>
      <c r="G11" s="7" t="str">
        <f t="shared" si="1"/>
        <v>Preliminary Statement  CZ</v>
      </c>
      <c r="H11" s="7" t="str">
        <f t="shared" si="3"/>
        <v>Preliminary Statement  CZ</v>
      </c>
      <c r="I11" s="7" t="str">
        <f t="shared" si="4"/>
        <v>Preliminary Statement  CZ</v>
      </c>
      <c r="J11" s="38">
        <v>332625.73925997119</v>
      </c>
      <c r="K11" s="39">
        <f>J11</f>
        <v>332625.73925997119</v>
      </c>
      <c r="L11" s="39">
        <f t="shared" si="5"/>
        <v>332625.73925997119</v>
      </c>
      <c r="M11" s="39">
        <f t="shared" si="5"/>
        <v>332625.73925997119</v>
      </c>
      <c r="N11" s="39">
        <f t="shared" si="5"/>
        <v>332625.73925997119</v>
      </c>
      <c r="O11" s="39">
        <v>882975.70770475338</v>
      </c>
      <c r="P11" s="39">
        <f t="shared" si="6"/>
        <v>882975.70770475338</v>
      </c>
      <c r="Q11" s="39">
        <f t="shared" si="6"/>
        <v>882975.70770475338</v>
      </c>
      <c r="R11" t="s">
        <v>55</v>
      </c>
      <c r="S11" t="str">
        <f t="shared" si="2"/>
        <v>Y</v>
      </c>
      <c r="U11" s="33"/>
      <c r="X11" s="41"/>
    </row>
    <row r="12" spans="1:26" x14ac:dyDescent="0.25">
      <c r="A12" t="s">
        <v>60</v>
      </c>
      <c r="C12" s="7"/>
      <c r="D12" s="7"/>
      <c r="E12" s="7"/>
      <c r="F12" s="7"/>
      <c r="G12" s="7" t="s">
        <v>54</v>
      </c>
      <c r="H12" s="7" t="str">
        <f t="shared" si="3"/>
        <v>D.23-11-069</v>
      </c>
      <c r="I12" s="7" t="str">
        <f t="shared" si="4"/>
        <v>D.23-11-069</v>
      </c>
      <c r="J12" s="38"/>
      <c r="K12" s="39"/>
      <c r="L12" s="39"/>
      <c r="M12" s="39"/>
      <c r="N12" s="39"/>
      <c r="O12" s="39">
        <v>872096.71037771134</v>
      </c>
      <c r="P12" s="39">
        <f t="shared" si="6"/>
        <v>872096.71037771134</v>
      </c>
      <c r="Q12" s="39">
        <f t="shared" si="6"/>
        <v>872096.71037771134</v>
      </c>
      <c r="R12" t="s">
        <v>55</v>
      </c>
      <c r="S12" t="str">
        <f t="shared" si="2"/>
        <v>N</v>
      </c>
      <c r="U12" s="33"/>
      <c r="X12" s="41"/>
    </row>
    <row r="13" spans="1:26" x14ac:dyDescent="0.25">
      <c r="A13" t="s">
        <v>61</v>
      </c>
      <c r="C13" s="7"/>
      <c r="D13" s="7"/>
      <c r="E13" s="7"/>
      <c r="F13" s="7"/>
      <c r="G13" s="7" t="s">
        <v>62</v>
      </c>
      <c r="H13" s="7" t="str">
        <f t="shared" si="3"/>
        <v>D.23-01-005</v>
      </c>
      <c r="I13" s="7" t="str">
        <f t="shared" si="4"/>
        <v>D.23-01-005</v>
      </c>
      <c r="J13" s="38"/>
      <c r="K13" s="39"/>
      <c r="L13" s="39"/>
      <c r="M13" s="39"/>
      <c r="N13" s="39"/>
      <c r="O13" s="39">
        <v>8928.6850254772435</v>
      </c>
      <c r="P13" s="39">
        <f t="shared" si="6"/>
        <v>8928.6850254772435</v>
      </c>
      <c r="Q13" s="39">
        <f t="shared" si="6"/>
        <v>8928.6850254772435</v>
      </c>
      <c r="R13" t="s">
        <v>55</v>
      </c>
      <c r="S13" t="str">
        <f t="shared" si="2"/>
        <v>N</v>
      </c>
      <c r="V13" s="40"/>
      <c r="W13" s="40"/>
      <c r="X13" s="41"/>
      <c r="Z13" s="40"/>
    </row>
    <row r="14" spans="1:26" x14ac:dyDescent="0.25">
      <c r="A14" t="s">
        <v>63</v>
      </c>
      <c r="C14" s="7" t="s">
        <v>62</v>
      </c>
      <c r="D14" s="7" t="str">
        <f t="shared" si="1"/>
        <v>D.23-01-005</v>
      </c>
      <c r="E14" s="7" t="str">
        <f t="shared" si="1"/>
        <v>D.23-01-005</v>
      </c>
      <c r="F14" s="7" t="str">
        <f t="shared" si="1"/>
        <v>D.23-01-005</v>
      </c>
      <c r="G14" s="7" t="s">
        <v>62</v>
      </c>
      <c r="H14" s="7" t="str">
        <f t="shared" si="3"/>
        <v>D.23-01-005</v>
      </c>
      <c r="I14" s="7" t="str">
        <f t="shared" si="4"/>
        <v>D.23-01-005</v>
      </c>
      <c r="J14" s="38"/>
      <c r="K14" s="39">
        <v>404324.39999999997</v>
      </c>
      <c r="L14" s="39">
        <f t="shared" si="5"/>
        <v>404324.39999999997</v>
      </c>
      <c r="M14" s="39">
        <f t="shared" si="5"/>
        <v>404324.39999999997</v>
      </c>
      <c r="N14" s="39">
        <f t="shared" si="5"/>
        <v>404324.39999999997</v>
      </c>
      <c r="O14" s="39">
        <v>404008.12629373185</v>
      </c>
      <c r="P14" s="39">
        <f t="shared" si="6"/>
        <v>404008.12629373185</v>
      </c>
      <c r="Q14" s="39">
        <f t="shared" si="6"/>
        <v>404008.12629373185</v>
      </c>
      <c r="R14" t="s">
        <v>55</v>
      </c>
      <c r="S14" t="str">
        <f t="shared" si="2"/>
        <v>N</v>
      </c>
      <c r="U14" s="33"/>
      <c r="V14" s="40"/>
      <c r="W14" s="40"/>
      <c r="X14" s="41"/>
      <c r="Z14" s="40"/>
    </row>
    <row r="15" spans="1:26" x14ac:dyDescent="0.25">
      <c r="A15" t="s">
        <v>52</v>
      </c>
      <c r="B15" t="s">
        <v>53</v>
      </c>
      <c r="C15" s="7" t="str">
        <f t="shared" si="1"/>
        <v>D.20-12-005, AL 6389-E</v>
      </c>
      <c r="D15" s="7" t="str">
        <f t="shared" si="1"/>
        <v>D.20-12-005, AL 6389-E</v>
      </c>
      <c r="E15" s="7" t="str">
        <f t="shared" si="1"/>
        <v>D.20-12-005, AL 6389-E</v>
      </c>
      <c r="F15" s="7" t="str">
        <f t="shared" si="1"/>
        <v>D.20-12-005, AL 6389-E</v>
      </c>
      <c r="G15" s="7" t="s">
        <v>54</v>
      </c>
      <c r="H15" s="7" t="str">
        <f t="shared" si="3"/>
        <v>D.23-11-069</v>
      </c>
      <c r="I15" s="7" t="str">
        <f t="shared" si="4"/>
        <v>D.23-11-069</v>
      </c>
      <c r="J15" s="42">
        <v>2286604.1989959814</v>
      </c>
      <c r="K15" s="39">
        <f>J15</f>
        <v>2286604.1989959814</v>
      </c>
      <c r="L15" s="39">
        <f t="shared" si="5"/>
        <v>2286604.1989959814</v>
      </c>
      <c r="M15" s="39">
        <f t="shared" si="5"/>
        <v>2286604.1989959814</v>
      </c>
      <c r="N15" s="39">
        <f t="shared" si="5"/>
        <v>2286604.1989959814</v>
      </c>
      <c r="O15" s="39">
        <v>2264591.3655145746</v>
      </c>
      <c r="P15" s="39">
        <f t="shared" si="6"/>
        <v>2264591.3655145746</v>
      </c>
      <c r="Q15" s="39">
        <f t="shared" si="6"/>
        <v>2264591.3655145746</v>
      </c>
      <c r="R15" t="s">
        <v>64</v>
      </c>
      <c r="S15" t="str">
        <f t="shared" si="2"/>
        <v>N</v>
      </c>
      <c r="T15" s="40"/>
      <c r="U15" s="33"/>
      <c r="V15" s="40"/>
      <c r="W15" s="40"/>
      <c r="X15" s="41"/>
      <c r="Z15" s="40"/>
    </row>
    <row r="16" spans="1:26" x14ac:dyDescent="0.25">
      <c r="A16" t="s">
        <v>60</v>
      </c>
      <c r="B16" t="s">
        <v>65</v>
      </c>
      <c r="C16" s="7" t="str">
        <f t="shared" si="1"/>
        <v>D.20-12-005</v>
      </c>
      <c r="D16" s="7" t="str">
        <f t="shared" si="1"/>
        <v>D.20-12-005</v>
      </c>
      <c r="E16" s="7" t="str">
        <f t="shared" si="1"/>
        <v>D.20-12-005</v>
      </c>
      <c r="F16" s="7" t="str">
        <f t="shared" si="1"/>
        <v>D.20-12-005</v>
      </c>
      <c r="G16" s="7" t="s">
        <v>54</v>
      </c>
      <c r="H16" s="7" t="str">
        <f t="shared" si="3"/>
        <v>D.23-11-069</v>
      </c>
      <c r="I16" s="7" t="str">
        <f t="shared" si="4"/>
        <v>D.23-11-069</v>
      </c>
      <c r="J16" s="42"/>
      <c r="K16" s="39"/>
      <c r="L16" s="39"/>
      <c r="M16" s="39"/>
      <c r="N16" s="39"/>
      <c r="O16" s="39">
        <v>-993.7272371893788</v>
      </c>
      <c r="P16" s="39">
        <f t="shared" si="6"/>
        <v>-993.7272371893788</v>
      </c>
      <c r="Q16" s="39">
        <f t="shared" si="6"/>
        <v>-993.7272371893788</v>
      </c>
      <c r="R16" t="s">
        <v>64</v>
      </c>
      <c r="S16" t="str">
        <f t="shared" si="2"/>
        <v>N</v>
      </c>
      <c r="V16" s="40"/>
      <c r="W16" s="40"/>
      <c r="X16" s="41"/>
      <c r="Z16" s="40"/>
    </row>
    <row r="17" spans="1:26" x14ac:dyDescent="0.25">
      <c r="A17" t="s">
        <v>66</v>
      </c>
      <c r="B17" t="s">
        <v>67</v>
      </c>
      <c r="C17" s="7" t="str">
        <f t="shared" si="1"/>
        <v>AL 6492-E-B</v>
      </c>
      <c r="D17" s="7" t="str">
        <f t="shared" si="1"/>
        <v>AL 6492-E-B</v>
      </c>
      <c r="E17" s="7" t="str">
        <f t="shared" si="1"/>
        <v>AL 6492-E-B</v>
      </c>
      <c r="F17" s="7" t="str">
        <f t="shared" si="1"/>
        <v>AL 6492-E-B</v>
      </c>
      <c r="G17" s="7" t="s">
        <v>68</v>
      </c>
      <c r="H17" s="7" t="str">
        <f t="shared" si="3"/>
        <v>AL 4568-G-B/6492-E-B</v>
      </c>
      <c r="I17" s="7" t="str">
        <f t="shared" si="4"/>
        <v>AL 4568-G-B/6492-E-B</v>
      </c>
      <c r="J17" s="38">
        <v>54524.929300000003</v>
      </c>
      <c r="K17" s="39">
        <f t="shared" ref="K17:K24" si="7">J17</f>
        <v>54524.929300000003</v>
      </c>
      <c r="L17" s="39">
        <f t="shared" si="5"/>
        <v>54524.929300000003</v>
      </c>
      <c r="M17" s="39">
        <f t="shared" si="5"/>
        <v>54524.929300000003</v>
      </c>
      <c r="N17" s="39">
        <f t="shared" si="5"/>
        <v>54524.929300000003</v>
      </c>
      <c r="O17" s="39">
        <v>66013.951671243645</v>
      </c>
      <c r="P17" s="39">
        <f t="shared" si="6"/>
        <v>66013.951671243645</v>
      </c>
      <c r="Q17" s="39">
        <f t="shared" si="6"/>
        <v>66013.951671243645</v>
      </c>
      <c r="R17" t="s">
        <v>55</v>
      </c>
      <c r="S17" t="str">
        <f t="shared" si="2"/>
        <v>N</v>
      </c>
      <c r="U17" s="33"/>
      <c r="V17" s="40"/>
      <c r="W17" s="40"/>
      <c r="X17" s="41"/>
      <c r="Z17" s="40"/>
    </row>
    <row r="18" spans="1:26" x14ac:dyDescent="0.25">
      <c r="A18" t="s">
        <v>69</v>
      </c>
      <c r="B18" t="s">
        <v>67</v>
      </c>
      <c r="C18" s="7"/>
      <c r="D18" s="7"/>
      <c r="E18" s="7"/>
      <c r="F18" s="7"/>
      <c r="G18" s="7" t="s">
        <v>68</v>
      </c>
      <c r="H18" s="7" t="str">
        <f t="shared" si="3"/>
        <v>AL 4568-G-B/6492-E-B</v>
      </c>
      <c r="I18" s="7" t="str">
        <f t="shared" si="4"/>
        <v>AL 4568-G-B/6492-E-B</v>
      </c>
      <c r="J18" s="38">
        <v>-10.143013303830001</v>
      </c>
      <c r="K18" s="39">
        <f t="shared" si="7"/>
        <v>-10.143013303830001</v>
      </c>
      <c r="L18" s="39">
        <f t="shared" si="5"/>
        <v>-10.143013303830001</v>
      </c>
      <c r="M18" s="39">
        <f t="shared" si="5"/>
        <v>-10.143013303830001</v>
      </c>
      <c r="N18" s="39">
        <f t="shared" si="5"/>
        <v>-10.143013303830001</v>
      </c>
      <c r="O18" s="39">
        <v>-5.94814309E-2</v>
      </c>
      <c r="P18" s="39">
        <f t="shared" si="6"/>
        <v>-5.94814309E-2</v>
      </c>
      <c r="Q18" s="39">
        <f t="shared" si="6"/>
        <v>-5.94814309E-2</v>
      </c>
      <c r="R18" t="s">
        <v>55</v>
      </c>
      <c r="S18" t="str">
        <f t="shared" si="2"/>
        <v>Y</v>
      </c>
      <c r="V18" s="40"/>
      <c r="W18" s="40"/>
      <c r="X18" s="41"/>
      <c r="Y18" s="33"/>
      <c r="Z18" s="40"/>
    </row>
    <row r="19" spans="1:26" x14ac:dyDescent="0.25">
      <c r="A19" t="s">
        <v>66</v>
      </c>
      <c r="B19" t="s">
        <v>67</v>
      </c>
      <c r="C19" s="7" t="str">
        <f t="shared" si="1"/>
        <v>AL 6492-E-B</v>
      </c>
      <c r="D19" s="7" t="str">
        <f t="shared" si="1"/>
        <v>AL 6492-E-B</v>
      </c>
      <c r="E19" s="7" t="str">
        <f t="shared" si="1"/>
        <v>AL 6492-E-B</v>
      </c>
      <c r="F19" s="7" t="str">
        <f t="shared" si="1"/>
        <v>AL 6492-E-B</v>
      </c>
      <c r="G19" s="7" t="s">
        <v>68</v>
      </c>
      <c r="H19" s="7" t="str">
        <f t="shared" si="3"/>
        <v>AL 4568-G-B/6492-E-B</v>
      </c>
      <c r="I19" s="7" t="str">
        <f t="shared" si="4"/>
        <v>AL 4568-G-B/6492-E-B</v>
      </c>
      <c r="J19" s="42">
        <v>35519.599200000004</v>
      </c>
      <c r="K19" s="39">
        <f t="shared" si="7"/>
        <v>35519.599200000004</v>
      </c>
      <c r="L19" s="39">
        <f t="shared" si="5"/>
        <v>35519.599200000004</v>
      </c>
      <c r="M19" s="39">
        <f t="shared" si="5"/>
        <v>35519.599200000004</v>
      </c>
      <c r="N19" s="39">
        <f t="shared" si="5"/>
        <v>35519.599200000004</v>
      </c>
      <c r="O19" s="39">
        <v>40840.810625489292</v>
      </c>
      <c r="P19" s="39">
        <f t="shared" si="6"/>
        <v>40840.810625489292</v>
      </c>
      <c r="Q19" s="39">
        <f t="shared" si="6"/>
        <v>40840.810625489292</v>
      </c>
      <c r="R19" t="s">
        <v>64</v>
      </c>
      <c r="S19" t="str">
        <f t="shared" si="2"/>
        <v>N</v>
      </c>
      <c r="U19" s="33"/>
      <c r="V19" s="40"/>
      <c r="W19" s="40"/>
      <c r="X19" s="41"/>
      <c r="Z19" s="40"/>
    </row>
    <row r="20" spans="1:26" x14ac:dyDescent="0.25">
      <c r="A20" s="7" t="s">
        <v>70</v>
      </c>
      <c r="B20" t="s">
        <v>71</v>
      </c>
      <c r="C20" s="7" t="str">
        <f t="shared" si="1"/>
        <v>D. 17-05-013</v>
      </c>
      <c r="D20" s="7" t="str">
        <f t="shared" si="1"/>
        <v>D. 17-05-013</v>
      </c>
      <c r="E20" s="7" t="str">
        <f t="shared" si="1"/>
        <v>D. 17-05-013</v>
      </c>
      <c r="F20" s="7" t="str">
        <f t="shared" si="1"/>
        <v>D. 17-05-013</v>
      </c>
      <c r="G20" s="7" t="s">
        <v>72</v>
      </c>
      <c r="H20" s="7" t="str">
        <f t="shared" si="3"/>
        <v>n/a</v>
      </c>
      <c r="I20" s="7" t="str">
        <f t="shared" si="4"/>
        <v>n/a</v>
      </c>
      <c r="J20" s="38">
        <v>-5740.0000000000009</v>
      </c>
      <c r="K20" s="39">
        <f t="shared" si="7"/>
        <v>-5740.0000000000009</v>
      </c>
      <c r="L20" s="39">
        <f t="shared" si="5"/>
        <v>-5740.0000000000009</v>
      </c>
      <c r="M20" s="39">
        <f t="shared" si="5"/>
        <v>-5740.0000000000009</v>
      </c>
      <c r="N20" s="39">
        <f t="shared" si="5"/>
        <v>-5740.0000000000009</v>
      </c>
      <c r="O20" s="39"/>
      <c r="P20" s="39">
        <f t="shared" si="6"/>
        <v>0</v>
      </c>
      <c r="Q20" s="39">
        <f t="shared" si="6"/>
        <v>0</v>
      </c>
      <c r="R20" t="s">
        <v>73</v>
      </c>
      <c r="S20" t="str">
        <f t="shared" si="2"/>
        <v>N</v>
      </c>
      <c r="V20" s="40"/>
      <c r="W20" s="40"/>
      <c r="X20" s="41"/>
      <c r="Z20" s="40"/>
    </row>
    <row r="21" spans="1:26" x14ac:dyDescent="0.25">
      <c r="A21" s="7" t="s">
        <v>70</v>
      </c>
      <c r="B21" t="s">
        <v>71</v>
      </c>
      <c r="C21" s="7" t="str">
        <f t="shared" si="1"/>
        <v>D. 17-05-013</v>
      </c>
      <c r="D21" s="7" t="str">
        <f t="shared" si="1"/>
        <v>D. 17-05-013</v>
      </c>
      <c r="E21" s="7" t="str">
        <f t="shared" si="1"/>
        <v>D. 17-05-013</v>
      </c>
      <c r="F21" s="7" t="str">
        <f t="shared" si="1"/>
        <v>D. 17-05-013</v>
      </c>
      <c r="G21" s="7" t="s">
        <v>54</v>
      </c>
      <c r="H21" s="7" t="str">
        <f t="shared" si="3"/>
        <v>D.23-11-069</v>
      </c>
      <c r="I21" s="7" t="str">
        <f t="shared" si="4"/>
        <v>D.23-11-069</v>
      </c>
      <c r="J21" s="42">
        <v>-14760</v>
      </c>
      <c r="K21" s="39">
        <f t="shared" si="7"/>
        <v>-14760</v>
      </c>
      <c r="L21" s="39">
        <f t="shared" si="5"/>
        <v>-14760</v>
      </c>
      <c r="M21" s="39">
        <f t="shared" si="5"/>
        <v>-14760</v>
      </c>
      <c r="N21" s="39">
        <f t="shared" si="5"/>
        <v>-14760</v>
      </c>
      <c r="O21" s="39">
        <v>-1828</v>
      </c>
      <c r="P21" s="39">
        <f t="shared" si="6"/>
        <v>-1828</v>
      </c>
      <c r="Q21" s="39">
        <f t="shared" si="6"/>
        <v>-1828</v>
      </c>
      <c r="R21" t="s">
        <v>64</v>
      </c>
      <c r="S21" t="str">
        <f t="shared" si="2"/>
        <v>N</v>
      </c>
      <c r="U21" s="33"/>
      <c r="V21" s="40"/>
      <c r="W21" s="40"/>
      <c r="X21" s="41"/>
      <c r="Z21" s="40"/>
    </row>
    <row r="22" spans="1:26" x14ac:dyDescent="0.25">
      <c r="A22" t="s">
        <v>74</v>
      </c>
      <c r="B22" t="s">
        <v>75</v>
      </c>
      <c r="C22" s="7" t="str">
        <f t="shared" si="1"/>
        <v>D.22-12-044</v>
      </c>
      <c r="D22" s="7" t="str">
        <f t="shared" si="1"/>
        <v>D.22-12-044</v>
      </c>
      <c r="E22" s="7" t="str">
        <f t="shared" si="1"/>
        <v>D.22-12-044</v>
      </c>
      <c r="F22" s="7" t="str">
        <f t="shared" si="1"/>
        <v>D.22-12-044</v>
      </c>
      <c r="G22" s="7" t="s">
        <v>76</v>
      </c>
      <c r="H22" s="7" t="str">
        <f t="shared" si="3"/>
        <v>D.23-12-022</v>
      </c>
      <c r="I22" s="7" t="str">
        <f t="shared" si="4"/>
        <v>D.23-12-022</v>
      </c>
      <c r="J22" s="42">
        <v>4012293.0886706826</v>
      </c>
      <c r="K22" s="39">
        <f t="shared" si="7"/>
        <v>4012293.0886706826</v>
      </c>
      <c r="L22" s="39">
        <f t="shared" si="5"/>
        <v>4012293.0886706826</v>
      </c>
      <c r="M22" s="39">
        <f t="shared" si="5"/>
        <v>4012293.0886706826</v>
      </c>
      <c r="N22" s="39">
        <f t="shared" si="5"/>
        <v>4012293.0886706826</v>
      </c>
      <c r="O22" s="39">
        <v>4421013.2718403628</v>
      </c>
      <c r="P22" s="39">
        <f t="shared" si="6"/>
        <v>4421013.2718403628</v>
      </c>
      <c r="Q22" s="39">
        <f t="shared" si="6"/>
        <v>4421013.2718403628</v>
      </c>
      <c r="R22" t="s">
        <v>77</v>
      </c>
      <c r="S22" t="str">
        <f t="shared" si="2"/>
        <v>N</v>
      </c>
      <c r="U22" s="33"/>
      <c r="V22" s="40"/>
      <c r="W22" s="40"/>
      <c r="X22" s="41"/>
      <c r="Z22" s="40"/>
    </row>
    <row r="23" spans="1:26" x14ac:dyDescent="0.25">
      <c r="A23" t="s">
        <v>74</v>
      </c>
      <c r="B23" t="s">
        <v>75</v>
      </c>
      <c r="C23" s="7" t="str">
        <f t="shared" si="1"/>
        <v>D.22-12-044</v>
      </c>
      <c r="D23" s="7" t="str">
        <f t="shared" si="1"/>
        <v>D.22-12-044</v>
      </c>
      <c r="E23" s="7" t="str">
        <f t="shared" si="1"/>
        <v>D.22-12-044</v>
      </c>
      <c r="F23" s="7" t="str">
        <f t="shared" si="1"/>
        <v>D.22-12-044</v>
      </c>
      <c r="G23" s="7" t="s">
        <v>76</v>
      </c>
      <c r="H23" s="7" t="str">
        <f t="shared" si="3"/>
        <v>D.23-12-022</v>
      </c>
      <c r="I23" s="7" t="str">
        <f t="shared" si="4"/>
        <v>D.23-12-022</v>
      </c>
      <c r="J23" s="39">
        <v>-2229130.6403101501</v>
      </c>
      <c r="K23" s="39">
        <f t="shared" si="7"/>
        <v>-2229130.6403101501</v>
      </c>
      <c r="L23" s="39">
        <f t="shared" si="5"/>
        <v>-2229130.6403101501</v>
      </c>
      <c r="M23" s="39">
        <f t="shared" si="5"/>
        <v>-2229130.6403101501</v>
      </c>
      <c r="N23" s="39">
        <f t="shared" si="5"/>
        <v>-2229130.6403101501</v>
      </c>
      <c r="O23" s="39">
        <v>-1895054.416589357</v>
      </c>
      <c r="P23" s="39">
        <f t="shared" si="6"/>
        <v>-1895054.416589357</v>
      </c>
      <c r="Q23" s="39">
        <f t="shared" si="6"/>
        <v>-1895054.416589357</v>
      </c>
      <c r="R23" t="s">
        <v>64</v>
      </c>
      <c r="S23" t="str">
        <f t="shared" si="2"/>
        <v>N</v>
      </c>
      <c r="V23" s="40"/>
      <c r="W23" s="40"/>
      <c r="X23" s="41"/>
      <c r="Z23" s="40"/>
    </row>
    <row r="24" spans="1:26" x14ac:dyDescent="0.25">
      <c r="A24" t="s">
        <v>78</v>
      </c>
      <c r="B24" t="s">
        <v>75</v>
      </c>
      <c r="C24" s="7" t="str">
        <f t="shared" si="1"/>
        <v>D.22-12-044</v>
      </c>
      <c r="D24" s="7" t="str">
        <f t="shared" si="1"/>
        <v>D.22-12-044</v>
      </c>
      <c r="E24" s="7" t="str">
        <f t="shared" si="1"/>
        <v>D.22-12-044</v>
      </c>
      <c r="F24" s="7" t="str">
        <f t="shared" si="1"/>
        <v>D.22-12-044</v>
      </c>
      <c r="G24" s="7" t="s">
        <v>76</v>
      </c>
      <c r="H24" s="7" t="str">
        <f t="shared" si="3"/>
        <v>D.23-12-022</v>
      </c>
      <c r="I24" s="7" t="str">
        <f t="shared" si="4"/>
        <v>D.23-12-022</v>
      </c>
      <c r="J24" s="42">
        <v>533519.26416678389</v>
      </c>
      <c r="K24" s="39">
        <f t="shared" si="7"/>
        <v>533519.26416678389</v>
      </c>
      <c r="L24" s="39">
        <f t="shared" si="5"/>
        <v>533519.26416678389</v>
      </c>
      <c r="M24" s="39">
        <f t="shared" si="5"/>
        <v>533519.26416678389</v>
      </c>
      <c r="N24" s="39">
        <f t="shared" si="5"/>
        <v>533519.26416678389</v>
      </c>
      <c r="O24" s="39">
        <v>0</v>
      </c>
      <c r="P24" s="39">
        <f t="shared" si="6"/>
        <v>0</v>
      </c>
      <c r="Q24" s="39">
        <f t="shared" si="6"/>
        <v>0</v>
      </c>
      <c r="R24" t="s">
        <v>77</v>
      </c>
      <c r="S24" t="str">
        <f t="shared" si="2"/>
        <v>Y</v>
      </c>
      <c r="V24" s="40"/>
      <c r="W24" s="40"/>
      <c r="X24" s="41"/>
      <c r="Z24" s="40"/>
    </row>
    <row r="25" spans="1:26" x14ac:dyDescent="0.25">
      <c r="A25" t="s">
        <v>79</v>
      </c>
      <c r="C25" s="7"/>
      <c r="D25" s="7"/>
      <c r="E25" s="7"/>
      <c r="F25" s="7"/>
      <c r="G25" s="7" t="s">
        <v>76</v>
      </c>
      <c r="H25" s="7" t="str">
        <f t="shared" si="3"/>
        <v>D.23-12-022</v>
      </c>
      <c r="I25" s="7" t="str">
        <f t="shared" si="4"/>
        <v>D.23-12-022</v>
      </c>
      <c r="J25" s="42"/>
      <c r="K25" s="39"/>
      <c r="L25" s="39"/>
      <c r="M25" s="39"/>
      <c r="N25" s="39"/>
      <c r="O25" s="39">
        <v>315549.55412115454</v>
      </c>
      <c r="P25" s="39">
        <f t="shared" si="6"/>
        <v>315549.55412115454</v>
      </c>
      <c r="Q25" s="39">
        <f t="shared" si="6"/>
        <v>315549.55412115454</v>
      </c>
      <c r="R25" t="s">
        <v>77</v>
      </c>
      <c r="S25" t="str">
        <f t="shared" si="2"/>
        <v>N</v>
      </c>
      <c r="U25" s="33"/>
      <c r="V25" s="40"/>
      <c r="W25" s="40"/>
      <c r="X25" s="41"/>
      <c r="Z25" s="40"/>
    </row>
    <row r="26" spans="1:26" x14ac:dyDescent="0.25">
      <c r="A26" t="s">
        <v>80</v>
      </c>
      <c r="B26" t="s">
        <v>81</v>
      </c>
      <c r="C26" s="7" t="str">
        <f t="shared" si="1"/>
        <v>Preliminary Statement  CP</v>
      </c>
      <c r="D26" s="7" t="str">
        <f t="shared" si="1"/>
        <v>Preliminary Statement  CP</v>
      </c>
      <c r="E26" s="7" t="str">
        <f t="shared" si="1"/>
        <v>Preliminary Statement  CP</v>
      </c>
      <c r="F26" s="7" t="str">
        <f t="shared" si="1"/>
        <v>Preliminary Statement  CP</v>
      </c>
      <c r="G26" s="7" t="s">
        <v>76</v>
      </c>
      <c r="H26" s="7" t="str">
        <f t="shared" si="3"/>
        <v>D.23-12-022</v>
      </c>
      <c r="I26" s="7" t="str">
        <f t="shared" si="4"/>
        <v>D.23-12-022</v>
      </c>
      <c r="J26" s="38">
        <v>-89483.168057824092</v>
      </c>
      <c r="K26" s="39">
        <f t="shared" ref="K26:K32" si="8">J26</f>
        <v>-89483.168057824092</v>
      </c>
      <c r="L26" s="39">
        <f t="shared" si="5"/>
        <v>-89483.168057824092</v>
      </c>
      <c r="M26" s="39">
        <f t="shared" si="5"/>
        <v>-89483.168057824092</v>
      </c>
      <c r="N26" s="39">
        <f t="shared" si="5"/>
        <v>-89483.168057824092</v>
      </c>
      <c r="O26" s="39">
        <v>11483.85945862339</v>
      </c>
      <c r="P26" s="39">
        <f t="shared" si="6"/>
        <v>11483.85945862339</v>
      </c>
      <c r="Q26" s="39">
        <f t="shared" si="6"/>
        <v>11483.85945862339</v>
      </c>
      <c r="R26" t="s">
        <v>64</v>
      </c>
      <c r="S26" t="str">
        <f t="shared" si="2"/>
        <v>Y</v>
      </c>
      <c r="V26" s="40"/>
      <c r="W26" s="40"/>
      <c r="X26" s="41"/>
      <c r="Z26" s="40"/>
    </row>
    <row r="27" spans="1:26" x14ac:dyDescent="0.25">
      <c r="A27" t="s">
        <v>82</v>
      </c>
      <c r="B27" t="s">
        <v>75</v>
      </c>
      <c r="C27" s="7"/>
      <c r="D27" s="7"/>
      <c r="E27" s="7"/>
      <c r="F27" s="7"/>
      <c r="G27" s="7" t="s">
        <v>76</v>
      </c>
      <c r="H27" s="7" t="str">
        <f t="shared" si="3"/>
        <v>D.23-12-022</v>
      </c>
      <c r="I27" s="7" t="str">
        <f t="shared" si="4"/>
        <v>D.23-12-022</v>
      </c>
      <c r="J27" s="38">
        <v>450.62403180084004</v>
      </c>
      <c r="K27" s="39">
        <f t="shared" si="8"/>
        <v>450.62403180084004</v>
      </c>
      <c r="L27" s="39">
        <f t="shared" si="5"/>
        <v>450.62403180084004</v>
      </c>
      <c r="M27" s="39">
        <f t="shared" si="5"/>
        <v>450.62403180084004</v>
      </c>
      <c r="N27" s="39">
        <f t="shared" si="5"/>
        <v>450.62403180084004</v>
      </c>
      <c r="O27" s="39">
        <v>904.68382282581786</v>
      </c>
      <c r="P27" s="39">
        <f t="shared" si="6"/>
        <v>904.68382282581786</v>
      </c>
      <c r="Q27" s="39">
        <f t="shared" si="6"/>
        <v>904.68382282581786</v>
      </c>
      <c r="R27" t="s">
        <v>64</v>
      </c>
      <c r="S27" t="str">
        <f t="shared" si="2"/>
        <v>Y</v>
      </c>
    </row>
    <row r="28" spans="1:26" x14ac:dyDescent="0.25">
      <c r="A28" t="s">
        <v>83</v>
      </c>
      <c r="B28" t="s">
        <v>84</v>
      </c>
      <c r="C28" s="7" t="str">
        <f t="shared" si="1"/>
        <v>Preliminary Statement  DT</v>
      </c>
      <c r="D28" s="7" t="str">
        <f t="shared" si="1"/>
        <v>Preliminary Statement  DT</v>
      </c>
      <c r="E28" s="7" t="str">
        <f t="shared" si="1"/>
        <v>Preliminary Statement  DT</v>
      </c>
      <c r="F28" s="7" t="str">
        <f t="shared" si="1"/>
        <v>Preliminary Statement  DT</v>
      </c>
      <c r="G28" s="7" t="s">
        <v>84</v>
      </c>
      <c r="H28" s="7" t="str">
        <f t="shared" si="3"/>
        <v>Preliminary Statement  DT</v>
      </c>
      <c r="I28" s="7" t="str">
        <f t="shared" si="4"/>
        <v>Preliminary Statement  DT</v>
      </c>
      <c r="J28" s="38">
        <v>-56973.321812328577</v>
      </c>
      <c r="K28" s="39">
        <f t="shared" si="8"/>
        <v>-56973.321812328577</v>
      </c>
      <c r="L28" s="39">
        <f t="shared" si="5"/>
        <v>-56973.321812328577</v>
      </c>
      <c r="M28" s="39">
        <f t="shared" si="5"/>
        <v>-56973.321812328577</v>
      </c>
      <c r="N28" s="39">
        <f t="shared" si="5"/>
        <v>-56973.321812328577</v>
      </c>
      <c r="O28" s="39">
        <v>-2005.9644950460411</v>
      </c>
      <c r="P28" s="39">
        <f t="shared" si="6"/>
        <v>-2005.9644950460411</v>
      </c>
      <c r="Q28" s="39">
        <f t="shared" si="6"/>
        <v>-2005.9644950460411</v>
      </c>
      <c r="R28" t="s">
        <v>85</v>
      </c>
      <c r="S28" t="str">
        <f t="shared" si="2"/>
        <v>Y</v>
      </c>
      <c r="V28" s="33"/>
      <c r="W28" s="43"/>
      <c r="X28" s="41"/>
    </row>
    <row r="29" spans="1:26" x14ac:dyDescent="0.25">
      <c r="A29" t="s">
        <v>86</v>
      </c>
      <c r="B29" t="s">
        <v>75</v>
      </c>
      <c r="C29" s="7" t="str">
        <f t="shared" ref="C29:F69" si="9">B29</f>
        <v>D.22-12-044</v>
      </c>
      <c r="D29" s="7" t="str">
        <f t="shared" si="9"/>
        <v>D.22-12-044</v>
      </c>
      <c r="E29" s="7" t="str">
        <f t="shared" si="9"/>
        <v>D.22-12-044</v>
      </c>
      <c r="F29" s="7" t="str">
        <f t="shared" si="9"/>
        <v>D.22-12-044</v>
      </c>
      <c r="G29" s="7" t="s">
        <v>76</v>
      </c>
      <c r="H29" s="7" t="str">
        <f t="shared" si="3"/>
        <v>D.23-12-022</v>
      </c>
      <c r="I29" s="7" t="str">
        <f t="shared" si="4"/>
        <v>D.23-12-022</v>
      </c>
      <c r="J29" s="38">
        <v>27165.214316312926</v>
      </c>
      <c r="K29" s="39">
        <f t="shared" si="8"/>
        <v>27165.214316312926</v>
      </c>
      <c r="L29" s="39">
        <f t="shared" si="5"/>
        <v>27165.214316312926</v>
      </c>
      <c r="M29" s="39">
        <f t="shared" si="5"/>
        <v>27165.214316312926</v>
      </c>
      <c r="N29" s="39">
        <f t="shared" si="5"/>
        <v>27165.214316312926</v>
      </c>
      <c r="O29" s="39">
        <v>14630.403030328112</v>
      </c>
      <c r="P29" s="39">
        <f t="shared" si="6"/>
        <v>14630.403030328112</v>
      </c>
      <c r="Q29" s="39">
        <f t="shared" si="6"/>
        <v>14630.403030328112</v>
      </c>
      <c r="R29" t="s">
        <v>86</v>
      </c>
      <c r="S29" t="str">
        <f t="shared" si="2"/>
        <v>N</v>
      </c>
      <c r="U29" s="33"/>
      <c r="V29" s="33"/>
    </row>
    <row r="30" spans="1:26" x14ac:dyDescent="0.25">
      <c r="A30" t="s">
        <v>87</v>
      </c>
      <c r="B30" t="s">
        <v>88</v>
      </c>
      <c r="C30" s="7" t="str">
        <f t="shared" si="9"/>
        <v>Preliminary Statement  CQ</v>
      </c>
      <c r="D30" s="7" t="str">
        <f t="shared" si="9"/>
        <v>Preliminary Statement  CQ</v>
      </c>
      <c r="E30" s="7" t="str">
        <f t="shared" si="9"/>
        <v>Preliminary Statement  CQ</v>
      </c>
      <c r="F30" s="7" t="str">
        <f t="shared" si="9"/>
        <v>Preliminary Statement  CQ</v>
      </c>
      <c r="G30" s="7" t="s">
        <v>76</v>
      </c>
      <c r="H30" s="7" t="str">
        <f t="shared" si="3"/>
        <v>D.23-12-022</v>
      </c>
      <c r="I30" s="7" t="str">
        <f t="shared" si="4"/>
        <v>D.23-12-022</v>
      </c>
      <c r="J30" s="38">
        <v>-3963.8680499774641</v>
      </c>
      <c r="K30" s="39">
        <f t="shared" si="8"/>
        <v>-3963.8680499774641</v>
      </c>
      <c r="L30" s="39">
        <f t="shared" si="5"/>
        <v>-3963.8680499774641</v>
      </c>
      <c r="M30" s="39">
        <f t="shared" si="5"/>
        <v>-3963.8680499774641</v>
      </c>
      <c r="N30" s="39">
        <f t="shared" si="5"/>
        <v>-3963.8680499774641</v>
      </c>
      <c r="O30" s="39">
        <v>60966.130677301502</v>
      </c>
      <c r="P30" s="39">
        <f t="shared" si="6"/>
        <v>60966.130677301502</v>
      </c>
      <c r="Q30" s="39">
        <f t="shared" si="6"/>
        <v>60966.130677301502</v>
      </c>
      <c r="R30" t="s">
        <v>86</v>
      </c>
      <c r="S30" t="str">
        <f t="shared" si="2"/>
        <v>Y</v>
      </c>
      <c r="T30" s="38"/>
      <c r="V30" s="44"/>
    </row>
    <row r="31" spans="1:26" x14ac:dyDescent="0.25">
      <c r="A31" t="s">
        <v>89</v>
      </c>
      <c r="B31" t="s">
        <v>75</v>
      </c>
      <c r="C31" s="7" t="str">
        <f t="shared" si="9"/>
        <v>D.22-12-044</v>
      </c>
      <c r="D31" s="7" t="str">
        <f t="shared" si="9"/>
        <v>D.22-12-044</v>
      </c>
      <c r="E31" s="7" t="str">
        <f t="shared" si="9"/>
        <v>D.22-12-044</v>
      </c>
      <c r="F31" s="7" t="str">
        <f t="shared" si="9"/>
        <v>D.22-12-044</v>
      </c>
      <c r="G31" s="7" t="s">
        <v>76</v>
      </c>
      <c r="H31" s="7" t="str">
        <f t="shared" si="3"/>
        <v>D.23-12-022</v>
      </c>
      <c r="I31" s="7" t="str">
        <f t="shared" si="4"/>
        <v>D.23-12-022</v>
      </c>
      <c r="J31" s="38">
        <v>188334.66086824812</v>
      </c>
      <c r="K31" s="39">
        <f t="shared" si="8"/>
        <v>188334.66086824812</v>
      </c>
      <c r="L31" s="39">
        <f t="shared" si="5"/>
        <v>188334.66086824812</v>
      </c>
      <c r="M31" s="39">
        <f t="shared" si="5"/>
        <v>188334.66086824812</v>
      </c>
      <c r="N31" s="39">
        <f t="shared" si="5"/>
        <v>188334.66086824812</v>
      </c>
      <c r="O31" s="39">
        <v>378526.51755633799</v>
      </c>
      <c r="P31" s="39">
        <f t="shared" si="6"/>
        <v>378526.51755633799</v>
      </c>
      <c r="Q31" s="39">
        <f t="shared" si="6"/>
        <v>378526.51755633799</v>
      </c>
      <c r="R31" t="s">
        <v>90</v>
      </c>
      <c r="S31" t="str">
        <f t="shared" si="2"/>
        <v>N</v>
      </c>
      <c r="T31" s="38"/>
    </row>
    <row r="32" spans="1:26" x14ac:dyDescent="0.25">
      <c r="A32" t="s">
        <v>91</v>
      </c>
      <c r="B32" t="s">
        <v>92</v>
      </c>
      <c r="C32" s="7" t="str">
        <f t="shared" si="9"/>
        <v>Preliminary Statement  FS</v>
      </c>
      <c r="D32" s="7" t="str">
        <f t="shared" si="9"/>
        <v>Preliminary Statement  FS</v>
      </c>
      <c r="E32" s="7" t="str">
        <f t="shared" si="9"/>
        <v>Preliminary Statement  FS</v>
      </c>
      <c r="F32" s="7" t="str">
        <f t="shared" si="9"/>
        <v>Preliminary Statement  FS</v>
      </c>
      <c r="G32" s="7" t="s">
        <v>76</v>
      </c>
      <c r="H32" s="7" t="str">
        <f t="shared" si="3"/>
        <v>D.23-12-022</v>
      </c>
      <c r="I32" s="7" t="str">
        <f t="shared" si="4"/>
        <v>D.23-12-022</v>
      </c>
      <c r="J32" s="38">
        <v>18382.069849083746</v>
      </c>
      <c r="K32" s="39">
        <f t="shared" si="8"/>
        <v>18382.069849083746</v>
      </c>
      <c r="L32" s="39">
        <f t="shared" si="5"/>
        <v>18382.069849083746</v>
      </c>
      <c r="M32" s="39">
        <f t="shared" si="5"/>
        <v>18382.069849083746</v>
      </c>
      <c r="N32" s="39">
        <f t="shared" si="5"/>
        <v>18382.069849083746</v>
      </c>
      <c r="O32" s="39">
        <v>64270.123859475272</v>
      </c>
      <c r="P32" s="39">
        <f t="shared" si="6"/>
        <v>64270.123859475272</v>
      </c>
      <c r="Q32" s="39">
        <f t="shared" si="6"/>
        <v>64270.123859475272</v>
      </c>
      <c r="R32" t="s">
        <v>90</v>
      </c>
      <c r="S32" t="str">
        <f t="shared" si="2"/>
        <v>Y</v>
      </c>
      <c r="T32" s="38"/>
    </row>
    <row r="33" spans="1:22" x14ac:dyDescent="0.25">
      <c r="A33" t="s">
        <v>93</v>
      </c>
      <c r="C33" s="7" t="s">
        <v>94</v>
      </c>
      <c r="D33" s="7" t="str">
        <f t="shared" si="9"/>
        <v>D.23-02-017</v>
      </c>
      <c r="E33" s="7" t="str">
        <f t="shared" si="9"/>
        <v>D.23-02-017</v>
      </c>
      <c r="F33" s="7" t="str">
        <f t="shared" si="9"/>
        <v>D.23-02-017</v>
      </c>
      <c r="G33" s="7" t="s">
        <v>94</v>
      </c>
      <c r="H33" s="7" t="str">
        <f t="shared" si="3"/>
        <v>D.23-02-017</v>
      </c>
      <c r="I33" s="7" t="str">
        <f t="shared" si="4"/>
        <v>D.23-02-017</v>
      </c>
      <c r="J33" s="38"/>
      <c r="K33" s="39">
        <v>319848.39770249999</v>
      </c>
      <c r="L33" s="39">
        <f t="shared" si="5"/>
        <v>319848.39770249999</v>
      </c>
      <c r="M33" s="39">
        <f t="shared" si="5"/>
        <v>319848.39770249999</v>
      </c>
      <c r="N33" s="39">
        <f t="shared" si="5"/>
        <v>319848.39770249999</v>
      </c>
      <c r="O33" s="39">
        <v>319987.2119071029</v>
      </c>
      <c r="P33" s="39">
        <f t="shared" si="6"/>
        <v>319987.2119071029</v>
      </c>
      <c r="Q33" s="39">
        <f t="shared" si="6"/>
        <v>319987.2119071029</v>
      </c>
      <c r="R33" t="s">
        <v>57</v>
      </c>
      <c r="S33" t="str">
        <f t="shared" si="2"/>
        <v>N</v>
      </c>
      <c r="T33" s="38"/>
      <c r="U33" s="16"/>
      <c r="V33" s="40"/>
    </row>
    <row r="34" spans="1:22" x14ac:dyDescent="0.25">
      <c r="A34" t="s">
        <v>95</v>
      </c>
      <c r="B34" t="s">
        <v>96</v>
      </c>
      <c r="C34" s="7" t="str">
        <f t="shared" si="9"/>
        <v>D.22-12-031</v>
      </c>
      <c r="D34" s="7" t="str">
        <f t="shared" si="9"/>
        <v>D.22-12-031</v>
      </c>
      <c r="E34" s="7" t="str">
        <f t="shared" si="9"/>
        <v>D.22-12-031</v>
      </c>
      <c r="F34" s="7" t="str">
        <f t="shared" si="9"/>
        <v>D.22-12-031</v>
      </c>
      <c r="G34" s="7" t="s">
        <v>72</v>
      </c>
      <c r="H34" s="7" t="s">
        <v>97</v>
      </c>
      <c r="I34" s="7" t="str">
        <f>H34</f>
        <v>AL 4813-G/7046-E</v>
      </c>
      <c r="J34" s="38">
        <v>-95934.182818202826</v>
      </c>
      <c r="K34" s="39">
        <f>J34</f>
        <v>-95934.182818202826</v>
      </c>
      <c r="L34" s="39">
        <f t="shared" si="5"/>
        <v>-95934.182818202826</v>
      </c>
      <c r="M34" s="39">
        <f t="shared" si="5"/>
        <v>-95934.182818202826</v>
      </c>
      <c r="N34" s="39">
        <f t="shared" si="5"/>
        <v>-95934.182818202826</v>
      </c>
      <c r="O34" s="39">
        <v>0</v>
      </c>
      <c r="P34" s="39">
        <v>168344.38255275568</v>
      </c>
      <c r="Q34" s="39">
        <f t="shared" si="6"/>
        <v>168344.38255275568</v>
      </c>
      <c r="R34" t="s">
        <v>55</v>
      </c>
      <c r="S34" t="str">
        <f t="shared" si="2"/>
        <v>N</v>
      </c>
      <c r="T34" s="38"/>
      <c r="U34" s="16"/>
      <c r="V34" s="40"/>
    </row>
    <row r="35" spans="1:22" x14ac:dyDescent="0.25">
      <c r="A35" t="s">
        <v>95</v>
      </c>
      <c r="B35" t="s">
        <v>96</v>
      </c>
      <c r="C35" s="7" t="str">
        <f t="shared" si="9"/>
        <v>D.22-12-031</v>
      </c>
      <c r="D35" s="7" t="str">
        <f t="shared" si="9"/>
        <v>D.22-12-031</v>
      </c>
      <c r="E35" s="7" t="str">
        <f t="shared" si="9"/>
        <v>D.22-12-031</v>
      </c>
      <c r="F35" s="7" t="str">
        <f t="shared" si="9"/>
        <v>D.22-12-031</v>
      </c>
      <c r="G35" s="7" t="s">
        <v>72</v>
      </c>
      <c r="H35" s="7" t="s">
        <v>97</v>
      </c>
      <c r="I35" s="7" t="str">
        <f t="shared" ref="I35:I37" si="10">H35</f>
        <v>AL 4813-G/7046-E</v>
      </c>
      <c r="J35" s="42">
        <v>-17976.236224631528</v>
      </c>
      <c r="K35" s="39">
        <f>J35</f>
        <v>-17976.236224631528</v>
      </c>
      <c r="L35" s="39">
        <f t="shared" si="5"/>
        <v>-17976.236224631528</v>
      </c>
      <c r="M35" s="39">
        <f t="shared" si="5"/>
        <v>-17976.236224631528</v>
      </c>
      <c r="N35" s="39">
        <f t="shared" si="5"/>
        <v>-17976.236224631528</v>
      </c>
      <c r="O35" s="39">
        <v>0</v>
      </c>
      <c r="P35" s="39">
        <v>31649.30943173822</v>
      </c>
      <c r="Q35" s="39">
        <f t="shared" si="6"/>
        <v>31649.30943173822</v>
      </c>
      <c r="R35" t="s">
        <v>64</v>
      </c>
      <c r="S35" t="str">
        <f t="shared" si="2"/>
        <v>N</v>
      </c>
      <c r="T35" s="38"/>
      <c r="U35" s="16"/>
      <c r="V35" s="40"/>
    </row>
    <row r="36" spans="1:22" x14ac:dyDescent="0.25">
      <c r="A36" t="s">
        <v>95</v>
      </c>
      <c r="B36" t="s">
        <v>96</v>
      </c>
      <c r="C36" s="7" t="str">
        <f t="shared" si="9"/>
        <v>D.22-12-031</v>
      </c>
      <c r="D36" s="7" t="str">
        <f t="shared" si="9"/>
        <v>D.22-12-031</v>
      </c>
      <c r="E36" s="7" t="str">
        <f t="shared" si="9"/>
        <v>D.22-12-031</v>
      </c>
      <c r="F36" s="7" t="str">
        <f t="shared" si="9"/>
        <v>D.22-12-031</v>
      </c>
      <c r="G36" s="7" t="s">
        <v>72</v>
      </c>
      <c r="H36" s="7" t="s">
        <v>97</v>
      </c>
      <c r="I36" s="7" t="str">
        <f t="shared" si="10"/>
        <v>AL 4813-G/7046-E</v>
      </c>
      <c r="J36" s="42">
        <v>-17976.236224631528</v>
      </c>
      <c r="K36" s="39">
        <f>J36</f>
        <v>-17976.236224631528</v>
      </c>
      <c r="L36" s="39">
        <f t="shared" si="5"/>
        <v>-17976.236224631528</v>
      </c>
      <c r="M36" s="39">
        <f t="shared" si="5"/>
        <v>-17976.236224631528</v>
      </c>
      <c r="N36" s="39">
        <f t="shared" si="5"/>
        <v>-17976.236224631528</v>
      </c>
      <c r="O36" s="39">
        <v>0</v>
      </c>
      <c r="P36" s="39">
        <v>1090.3444778743578</v>
      </c>
      <c r="Q36" s="39">
        <f t="shared" si="6"/>
        <v>1090.3444778743578</v>
      </c>
      <c r="R36" t="s">
        <v>77</v>
      </c>
      <c r="S36" t="str">
        <f t="shared" si="2"/>
        <v>N</v>
      </c>
      <c r="T36" s="38"/>
      <c r="U36" s="16"/>
      <c r="V36" s="40"/>
    </row>
    <row r="37" spans="1:22" x14ac:dyDescent="0.25">
      <c r="A37" t="s">
        <v>95</v>
      </c>
      <c r="C37" s="7"/>
      <c r="D37" s="7"/>
      <c r="E37" s="7"/>
      <c r="F37" s="7"/>
      <c r="G37" s="7" t="s">
        <v>72</v>
      </c>
      <c r="H37" s="7" t="s">
        <v>97</v>
      </c>
      <c r="I37" s="7" t="str">
        <f t="shared" si="10"/>
        <v>AL 4813-G/7046-E</v>
      </c>
      <c r="J37" s="38"/>
      <c r="K37" s="39"/>
      <c r="L37" s="39">
        <f t="shared" si="5"/>
        <v>0</v>
      </c>
      <c r="M37" s="39">
        <f t="shared" si="5"/>
        <v>0</v>
      </c>
      <c r="N37" s="39">
        <f t="shared" si="5"/>
        <v>0</v>
      </c>
      <c r="O37" s="39">
        <v>0</v>
      </c>
      <c r="P37" s="39">
        <v>1553.6565161756589</v>
      </c>
      <c r="Q37" s="39">
        <f t="shared" si="6"/>
        <v>1553.6565161756589</v>
      </c>
      <c r="R37" t="s">
        <v>90</v>
      </c>
      <c r="S37" t="str">
        <f t="shared" si="2"/>
        <v>N</v>
      </c>
      <c r="T37" s="38"/>
      <c r="U37" s="16"/>
      <c r="V37" s="40"/>
    </row>
    <row r="38" spans="1:22" x14ac:dyDescent="0.25">
      <c r="A38" s="7" t="s">
        <v>98</v>
      </c>
      <c r="B38" t="s">
        <v>99</v>
      </c>
      <c r="C38" s="7" t="str">
        <f t="shared" si="9"/>
        <v>D.20-12-005, AL 6423-E</v>
      </c>
      <c r="D38" t="s">
        <v>100</v>
      </c>
      <c r="E38" t="s">
        <v>101</v>
      </c>
      <c r="F38" s="7" t="str">
        <f t="shared" si="9"/>
        <v>D.20-12-005, AL 6423-E, AL 6867-E, D.23-01-005</v>
      </c>
      <c r="G38" s="7" t="s">
        <v>102</v>
      </c>
      <c r="H38" s="7" t="str">
        <f t="shared" ref="H38:I55" si="11">G38</f>
        <v>D.23-01-005 , D.23-11-069</v>
      </c>
      <c r="I38" s="7" t="str">
        <f t="shared" si="4"/>
        <v>D.23-01-005 , D.23-11-069</v>
      </c>
      <c r="J38" s="38">
        <v>250186.83944592901</v>
      </c>
      <c r="K38" s="39">
        <f t="shared" ref="K38:K45" si="12">J38</f>
        <v>250186.83944592901</v>
      </c>
      <c r="L38" s="39">
        <v>289942.46682292857</v>
      </c>
      <c r="M38" s="39">
        <v>376995.38431792846</v>
      </c>
      <c r="N38" s="39">
        <f t="shared" si="5"/>
        <v>376995.38431792846</v>
      </c>
      <c r="O38" s="39">
        <v>75377.013559286454</v>
      </c>
      <c r="P38" s="39">
        <f t="shared" si="6"/>
        <v>75377.013559286454</v>
      </c>
      <c r="Q38" s="39">
        <f t="shared" si="6"/>
        <v>75377.013559286454</v>
      </c>
      <c r="R38" t="s">
        <v>55</v>
      </c>
      <c r="S38" t="str">
        <f t="shared" si="2"/>
        <v>Y</v>
      </c>
      <c r="T38" s="38"/>
      <c r="U38" s="16"/>
      <c r="V38" s="40"/>
    </row>
    <row r="39" spans="1:22" x14ac:dyDescent="0.25">
      <c r="A39" t="s">
        <v>103</v>
      </c>
      <c r="B39" t="s">
        <v>104</v>
      </c>
      <c r="C39" s="7" t="str">
        <f t="shared" si="9"/>
        <v>D.18-01-022</v>
      </c>
      <c r="D39" s="7" t="str">
        <f t="shared" si="9"/>
        <v>D.18-01-022</v>
      </c>
      <c r="E39" s="7" t="str">
        <f t="shared" si="9"/>
        <v>D.18-01-022</v>
      </c>
      <c r="F39" s="7" t="str">
        <f t="shared" si="9"/>
        <v>D.18-01-022</v>
      </c>
      <c r="G39" s="7" t="s">
        <v>104</v>
      </c>
      <c r="H39" s="7" t="str">
        <f t="shared" si="11"/>
        <v>D.18-01-022</v>
      </c>
      <c r="I39" s="7" t="str">
        <f t="shared" si="4"/>
        <v>D.18-01-022</v>
      </c>
      <c r="J39" s="38">
        <v>11767.511015</v>
      </c>
      <c r="K39" s="39">
        <f t="shared" si="12"/>
        <v>11767.511015</v>
      </c>
      <c r="L39" s="39">
        <f t="shared" si="5"/>
        <v>11767.511015</v>
      </c>
      <c r="M39" s="39">
        <f t="shared" si="5"/>
        <v>11767.511015</v>
      </c>
      <c r="N39" s="39">
        <f t="shared" si="5"/>
        <v>11767.511015</v>
      </c>
      <c r="O39" s="39">
        <v>11760.785984999997</v>
      </c>
      <c r="P39" s="39">
        <f t="shared" si="6"/>
        <v>11760.785984999997</v>
      </c>
      <c r="Q39" s="39">
        <f t="shared" si="6"/>
        <v>11760.785984999997</v>
      </c>
      <c r="R39" t="s">
        <v>73</v>
      </c>
      <c r="S39" t="str">
        <f t="shared" si="2"/>
        <v>N</v>
      </c>
      <c r="T39" s="38"/>
      <c r="U39" s="16"/>
      <c r="V39" s="40"/>
    </row>
    <row r="40" spans="1:22" x14ac:dyDescent="0.25">
      <c r="A40" t="s">
        <v>103</v>
      </c>
      <c r="B40" t="s">
        <v>104</v>
      </c>
      <c r="C40" s="7" t="str">
        <f t="shared" si="9"/>
        <v>D.18-01-022</v>
      </c>
      <c r="D40" s="7" t="str">
        <f t="shared" si="9"/>
        <v>D.18-01-022</v>
      </c>
      <c r="E40" s="7" t="str">
        <f t="shared" si="9"/>
        <v>D.18-01-022</v>
      </c>
      <c r="F40" s="7" t="str">
        <f t="shared" si="9"/>
        <v>D.18-01-022</v>
      </c>
      <c r="G40" s="7" t="s">
        <v>104</v>
      </c>
      <c r="H40" s="7" t="str">
        <f t="shared" si="11"/>
        <v>D.18-01-022</v>
      </c>
      <c r="I40" s="7" t="str">
        <f t="shared" si="4"/>
        <v>D.18-01-022</v>
      </c>
      <c r="J40" s="42">
        <v>53191.926780000002</v>
      </c>
      <c r="K40" s="39">
        <f t="shared" si="12"/>
        <v>53191.926780000002</v>
      </c>
      <c r="L40" s="39">
        <f t="shared" si="5"/>
        <v>53191.926780000002</v>
      </c>
      <c r="M40" s="39">
        <f t="shared" si="5"/>
        <v>53191.926780000002</v>
      </c>
      <c r="N40" s="39">
        <f t="shared" si="5"/>
        <v>53191.926780000002</v>
      </c>
      <c r="O40" s="39">
        <v>53191.926780000002</v>
      </c>
      <c r="P40" s="39">
        <f t="shared" si="6"/>
        <v>53191.926780000002</v>
      </c>
      <c r="Q40" s="39">
        <f t="shared" si="6"/>
        <v>53191.926780000002</v>
      </c>
      <c r="R40" t="s">
        <v>64</v>
      </c>
      <c r="S40" t="str">
        <f t="shared" si="2"/>
        <v>N</v>
      </c>
      <c r="T40" s="38"/>
      <c r="U40" s="16"/>
      <c r="V40" s="40"/>
    </row>
    <row r="41" spans="1:22" x14ac:dyDescent="0.25">
      <c r="A41" t="s">
        <v>105</v>
      </c>
      <c r="B41" t="s">
        <v>106</v>
      </c>
      <c r="C41" s="7" t="str">
        <f t="shared" si="9"/>
        <v>D.21-09-003</v>
      </c>
      <c r="D41" s="7" t="str">
        <f t="shared" si="9"/>
        <v>D.21-09-003</v>
      </c>
      <c r="E41" s="7" t="str">
        <f t="shared" si="9"/>
        <v>D.21-09-003</v>
      </c>
      <c r="F41" s="7" t="str">
        <f t="shared" si="9"/>
        <v>D.21-09-003</v>
      </c>
      <c r="G41" s="7" t="s">
        <v>107</v>
      </c>
      <c r="H41" s="7" t="str">
        <f t="shared" si="11"/>
        <v>AL 7056-E/ D.23-09-004</v>
      </c>
      <c r="I41" s="7" t="str">
        <f t="shared" si="4"/>
        <v>AL 7056-E/ D.23-09-004</v>
      </c>
      <c r="J41" s="38">
        <v>112500</v>
      </c>
      <c r="K41" s="39">
        <f t="shared" si="12"/>
        <v>112500</v>
      </c>
      <c r="L41" s="39">
        <f t="shared" si="5"/>
        <v>112500</v>
      </c>
      <c r="M41" s="39">
        <f t="shared" si="5"/>
        <v>112500</v>
      </c>
      <c r="N41" s="39">
        <f t="shared" si="5"/>
        <v>112500</v>
      </c>
      <c r="O41" s="39">
        <v>0</v>
      </c>
      <c r="P41" s="39">
        <f t="shared" si="6"/>
        <v>0</v>
      </c>
      <c r="Q41" s="39">
        <f t="shared" si="6"/>
        <v>0</v>
      </c>
      <c r="R41" t="s">
        <v>73</v>
      </c>
      <c r="S41" t="str">
        <f t="shared" si="2"/>
        <v>N</v>
      </c>
      <c r="T41" s="38"/>
      <c r="U41" s="16"/>
      <c r="V41" s="40"/>
    </row>
    <row r="42" spans="1:22" x14ac:dyDescent="0.25">
      <c r="A42" t="s">
        <v>108</v>
      </c>
      <c r="B42" t="s">
        <v>109</v>
      </c>
      <c r="C42" s="7" t="str">
        <f t="shared" si="9"/>
        <v>Preliminary Statement  DB</v>
      </c>
      <c r="D42" s="7" t="str">
        <f t="shared" si="9"/>
        <v>Preliminary Statement  DB</v>
      </c>
      <c r="E42" s="7" t="str">
        <f t="shared" si="9"/>
        <v>Preliminary Statement  DB</v>
      </c>
      <c r="F42" s="7" t="str">
        <f t="shared" si="9"/>
        <v>Preliminary Statement  DB</v>
      </c>
      <c r="G42" s="7" t="s">
        <v>109</v>
      </c>
      <c r="H42" s="7" t="str">
        <f t="shared" si="11"/>
        <v>Preliminary Statement  DB</v>
      </c>
      <c r="I42" s="7" t="str">
        <f t="shared" si="4"/>
        <v>Preliminary Statement  DB</v>
      </c>
      <c r="J42" s="38">
        <v>-7078.6849770974941</v>
      </c>
      <c r="K42" s="39">
        <f t="shared" si="12"/>
        <v>-7078.6849770974941</v>
      </c>
      <c r="L42" s="39">
        <f t="shared" si="5"/>
        <v>-7078.6849770974941</v>
      </c>
      <c r="M42" s="39">
        <f t="shared" si="5"/>
        <v>-7078.6849770974941</v>
      </c>
      <c r="N42" s="39">
        <f t="shared" si="5"/>
        <v>-7078.6849770974941</v>
      </c>
      <c r="O42" s="39">
        <v>-220833.70777226734</v>
      </c>
      <c r="P42" s="39">
        <f t="shared" si="6"/>
        <v>-220833.70777226734</v>
      </c>
      <c r="Q42" s="39">
        <f t="shared" si="6"/>
        <v>-220833.70777226734</v>
      </c>
      <c r="R42" t="s">
        <v>73</v>
      </c>
      <c r="S42" t="str">
        <f t="shared" si="2"/>
        <v>Y</v>
      </c>
      <c r="T42" s="38"/>
    </row>
    <row r="43" spans="1:22" x14ac:dyDescent="0.25">
      <c r="A43" t="s">
        <v>110</v>
      </c>
      <c r="B43" t="s">
        <v>111</v>
      </c>
      <c r="C43" s="7" t="str">
        <f t="shared" si="9"/>
        <v>Preliminary Statement S</v>
      </c>
      <c r="D43" s="7" t="str">
        <f t="shared" si="9"/>
        <v>Preliminary Statement S</v>
      </c>
      <c r="E43" s="7" t="str">
        <f t="shared" si="9"/>
        <v>Preliminary Statement S</v>
      </c>
      <c r="F43" s="7" t="str">
        <f t="shared" si="9"/>
        <v>Preliminary Statement S</v>
      </c>
      <c r="G43" s="7" t="s">
        <v>111</v>
      </c>
      <c r="H43" s="7" t="str">
        <f t="shared" si="11"/>
        <v>Preliminary Statement S</v>
      </c>
      <c r="I43" s="7" t="str">
        <f t="shared" si="4"/>
        <v>Preliminary Statement S</v>
      </c>
      <c r="J43" s="38">
        <v>33349.346149633333</v>
      </c>
      <c r="K43" s="39">
        <f t="shared" si="12"/>
        <v>33349.346149633333</v>
      </c>
      <c r="L43" s="39">
        <f t="shared" si="5"/>
        <v>33349.346149633333</v>
      </c>
      <c r="M43" s="39">
        <f t="shared" si="5"/>
        <v>33349.346149633333</v>
      </c>
      <c r="N43" s="39">
        <f t="shared" si="5"/>
        <v>33349.346149633333</v>
      </c>
      <c r="O43" s="39">
        <v>45960.392363315994</v>
      </c>
      <c r="P43" s="39">
        <f t="shared" si="6"/>
        <v>45960.392363315994</v>
      </c>
      <c r="Q43" s="39">
        <f t="shared" si="6"/>
        <v>45960.392363315994</v>
      </c>
      <c r="R43" t="s">
        <v>57</v>
      </c>
      <c r="S43" t="str">
        <f t="shared" si="2"/>
        <v>Y</v>
      </c>
      <c r="T43" s="38"/>
    </row>
    <row r="44" spans="1:22" x14ac:dyDescent="0.25">
      <c r="A44" t="s">
        <v>112</v>
      </c>
      <c r="B44" t="s">
        <v>113</v>
      </c>
      <c r="C44" s="7" t="str">
        <f t="shared" si="9"/>
        <v>Preliminary Statement ET</v>
      </c>
      <c r="D44" s="7" t="str">
        <f t="shared" si="9"/>
        <v>Preliminary Statement ET</v>
      </c>
      <c r="E44" s="7" t="str">
        <f t="shared" si="9"/>
        <v>Preliminary Statement ET</v>
      </c>
      <c r="F44" s="7" t="str">
        <f t="shared" si="9"/>
        <v>Preliminary Statement ET</v>
      </c>
      <c r="G44" s="7" t="s">
        <v>113</v>
      </c>
      <c r="H44" s="7" t="str">
        <f t="shared" si="11"/>
        <v>Preliminary Statement ET</v>
      </c>
      <c r="I44" s="7" t="str">
        <f t="shared" si="4"/>
        <v>Preliminary Statement ET</v>
      </c>
      <c r="J44" s="38">
        <v>-415.81511118958332</v>
      </c>
      <c r="K44" s="39">
        <f t="shared" si="12"/>
        <v>-415.81511118958332</v>
      </c>
      <c r="L44" s="39">
        <f t="shared" si="5"/>
        <v>-415.81511118958332</v>
      </c>
      <c r="M44" s="39">
        <f t="shared" si="5"/>
        <v>-415.81511118958332</v>
      </c>
      <c r="N44" s="39">
        <f t="shared" si="5"/>
        <v>-415.81511118958332</v>
      </c>
      <c r="O44" s="39">
        <v>-486.58327604759057</v>
      </c>
      <c r="P44" s="39">
        <f t="shared" si="6"/>
        <v>-486.58327604759057</v>
      </c>
      <c r="Q44" s="39">
        <f t="shared" si="6"/>
        <v>-486.58327604759057</v>
      </c>
      <c r="R44" t="s">
        <v>55</v>
      </c>
      <c r="S44" t="str">
        <f t="shared" si="2"/>
        <v>Y</v>
      </c>
      <c r="T44" s="38"/>
    </row>
    <row r="45" spans="1:22" x14ac:dyDescent="0.25">
      <c r="A45" t="s">
        <v>114</v>
      </c>
      <c r="B45" t="s">
        <v>115</v>
      </c>
      <c r="C45" s="7" t="str">
        <f t="shared" si="9"/>
        <v>D.21-12-006</v>
      </c>
      <c r="D45" s="7" t="str">
        <f t="shared" si="9"/>
        <v>D.21-12-006</v>
      </c>
      <c r="E45" s="7" t="str">
        <f t="shared" si="9"/>
        <v>D.21-12-006</v>
      </c>
      <c r="F45" s="7" t="str">
        <f t="shared" si="9"/>
        <v>D.21-12-006</v>
      </c>
      <c r="G45" s="7" t="s">
        <v>116</v>
      </c>
      <c r="H45" s="7" t="str">
        <f t="shared" si="11"/>
        <v>D.23-11-090</v>
      </c>
      <c r="I45" s="7" t="str">
        <f t="shared" si="4"/>
        <v>D.23-11-090</v>
      </c>
      <c r="J45" s="38">
        <v>378335.58635205327</v>
      </c>
      <c r="K45" s="39">
        <f t="shared" si="12"/>
        <v>378335.58635205327</v>
      </c>
      <c r="L45" s="39">
        <f t="shared" si="5"/>
        <v>378335.58635205327</v>
      </c>
      <c r="M45" s="39">
        <f t="shared" si="5"/>
        <v>378335.58635205327</v>
      </c>
      <c r="N45" s="39">
        <f t="shared" si="5"/>
        <v>378335.58635205327</v>
      </c>
      <c r="O45" s="39">
        <v>393053.02899999998</v>
      </c>
      <c r="P45" s="39">
        <f t="shared" si="6"/>
        <v>393053.02899999998</v>
      </c>
      <c r="Q45" s="39">
        <f t="shared" si="6"/>
        <v>393053.02899999998</v>
      </c>
      <c r="R45" t="s">
        <v>117</v>
      </c>
      <c r="S45" t="str">
        <f t="shared" si="2"/>
        <v>N</v>
      </c>
      <c r="T45" s="38"/>
    </row>
    <row r="46" spans="1:22" x14ac:dyDescent="0.25">
      <c r="A46" t="s">
        <v>118</v>
      </c>
      <c r="B46" t="s">
        <v>119</v>
      </c>
      <c r="C46" s="7" t="str">
        <f t="shared" si="9"/>
        <v>CPUC Code 6350-6354</v>
      </c>
      <c r="D46" s="7" t="str">
        <f t="shared" si="9"/>
        <v>CPUC Code 6350-6354</v>
      </c>
      <c r="E46" s="7" t="str">
        <f t="shared" si="9"/>
        <v>CPUC Code 6350-6354</v>
      </c>
      <c r="F46" s="7" t="str">
        <f t="shared" si="9"/>
        <v>CPUC Code 6350-6354</v>
      </c>
      <c r="G46" s="7" t="s">
        <v>119</v>
      </c>
      <c r="H46" s="7" t="str">
        <f t="shared" si="11"/>
        <v>CPUC Code 6350-6354</v>
      </c>
      <c r="I46" s="7" t="str">
        <f t="shared" si="4"/>
        <v>CPUC Code 6350-6354</v>
      </c>
      <c r="J46" s="40">
        <v>2717.5845167667985</v>
      </c>
      <c r="K46" s="39">
        <f>J46</f>
        <v>2717.5845167667985</v>
      </c>
      <c r="L46" s="39">
        <f t="shared" si="5"/>
        <v>2717.5845167667985</v>
      </c>
      <c r="M46" s="39">
        <f t="shared" si="5"/>
        <v>2717.5845167667985</v>
      </c>
      <c r="N46" s="39">
        <f t="shared" si="5"/>
        <v>2717.5845167667985</v>
      </c>
      <c r="O46" s="39">
        <v>2821.7280000000001</v>
      </c>
      <c r="P46" s="39">
        <f t="shared" si="6"/>
        <v>2821.7280000000001</v>
      </c>
      <c r="Q46" s="39">
        <f t="shared" si="6"/>
        <v>2821.7280000000001</v>
      </c>
      <c r="R46" t="s">
        <v>77</v>
      </c>
      <c r="S46" t="str">
        <f t="shared" si="2"/>
        <v>N</v>
      </c>
      <c r="T46" s="38"/>
    </row>
    <row r="47" spans="1:22" x14ac:dyDescent="0.25">
      <c r="A47" t="s">
        <v>120</v>
      </c>
      <c r="B47" t="s">
        <v>121</v>
      </c>
      <c r="C47" s="7" t="str">
        <f t="shared" si="9"/>
        <v>Electric Preliminary Statement Part HJ</v>
      </c>
      <c r="D47" s="7" t="str">
        <f t="shared" si="9"/>
        <v>Electric Preliminary Statement Part HJ</v>
      </c>
      <c r="E47" s="7" t="str">
        <f t="shared" si="9"/>
        <v>Electric Preliminary Statement Part HJ</v>
      </c>
      <c r="F47" s="7" t="str">
        <f t="shared" si="9"/>
        <v>Electric Preliminary Statement Part HJ</v>
      </c>
      <c r="G47" s="7" t="s">
        <v>121</v>
      </c>
      <c r="H47" s="7" t="str">
        <f t="shared" si="11"/>
        <v>Electric Preliminary Statement Part HJ</v>
      </c>
      <c r="I47" s="7" t="str">
        <f t="shared" si="4"/>
        <v>Electric Preliminary Statement Part HJ</v>
      </c>
      <c r="J47" s="38">
        <v>695.58989289330009</v>
      </c>
      <c r="K47" s="39">
        <f>J47</f>
        <v>695.58989289330009</v>
      </c>
      <c r="L47" s="39">
        <f t="shared" si="5"/>
        <v>695.58989289330009</v>
      </c>
      <c r="M47" s="39">
        <f t="shared" si="5"/>
        <v>695.58989289330009</v>
      </c>
      <c r="N47" s="39">
        <f t="shared" si="5"/>
        <v>695.58989289330009</v>
      </c>
      <c r="O47" s="39">
        <v>864.77092471394985</v>
      </c>
      <c r="P47" s="39">
        <f t="shared" si="6"/>
        <v>864.77092471394985</v>
      </c>
      <c r="Q47" s="39">
        <f t="shared" si="6"/>
        <v>864.77092471394985</v>
      </c>
      <c r="R47" t="s">
        <v>55</v>
      </c>
      <c r="S47" t="str">
        <f t="shared" si="2"/>
        <v>Y</v>
      </c>
      <c r="T47" s="38"/>
    </row>
    <row r="48" spans="1:22" x14ac:dyDescent="0.25">
      <c r="A48" t="s">
        <v>122</v>
      </c>
      <c r="C48" s="7"/>
      <c r="D48" s="7"/>
      <c r="E48" s="7"/>
      <c r="F48" s="7"/>
      <c r="G48" s="7" t="s">
        <v>123</v>
      </c>
      <c r="H48" s="7" t="s">
        <v>72</v>
      </c>
      <c r="I48" s="7" t="s">
        <v>123</v>
      </c>
      <c r="J48" s="38"/>
      <c r="K48" s="39"/>
      <c r="L48" s="39"/>
      <c r="M48" s="39"/>
      <c r="N48" s="39"/>
      <c r="O48" s="39">
        <v>0</v>
      </c>
      <c r="P48" s="39">
        <v>0</v>
      </c>
      <c r="Q48" s="39">
        <v>408416.68302289414</v>
      </c>
      <c r="R48" t="s">
        <v>57</v>
      </c>
      <c r="S48" t="s">
        <v>124</v>
      </c>
      <c r="T48" s="38"/>
    </row>
    <row r="49" spans="1:20" hidden="1" x14ac:dyDescent="0.25">
      <c r="C49" s="7"/>
      <c r="D49" s="7"/>
      <c r="E49" s="7"/>
      <c r="F49" s="7"/>
      <c r="G49" s="7"/>
      <c r="H49" s="7"/>
      <c r="I49" s="7"/>
      <c r="J49" s="38"/>
      <c r="K49" s="39"/>
      <c r="L49" s="39"/>
      <c r="M49" s="39"/>
      <c r="N49" s="39"/>
      <c r="O49" s="39"/>
      <c r="P49" s="39"/>
      <c r="Q49" s="39"/>
      <c r="S49" t="s">
        <v>124</v>
      </c>
      <c r="T49" s="38"/>
    </row>
    <row r="50" spans="1:20" hidden="1" x14ac:dyDescent="0.25">
      <c r="C50" s="7"/>
      <c r="D50" s="7"/>
      <c r="E50" s="7"/>
      <c r="F50" s="7"/>
      <c r="G50" s="7"/>
      <c r="H50" s="7"/>
      <c r="I50" s="7"/>
      <c r="J50" s="38"/>
      <c r="K50" s="39"/>
      <c r="L50" s="39"/>
      <c r="M50" s="39"/>
      <c r="N50" s="39"/>
      <c r="O50" s="39"/>
      <c r="P50" s="39"/>
      <c r="Q50" s="39"/>
      <c r="S50" t="s">
        <v>124</v>
      </c>
      <c r="T50" s="38"/>
    </row>
    <row r="51" spans="1:20" hidden="1" x14ac:dyDescent="0.25">
      <c r="C51" s="7"/>
      <c r="D51" s="7"/>
      <c r="E51" s="7"/>
      <c r="F51" s="7"/>
      <c r="G51" s="7" t="s">
        <v>72</v>
      </c>
      <c r="H51" s="7" t="str">
        <f t="shared" si="11"/>
        <v>n/a</v>
      </c>
      <c r="I51" s="7"/>
      <c r="J51" s="38"/>
      <c r="K51" s="39"/>
      <c r="L51" s="39">
        <f t="shared" si="5"/>
        <v>0</v>
      </c>
      <c r="M51" s="39">
        <f t="shared" si="5"/>
        <v>0</v>
      </c>
      <c r="N51" s="39">
        <f t="shared" si="5"/>
        <v>0</v>
      </c>
      <c r="O51" s="39"/>
      <c r="P51" s="39">
        <f t="shared" si="6"/>
        <v>0</v>
      </c>
      <c r="Q51" s="39"/>
      <c r="S51" t="s">
        <v>124</v>
      </c>
      <c r="T51" s="38"/>
    </row>
    <row r="52" spans="1:20" x14ac:dyDescent="0.25">
      <c r="A52" t="s">
        <v>122</v>
      </c>
      <c r="C52" s="7"/>
      <c r="D52" s="7"/>
      <c r="E52" s="7"/>
      <c r="F52" s="7"/>
      <c r="G52" s="7" t="s">
        <v>123</v>
      </c>
      <c r="H52" s="7" t="s">
        <v>72</v>
      </c>
      <c r="I52" s="7" t="s">
        <v>123</v>
      </c>
      <c r="J52" s="38"/>
      <c r="K52" s="39"/>
      <c r="L52" s="39"/>
      <c r="M52" s="39"/>
      <c r="N52" s="39"/>
      <c r="O52" s="39"/>
      <c r="P52" s="39">
        <v>0</v>
      </c>
      <c r="Q52" s="39">
        <v>6144.3180408703111</v>
      </c>
      <c r="R52" t="s">
        <v>55</v>
      </c>
      <c r="S52" t="s">
        <v>124</v>
      </c>
      <c r="T52" s="38"/>
    </row>
    <row r="53" spans="1:20" x14ac:dyDescent="0.25">
      <c r="A53" t="s">
        <v>125</v>
      </c>
      <c r="B53" t="s">
        <v>126</v>
      </c>
      <c r="C53" s="7" t="str">
        <f t="shared" si="9"/>
        <v>D. 20-12-005, AL 6661-E</v>
      </c>
      <c r="D53" s="7" t="str">
        <f t="shared" si="9"/>
        <v>D. 20-12-005, AL 6661-E</v>
      </c>
      <c r="E53" s="7" t="str">
        <f t="shared" si="9"/>
        <v>D. 20-12-005, AL 6661-E</v>
      </c>
      <c r="F53" s="7" t="str">
        <f t="shared" si="9"/>
        <v>D. 20-12-005, AL 6661-E</v>
      </c>
      <c r="G53" s="7" t="s">
        <v>72</v>
      </c>
      <c r="H53" s="7" t="str">
        <f t="shared" si="11"/>
        <v>n/a</v>
      </c>
      <c r="I53" s="7" t="str">
        <f>H53</f>
        <v>n/a</v>
      </c>
      <c r="J53" s="38">
        <v>67866.093816424895</v>
      </c>
      <c r="K53" s="45">
        <f>J53</f>
        <v>67866.093816424895</v>
      </c>
      <c r="L53" s="39">
        <f t="shared" si="5"/>
        <v>67866.093816424895</v>
      </c>
      <c r="M53" s="39">
        <f t="shared" si="5"/>
        <v>67866.093816424895</v>
      </c>
      <c r="N53" s="39">
        <f t="shared" si="5"/>
        <v>67866.093816424895</v>
      </c>
      <c r="O53" s="39">
        <v>0</v>
      </c>
      <c r="P53" s="39">
        <f t="shared" si="6"/>
        <v>0</v>
      </c>
      <c r="Q53" s="39">
        <f>P53</f>
        <v>0</v>
      </c>
      <c r="R53" t="s">
        <v>55</v>
      </c>
      <c r="S53" t="str">
        <f t="shared" si="2"/>
        <v>N</v>
      </c>
      <c r="T53" s="38"/>
    </row>
    <row r="54" spans="1:20" x14ac:dyDescent="0.25">
      <c r="A54" t="s">
        <v>127</v>
      </c>
      <c r="B54" t="s">
        <v>126</v>
      </c>
      <c r="C54" s="7" t="str">
        <f t="shared" si="9"/>
        <v>D. 20-12-005, AL 6661-E</v>
      </c>
      <c r="D54" s="7" t="str">
        <f t="shared" si="9"/>
        <v>D. 20-12-005, AL 6661-E</v>
      </c>
      <c r="E54" s="7" t="str">
        <f t="shared" si="9"/>
        <v>D. 20-12-005, AL 6661-E</v>
      </c>
      <c r="F54" s="7" t="str">
        <f t="shared" si="9"/>
        <v>D. 20-12-005, AL 6661-E</v>
      </c>
      <c r="G54" s="7" t="s">
        <v>72</v>
      </c>
      <c r="H54" s="7" t="str">
        <f t="shared" si="11"/>
        <v>n/a</v>
      </c>
      <c r="I54" s="7" t="str">
        <f t="shared" si="11"/>
        <v>n/a</v>
      </c>
      <c r="J54" s="38">
        <v>70852.369709999999</v>
      </c>
      <c r="K54" s="45">
        <f>J54</f>
        <v>70852.369709999999</v>
      </c>
      <c r="L54" s="39">
        <f t="shared" si="5"/>
        <v>70852.369709999999</v>
      </c>
      <c r="M54" s="39">
        <f t="shared" si="5"/>
        <v>70852.369709999999</v>
      </c>
      <c r="N54" s="39">
        <f t="shared" si="5"/>
        <v>70852.369709999999</v>
      </c>
      <c r="O54" s="39">
        <v>0</v>
      </c>
      <c r="P54" s="39">
        <f t="shared" si="6"/>
        <v>0</v>
      </c>
      <c r="Q54" s="39">
        <f t="shared" si="6"/>
        <v>0</v>
      </c>
      <c r="R54" t="s">
        <v>57</v>
      </c>
      <c r="S54" t="str">
        <f t="shared" si="2"/>
        <v>N</v>
      </c>
      <c r="T54" s="38"/>
    </row>
    <row r="55" spans="1:20" x14ac:dyDescent="0.25">
      <c r="A55" t="s">
        <v>128</v>
      </c>
      <c r="B55" t="s">
        <v>129</v>
      </c>
      <c r="C55" s="7" t="str">
        <f t="shared" si="9"/>
        <v>D. 20-12-005, D.21-06-030, D.22-08-004</v>
      </c>
      <c r="D55" s="7" t="str">
        <f t="shared" si="9"/>
        <v>D. 20-12-005, D.21-06-030, D.22-08-004</v>
      </c>
      <c r="E55" s="7" t="str">
        <f t="shared" si="9"/>
        <v>D. 20-12-005, D.21-06-030, D.22-08-004</v>
      </c>
      <c r="F55" s="7" t="str">
        <f t="shared" si="9"/>
        <v>D. 20-12-005, D.21-06-030, D.22-08-004</v>
      </c>
      <c r="G55" s="7" t="s">
        <v>72</v>
      </c>
      <c r="H55" s="7" t="str">
        <f t="shared" si="11"/>
        <v>n/a</v>
      </c>
      <c r="I55" s="7" t="str">
        <f t="shared" si="11"/>
        <v>n/a</v>
      </c>
      <c r="J55" s="38">
        <v>423.70846385911574</v>
      </c>
      <c r="K55" s="45">
        <f>J55</f>
        <v>423.70846385911574</v>
      </c>
      <c r="L55" s="39">
        <f t="shared" si="5"/>
        <v>423.70846385911574</v>
      </c>
      <c r="M55" s="39">
        <f t="shared" si="5"/>
        <v>423.70846385911574</v>
      </c>
      <c r="N55" s="39">
        <f t="shared" si="5"/>
        <v>423.70846385911574</v>
      </c>
      <c r="O55" s="39">
        <v>0</v>
      </c>
      <c r="P55" s="39">
        <f t="shared" si="6"/>
        <v>0</v>
      </c>
      <c r="Q55" s="39">
        <f t="shared" si="6"/>
        <v>0</v>
      </c>
      <c r="R55" t="s">
        <v>57</v>
      </c>
      <c r="S55" t="str">
        <f t="shared" si="2"/>
        <v>N</v>
      </c>
      <c r="T55" s="38"/>
    </row>
    <row r="56" spans="1:20" hidden="1" x14ac:dyDescent="0.25">
      <c r="C56" s="7"/>
      <c r="D56" s="7"/>
      <c r="E56" s="7"/>
      <c r="F56" s="7"/>
      <c r="G56" s="7"/>
      <c r="H56" s="7"/>
      <c r="I56" s="7"/>
      <c r="J56" s="38"/>
      <c r="K56" s="45"/>
      <c r="L56" s="39"/>
      <c r="M56" s="39"/>
      <c r="N56" s="39"/>
      <c r="O56" s="39"/>
      <c r="P56" s="39"/>
      <c r="Q56" s="39">
        <f t="shared" si="6"/>
        <v>0</v>
      </c>
      <c r="T56" s="38"/>
    </row>
    <row r="57" spans="1:20" hidden="1" x14ac:dyDescent="0.25">
      <c r="C57" s="7"/>
      <c r="D57" s="7"/>
      <c r="E57" s="7"/>
      <c r="F57" s="7"/>
      <c r="G57" s="7"/>
      <c r="H57" s="7"/>
      <c r="I57" s="7"/>
      <c r="J57" s="38"/>
      <c r="K57" s="45"/>
      <c r="L57" s="39"/>
      <c r="M57" s="39"/>
      <c r="N57" s="39"/>
      <c r="O57" s="39"/>
      <c r="P57" s="39"/>
      <c r="Q57" s="39">
        <f t="shared" si="6"/>
        <v>0</v>
      </c>
      <c r="T57" s="38"/>
    </row>
    <row r="58" spans="1:20" x14ac:dyDescent="0.25">
      <c r="A58" t="s">
        <v>130</v>
      </c>
      <c r="B58" t="s">
        <v>131</v>
      </c>
      <c r="C58" s="7" t="s">
        <v>132</v>
      </c>
      <c r="D58" s="7" t="str">
        <f t="shared" si="9"/>
        <v>D.21-06-030, D.21-05-015, AL 6819-E</v>
      </c>
      <c r="E58" s="7" t="str">
        <f t="shared" si="9"/>
        <v>D.21-06-030, D.21-05-015, AL 6819-E</v>
      </c>
      <c r="F58" s="7" t="str">
        <f t="shared" si="9"/>
        <v>D.21-06-030, D.21-05-015, AL 6819-E</v>
      </c>
      <c r="G58" s="7" t="s">
        <v>133</v>
      </c>
      <c r="H58" s="7" t="s">
        <v>134</v>
      </c>
      <c r="I58" s="7" t="str">
        <f>H58</f>
        <v>D.21-06-030, AL 7106-E</v>
      </c>
      <c r="J58" s="40">
        <v>82550.529459806436</v>
      </c>
      <c r="K58" s="45">
        <v>22864.154221958364</v>
      </c>
      <c r="L58" s="39">
        <f t="shared" si="5"/>
        <v>22864.154221958364</v>
      </c>
      <c r="M58" s="39">
        <f t="shared" si="5"/>
        <v>22864.154221958364</v>
      </c>
      <c r="N58" s="39">
        <f t="shared" si="5"/>
        <v>22864.154221958364</v>
      </c>
      <c r="O58" s="39">
        <v>22478.598400784289</v>
      </c>
      <c r="P58" s="39">
        <v>65887.47887289428</v>
      </c>
      <c r="Q58" s="39">
        <f t="shared" si="6"/>
        <v>65887.47887289428</v>
      </c>
      <c r="R58" t="s">
        <v>135</v>
      </c>
      <c r="S58" t="str">
        <f t="shared" si="2"/>
        <v>N</v>
      </c>
      <c r="T58" s="38"/>
    </row>
    <row r="59" spans="1:20" x14ac:dyDescent="0.25">
      <c r="A59" t="s">
        <v>130</v>
      </c>
      <c r="B59" t="s">
        <v>131</v>
      </c>
      <c r="C59" s="7" t="s">
        <v>132</v>
      </c>
      <c r="D59" s="7" t="str">
        <f t="shared" si="9"/>
        <v>D.21-06-030, D.21-05-015, AL 6819-E</v>
      </c>
      <c r="E59" s="7" t="str">
        <f t="shared" si="9"/>
        <v>D.21-06-030, D.21-05-015, AL 6819-E</v>
      </c>
      <c r="F59" s="7" t="str">
        <f t="shared" si="9"/>
        <v>D.21-06-030, D.21-05-015, AL 6819-E</v>
      </c>
      <c r="G59" s="7" t="s">
        <v>133</v>
      </c>
      <c r="H59" s="7" t="str">
        <f>G59</f>
        <v>D.21-06-030, AL 6390-E</v>
      </c>
      <c r="I59" s="7" t="str">
        <f t="shared" ref="I59:I74" si="13">H59</f>
        <v>D.21-06-030, AL 6390-E</v>
      </c>
      <c r="J59" s="40">
        <v>-3565.7570998199994</v>
      </c>
      <c r="K59" s="45">
        <f>J59</f>
        <v>-3565.7570998199994</v>
      </c>
      <c r="L59" s="39">
        <f t="shared" si="5"/>
        <v>-3565.7570998199994</v>
      </c>
      <c r="M59" s="39">
        <f t="shared" si="5"/>
        <v>-3565.7570998199994</v>
      </c>
      <c r="N59" s="39">
        <f t="shared" si="5"/>
        <v>-3565.7570998199994</v>
      </c>
      <c r="O59" s="39">
        <v>-277.61216137696971</v>
      </c>
      <c r="P59" s="39">
        <f t="shared" si="6"/>
        <v>-277.61216137696971</v>
      </c>
      <c r="Q59" s="39">
        <f t="shared" si="6"/>
        <v>-277.61216137696971</v>
      </c>
      <c r="R59" t="s">
        <v>57</v>
      </c>
      <c r="S59" t="str">
        <f t="shared" si="2"/>
        <v>N</v>
      </c>
      <c r="T59" s="38"/>
    </row>
    <row r="60" spans="1:20" x14ac:dyDescent="0.25">
      <c r="A60" t="s">
        <v>136</v>
      </c>
      <c r="B60" t="s">
        <v>137</v>
      </c>
      <c r="C60" s="7" t="s">
        <v>138</v>
      </c>
      <c r="D60" s="7" t="str">
        <f t="shared" si="9"/>
        <v>D.22-08-004, D.21-05-015, AL 6820-E</v>
      </c>
      <c r="E60" s="7" t="str">
        <f t="shared" si="9"/>
        <v>D.22-08-004, D.21-05-015, AL 6820-E</v>
      </c>
      <c r="F60" s="7" t="str">
        <f t="shared" si="9"/>
        <v>D.22-08-004, D.21-05-015, AL 6820-E</v>
      </c>
      <c r="G60" s="7" t="s">
        <v>139</v>
      </c>
      <c r="H60" s="7" t="s">
        <v>140</v>
      </c>
      <c r="I60" s="7" t="str">
        <f t="shared" si="13"/>
        <v>D.22-08-004, AL 7126-E</v>
      </c>
      <c r="J60" s="40">
        <v>125944.55061187848</v>
      </c>
      <c r="K60" s="45">
        <f>J60</f>
        <v>125944.55061187848</v>
      </c>
      <c r="L60" s="39">
        <f t="shared" si="5"/>
        <v>125944.55061187848</v>
      </c>
      <c r="M60" s="39">
        <f t="shared" si="5"/>
        <v>125944.55061187848</v>
      </c>
      <c r="N60" s="39">
        <f t="shared" si="5"/>
        <v>125944.55061187848</v>
      </c>
      <c r="O60" s="39">
        <v>123775.13325821608</v>
      </c>
      <c r="P60" s="39">
        <v>55096.69203695187</v>
      </c>
      <c r="Q60" s="39">
        <f t="shared" si="6"/>
        <v>55096.69203695187</v>
      </c>
      <c r="R60" t="s">
        <v>135</v>
      </c>
      <c r="S60" t="str">
        <f t="shared" si="2"/>
        <v>N</v>
      </c>
      <c r="T60" s="38"/>
    </row>
    <row r="61" spans="1:20" x14ac:dyDescent="0.25">
      <c r="A61" t="s">
        <v>136</v>
      </c>
      <c r="B61" t="s">
        <v>137</v>
      </c>
      <c r="C61" s="7" t="s">
        <v>138</v>
      </c>
      <c r="D61" s="7" t="str">
        <f t="shared" si="9"/>
        <v>D.22-08-004, D.21-05-015, AL 6820-E</v>
      </c>
      <c r="E61" s="7" t="str">
        <f t="shared" si="9"/>
        <v>D.22-08-004, D.21-05-015, AL 6820-E</v>
      </c>
      <c r="F61" s="7" t="str">
        <f t="shared" si="9"/>
        <v>D.22-08-004, D.21-05-015, AL 6820-E</v>
      </c>
      <c r="G61" s="7" t="s">
        <v>139</v>
      </c>
      <c r="H61" s="7" t="str">
        <f>G61</f>
        <v>D.22-08-004, AL 6769-E</v>
      </c>
      <c r="I61" s="7" t="str">
        <f t="shared" si="13"/>
        <v>D.22-08-004, AL 6769-E</v>
      </c>
      <c r="J61" s="38">
        <v>-59014.276954802182</v>
      </c>
      <c r="K61" s="45">
        <f>J61</f>
        <v>-59014.276954802182</v>
      </c>
      <c r="L61" s="39">
        <f t="shared" si="5"/>
        <v>-59014.276954802182</v>
      </c>
      <c r="M61" s="39">
        <f t="shared" si="5"/>
        <v>-59014.276954802182</v>
      </c>
      <c r="N61" s="39">
        <f t="shared" si="5"/>
        <v>-59014.276954802182</v>
      </c>
      <c r="O61" s="39">
        <v>-13674.582966657574</v>
      </c>
      <c r="P61" s="39">
        <f t="shared" si="6"/>
        <v>-13674.582966657574</v>
      </c>
      <c r="Q61" s="39">
        <f t="shared" si="6"/>
        <v>-13674.582966657574</v>
      </c>
      <c r="R61" t="s">
        <v>57</v>
      </c>
      <c r="S61" t="str">
        <f t="shared" si="2"/>
        <v>N</v>
      </c>
      <c r="T61" s="38"/>
    </row>
    <row r="62" spans="1:20" hidden="1" x14ac:dyDescent="0.25">
      <c r="C62" s="7"/>
      <c r="D62" s="7"/>
      <c r="E62" s="7"/>
      <c r="F62" s="7"/>
      <c r="G62" s="7"/>
      <c r="H62" s="7"/>
      <c r="I62" s="7">
        <f t="shared" si="13"/>
        <v>0</v>
      </c>
      <c r="J62" s="38"/>
      <c r="K62" s="45"/>
      <c r="L62" s="39"/>
      <c r="M62" s="39"/>
      <c r="N62" s="39"/>
      <c r="O62" s="39"/>
      <c r="P62" s="39"/>
      <c r="Q62" s="39">
        <f t="shared" si="6"/>
        <v>0</v>
      </c>
      <c r="T62" s="38"/>
    </row>
    <row r="63" spans="1:20" hidden="1" x14ac:dyDescent="0.25">
      <c r="C63" s="7"/>
      <c r="D63" s="7"/>
      <c r="E63" s="7"/>
      <c r="F63" s="7"/>
      <c r="G63" s="7"/>
      <c r="H63" s="7"/>
      <c r="I63" s="7">
        <f t="shared" si="13"/>
        <v>0</v>
      </c>
      <c r="J63" s="38"/>
      <c r="K63" s="45"/>
      <c r="L63" s="39"/>
      <c r="M63" s="39"/>
      <c r="N63" s="39"/>
      <c r="O63" s="39"/>
      <c r="P63" s="39"/>
      <c r="Q63" s="39">
        <f t="shared" si="6"/>
        <v>0</v>
      </c>
      <c r="T63" s="38"/>
    </row>
    <row r="64" spans="1:20" x14ac:dyDescent="0.25">
      <c r="A64" t="s">
        <v>141</v>
      </c>
      <c r="B64" t="s">
        <v>142</v>
      </c>
      <c r="C64" s="7" t="str">
        <f t="shared" si="9"/>
        <v>D.21-03-056, D.21-12-015</v>
      </c>
      <c r="D64" s="7" t="str">
        <f t="shared" si="9"/>
        <v>D.21-03-056, D.21-12-015</v>
      </c>
      <c r="E64" s="7" t="str">
        <f t="shared" si="9"/>
        <v>D.21-03-056, D.21-12-015</v>
      </c>
      <c r="F64" s="7" t="str">
        <f t="shared" si="9"/>
        <v>D.21-03-056, D.21-12-015</v>
      </c>
      <c r="G64" s="7" t="s">
        <v>142</v>
      </c>
      <c r="H64" s="7" t="str">
        <f t="shared" ref="H64:I121" si="14">G64</f>
        <v>D.21-03-056, D.21-12-015</v>
      </c>
      <c r="I64" s="7" t="str">
        <f t="shared" si="13"/>
        <v>D.21-03-056, D.21-12-015</v>
      </c>
      <c r="J64" s="38">
        <v>141927.97250999999</v>
      </c>
      <c r="K64" s="45">
        <f t="shared" ref="K64:K70" si="15">J64</f>
        <v>141927.97250999999</v>
      </c>
      <c r="L64" s="39">
        <f t="shared" si="5"/>
        <v>141927.97250999999</v>
      </c>
      <c r="M64" s="39">
        <f t="shared" si="5"/>
        <v>141927.97250999999</v>
      </c>
      <c r="N64" s="39">
        <f t="shared" si="5"/>
        <v>141927.97250999999</v>
      </c>
      <c r="O64" s="39">
        <v>1324.7309499999999</v>
      </c>
      <c r="P64" s="39">
        <f t="shared" si="6"/>
        <v>1324.7309499999999</v>
      </c>
      <c r="Q64" s="39">
        <f t="shared" si="6"/>
        <v>1324.7309499999999</v>
      </c>
      <c r="R64" t="s">
        <v>55</v>
      </c>
      <c r="S64" t="str">
        <f t="shared" si="2"/>
        <v>N</v>
      </c>
      <c r="T64" s="38"/>
    </row>
    <row r="65" spans="1:20" x14ac:dyDescent="0.25">
      <c r="A65" t="s">
        <v>143</v>
      </c>
      <c r="B65" t="s">
        <v>144</v>
      </c>
      <c r="C65" s="7" t="str">
        <f t="shared" si="9"/>
        <v>D.21-08-027</v>
      </c>
      <c r="D65" s="7" t="str">
        <f t="shared" si="9"/>
        <v>D.21-08-027</v>
      </c>
      <c r="E65" s="7" t="str">
        <f t="shared" si="9"/>
        <v>D.21-08-027</v>
      </c>
      <c r="F65" s="7" t="str">
        <f t="shared" si="9"/>
        <v>D.21-08-027</v>
      </c>
      <c r="G65" s="7" t="s">
        <v>144</v>
      </c>
      <c r="H65" s="7" t="str">
        <f t="shared" si="14"/>
        <v>D.21-08-027</v>
      </c>
      <c r="I65" s="7" t="str">
        <f t="shared" si="13"/>
        <v>D.21-08-027</v>
      </c>
      <c r="J65" s="38">
        <v>-56428.242820632142</v>
      </c>
      <c r="K65" s="45">
        <f t="shared" si="15"/>
        <v>-56428.242820632142</v>
      </c>
      <c r="L65" s="39">
        <f t="shared" si="5"/>
        <v>-56428.242820632142</v>
      </c>
      <c r="M65" s="39">
        <f t="shared" si="5"/>
        <v>-56428.242820632142</v>
      </c>
      <c r="N65" s="39">
        <f t="shared" si="5"/>
        <v>-56428.242820632142</v>
      </c>
      <c r="O65" s="39">
        <v>-38657.658748985537</v>
      </c>
      <c r="P65" s="39">
        <f t="shared" si="6"/>
        <v>-38657.658748985537</v>
      </c>
      <c r="Q65" s="39">
        <f t="shared" si="6"/>
        <v>-38657.658748985537</v>
      </c>
      <c r="R65" t="s">
        <v>55</v>
      </c>
      <c r="S65" t="str">
        <f t="shared" si="2"/>
        <v>N</v>
      </c>
      <c r="T65" s="38"/>
    </row>
    <row r="66" spans="1:20" x14ac:dyDescent="0.25">
      <c r="A66" t="s">
        <v>143</v>
      </c>
      <c r="B66" t="s">
        <v>144</v>
      </c>
      <c r="C66" s="7" t="str">
        <f t="shared" si="9"/>
        <v>D.21-08-027</v>
      </c>
      <c r="D66" s="7" t="str">
        <f t="shared" si="9"/>
        <v>D.21-08-027</v>
      </c>
      <c r="E66" s="7" t="str">
        <f t="shared" si="9"/>
        <v>D.21-08-027</v>
      </c>
      <c r="F66" s="7" t="str">
        <f t="shared" si="9"/>
        <v>D.21-08-027</v>
      </c>
      <c r="G66" s="7" t="s">
        <v>144</v>
      </c>
      <c r="H66" s="7" t="str">
        <f t="shared" si="14"/>
        <v>D.21-08-027</v>
      </c>
      <c r="I66" s="7" t="str">
        <f t="shared" si="13"/>
        <v>D.21-08-027</v>
      </c>
      <c r="J66" s="38">
        <v>-39231.719609561827</v>
      </c>
      <c r="K66" s="45">
        <f t="shared" si="15"/>
        <v>-39231.719609561827</v>
      </c>
      <c r="L66" s="39">
        <f t="shared" si="5"/>
        <v>-39231.719609561827</v>
      </c>
      <c r="M66" s="39">
        <f t="shared" si="5"/>
        <v>-39231.719609561827</v>
      </c>
      <c r="N66" s="39">
        <f t="shared" si="5"/>
        <v>-39231.719609561827</v>
      </c>
      <c r="O66" s="39">
        <v>-6566.0645929710518</v>
      </c>
      <c r="P66" s="39">
        <f t="shared" si="6"/>
        <v>-6566.0645929710518</v>
      </c>
      <c r="Q66" s="39">
        <f t="shared" si="6"/>
        <v>-6566.0645929710518</v>
      </c>
      <c r="R66" t="s">
        <v>64</v>
      </c>
      <c r="S66" t="str">
        <f t="shared" si="2"/>
        <v>N</v>
      </c>
      <c r="T66" s="38"/>
    </row>
    <row r="67" spans="1:20" x14ac:dyDescent="0.25">
      <c r="A67" t="s">
        <v>145</v>
      </c>
      <c r="B67" t="s">
        <v>99</v>
      </c>
      <c r="C67" s="7" t="str">
        <f t="shared" si="9"/>
        <v>D.20-12-005, AL 6423-E</v>
      </c>
      <c r="D67" s="7" t="str">
        <f t="shared" si="9"/>
        <v>D.20-12-005, AL 6423-E</v>
      </c>
      <c r="E67" s="7" t="str">
        <f t="shared" si="9"/>
        <v>D.20-12-005, AL 6423-E</v>
      </c>
      <c r="F67" s="7" t="str">
        <f t="shared" si="9"/>
        <v>D.20-12-005, AL 6423-E</v>
      </c>
      <c r="G67" s="7" t="s">
        <v>72</v>
      </c>
      <c r="H67" s="7" t="str">
        <f t="shared" si="14"/>
        <v>n/a</v>
      </c>
      <c r="I67" s="7" t="str">
        <f t="shared" si="13"/>
        <v>n/a</v>
      </c>
      <c r="J67" s="38">
        <v>161818.68051997022</v>
      </c>
      <c r="K67" s="45">
        <f t="shared" si="15"/>
        <v>161818.68051997022</v>
      </c>
      <c r="L67" s="39">
        <f t="shared" si="5"/>
        <v>161818.68051997022</v>
      </c>
      <c r="M67" s="39">
        <f t="shared" si="5"/>
        <v>161818.68051997022</v>
      </c>
      <c r="N67" s="39">
        <f t="shared" si="5"/>
        <v>161818.68051997022</v>
      </c>
      <c r="O67" s="39">
        <v>76163.624360518428</v>
      </c>
      <c r="P67" s="39">
        <f t="shared" si="6"/>
        <v>76163.624360518428</v>
      </c>
      <c r="Q67" s="39">
        <f t="shared" si="6"/>
        <v>76163.624360518428</v>
      </c>
      <c r="R67" t="s">
        <v>64</v>
      </c>
      <c r="S67" t="str">
        <f t="shared" si="2"/>
        <v>N</v>
      </c>
      <c r="T67" s="38"/>
    </row>
    <row r="68" spans="1:20" x14ac:dyDescent="0.25">
      <c r="A68" t="s">
        <v>146</v>
      </c>
      <c r="B68" t="s">
        <v>147</v>
      </c>
      <c r="C68" s="7" t="str">
        <f t="shared" si="9"/>
        <v>D.20-06-003, AL 6001-E</v>
      </c>
      <c r="D68" s="7" t="str">
        <f t="shared" si="9"/>
        <v>D.20-06-003, AL 6001-E</v>
      </c>
      <c r="E68" s="7" t="str">
        <f t="shared" si="9"/>
        <v>D.20-06-003, AL 6001-E</v>
      </c>
      <c r="F68" s="7" t="str">
        <f t="shared" si="9"/>
        <v>D.20-06-003, AL 6001-E</v>
      </c>
      <c r="G68" s="7" t="s">
        <v>72</v>
      </c>
      <c r="H68" s="7" t="str">
        <f t="shared" si="14"/>
        <v>n/a</v>
      </c>
      <c r="I68" s="7" t="str">
        <f t="shared" si="13"/>
        <v>n/a</v>
      </c>
      <c r="J68" s="38">
        <v>9826.5474580260179</v>
      </c>
      <c r="K68" s="45">
        <f t="shared" si="15"/>
        <v>9826.5474580260179</v>
      </c>
      <c r="L68" s="39">
        <f t="shared" si="5"/>
        <v>9826.5474580260179</v>
      </c>
      <c r="M68" s="39">
        <f t="shared" si="5"/>
        <v>9826.5474580260179</v>
      </c>
      <c r="N68" s="39">
        <f t="shared" si="5"/>
        <v>9826.5474580260179</v>
      </c>
      <c r="O68" s="39">
        <v>41793.584705409317</v>
      </c>
      <c r="P68" s="39">
        <f t="shared" si="6"/>
        <v>41793.584705409317</v>
      </c>
      <c r="Q68" s="39">
        <f t="shared" si="6"/>
        <v>41793.584705409317</v>
      </c>
      <c r="R68" t="s">
        <v>64</v>
      </c>
      <c r="S68" t="str">
        <f t="shared" si="2"/>
        <v>N</v>
      </c>
      <c r="T68" s="38"/>
    </row>
    <row r="69" spans="1:20" x14ac:dyDescent="0.25">
      <c r="A69" t="s">
        <v>148</v>
      </c>
      <c r="B69" t="s">
        <v>149</v>
      </c>
      <c r="C69" s="7" t="str">
        <f t="shared" si="9"/>
        <v>D.22-03-011</v>
      </c>
      <c r="D69" s="7" t="str">
        <f t="shared" si="9"/>
        <v>D.22-03-011</v>
      </c>
      <c r="E69" s="7" t="str">
        <f t="shared" si="9"/>
        <v>D.22-03-011</v>
      </c>
      <c r="F69" s="7" t="str">
        <f t="shared" si="9"/>
        <v>D.22-03-011</v>
      </c>
      <c r="G69" s="7" t="s">
        <v>72</v>
      </c>
      <c r="H69" s="7" t="str">
        <f t="shared" si="14"/>
        <v>n/a</v>
      </c>
      <c r="I69" s="7" t="str">
        <f t="shared" si="13"/>
        <v>n/a</v>
      </c>
      <c r="J69" s="38">
        <v>332441.197573137</v>
      </c>
      <c r="K69" s="45">
        <f t="shared" si="15"/>
        <v>332441.197573137</v>
      </c>
      <c r="L69" s="39"/>
      <c r="M69" s="39"/>
      <c r="N69" s="39"/>
      <c r="O69" s="39"/>
      <c r="P69" s="39">
        <f t="shared" si="6"/>
        <v>0</v>
      </c>
      <c r="Q69" s="39">
        <f t="shared" si="6"/>
        <v>0</v>
      </c>
      <c r="R69" t="s">
        <v>57</v>
      </c>
      <c r="S69" t="str">
        <f t="shared" si="2"/>
        <v>N</v>
      </c>
      <c r="T69" s="38"/>
    </row>
    <row r="70" spans="1:20" x14ac:dyDescent="0.25">
      <c r="A70" t="s">
        <v>150</v>
      </c>
      <c r="B70" s="7" t="s">
        <v>151</v>
      </c>
      <c r="C70" s="7" t="str">
        <f t="shared" ref="C70" si="16">B70</f>
        <v>AL 4579-G/6513-E</v>
      </c>
      <c r="D70" s="7"/>
      <c r="E70" s="7"/>
      <c r="F70" s="7"/>
      <c r="G70" s="7" t="s">
        <v>72</v>
      </c>
      <c r="H70" s="7" t="str">
        <f t="shared" si="14"/>
        <v>n/a</v>
      </c>
      <c r="I70" s="7" t="str">
        <f t="shared" si="13"/>
        <v>n/a</v>
      </c>
      <c r="J70" s="45">
        <v>130447.42</v>
      </c>
      <c r="K70" s="45">
        <f t="shared" si="15"/>
        <v>130447.42</v>
      </c>
      <c r="L70" s="39"/>
      <c r="M70" s="39"/>
      <c r="N70" s="39"/>
      <c r="O70" s="39"/>
      <c r="P70" s="39">
        <f t="shared" si="6"/>
        <v>0</v>
      </c>
      <c r="Q70" s="39">
        <f t="shared" si="6"/>
        <v>0</v>
      </c>
      <c r="R70" t="s">
        <v>55</v>
      </c>
      <c r="S70" t="str">
        <f t="shared" si="2"/>
        <v>N</v>
      </c>
      <c r="T70" s="38"/>
    </row>
    <row r="71" spans="1:20" x14ac:dyDescent="0.25">
      <c r="A71" t="s">
        <v>152</v>
      </c>
      <c r="C71" s="7"/>
      <c r="D71" s="7"/>
      <c r="E71" s="7" t="s">
        <v>153</v>
      </c>
      <c r="F71" s="7" t="str">
        <f t="shared" ref="F71" si="17">E71</f>
        <v>D.23-06-004</v>
      </c>
      <c r="G71" t="s">
        <v>153</v>
      </c>
      <c r="H71" s="7" t="str">
        <f t="shared" si="14"/>
        <v>D.23-06-004</v>
      </c>
      <c r="I71" s="7" t="str">
        <f t="shared" si="13"/>
        <v>D.23-06-004</v>
      </c>
      <c r="J71" s="38"/>
      <c r="K71" s="45"/>
      <c r="L71" s="45"/>
      <c r="M71" s="39">
        <v>1104107</v>
      </c>
      <c r="N71" s="39">
        <f t="shared" si="5"/>
        <v>1104107</v>
      </c>
      <c r="O71" s="7">
        <v>761676.98907229223</v>
      </c>
      <c r="P71" s="39">
        <f t="shared" si="6"/>
        <v>761676.98907229223</v>
      </c>
      <c r="Q71" s="39">
        <f t="shared" si="6"/>
        <v>761676.98907229223</v>
      </c>
      <c r="R71" t="s">
        <v>57</v>
      </c>
      <c r="S71" t="str">
        <f t="shared" si="2"/>
        <v>N</v>
      </c>
      <c r="T71" s="38"/>
    </row>
    <row r="72" spans="1:20" x14ac:dyDescent="0.25">
      <c r="A72" t="s">
        <v>152</v>
      </c>
      <c r="C72" s="7"/>
      <c r="D72" s="7"/>
      <c r="E72" s="7"/>
      <c r="F72" s="7"/>
      <c r="G72" t="s">
        <v>153</v>
      </c>
      <c r="H72" s="7" t="str">
        <f t="shared" si="14"/>
        <v>D.23-06-004</v>
      </c>
      <c r="I72" s="7" t="str">
        <f t="shared" si="13"/>
        <v>D.23-06-004</v>
      </c>
      <c r="J72" s="38"/>
      <c r="K72" s="45"/>
      <c r="L72" s="45"/>
      <c r="M72" s="39"/>
      <c r="N72" s="39"/>
      <c r="O72" s="7">
        <v>342430.01092770777</v>
      </c>
      <c r="P72" s="39">
        <f t="shared" si="6"/>
        <v>342430.01092770777</v>
      </c>
      <c r="Q72" s="39">
        <f t="shared" si="6"/>
        <v>342430.01092770777</v>
      </c>
      <c r="R72" t="s">
        <v>55</v>
      </c>
      <c r="S72" t="str">
        <f t="shared" si="2"/>
        <v>N</v>
      </c>
      <c r="T72" s="38"/>
    </row>
    <row r="73" spans="1:20" x14ac:dyDescent="0.25">
      <c r="A73" t="s">
        <v>154</v>
      </c>
      <c r="C73" s="7"/>
      <c r="D73" s="7"/>
      <c r="E73" s="7"/>
      <c r="F73" s="7" t="s">
        <v>155</v>
      </c>
      <c r="G73" t="s">
        <v>155</v>
      </c>
      <c r="H73" s="7" t="str">
        <f t="shared" si="14"/>
        <v>D.23-08-027</v>
      </c>
      <c r="I73" s="7" t="str">
        <f t="shared" si="13"/>
        <v>D.23-08-027</v>
      </c>
      <c r="J73" s="38"/>
      <c r="K73" s="45"/>
      <c r="L73" s="45"/>
      <c r="M73" s="45"/>
      <c r="N73" s="39">
        <v>363477.47965188074</v>
      </c>
      <c r="O73" s="7">
        <v>347680.94515622273</v>
      </c>
      <c r="P73" s="39">
        <f t="shared" si="6"/>
        <v>347680.94515622273</v>
      </c>
      <c r="Q73" s="39">
        <f t="shared" si="6"/>
        <v>347680.94515622273</v>
      </c>
      <c r="R73" t="s">
        <v>57</v>
      </c>
      <c r="S73" t="str">
        <f t="shared" ref="S73:S74" si="18">IF(RIGHT(A73,1)="*","Y","N")</f>
        <v>N</v>
      </c>
      <c r="T73" s="38"/>
    </row>
    <row r="74" spans="1:20" x14ac:dyDescent="0.25">
      <c r="A74" t="s">
        <v>154</v>
      </c>
      <c r="C74" s="7"/>
      <c r="D74" s="7"/>
      <c r="E74" s="7"/>
      <c r="F74" s="7"/>
      <c r="G74" t="s">
        <v>155</v>
      </c>
      <c r="H74" s="7" t="str">
        <f t="shared" si="14"/>
        <v>D.23-08-027</v>
      </c>
      <c r="I74" s="7" t="str">
        <f t="shared" si="13"/>
        <v>D.23-08-027</v>
      </c>
      <c r="J74" s="38"/>
      <c r="K74" s="45"/>
      <c r="L74" s="45"/>
      <c r="M74" s="45"/>
      <c r="N74" s="39"/>
      <c r="O74" s="7">
        <v>15954.283721827203</v>
      </c>
      <c r="P74" s="39">
        <f t="shared" si="6"/>
        <v>15954.283721827203</v>
      </c>
      <c r="Q74" s="39">
        <f>P74</f>
        <v>15954.283721827203</v>
      </c>
      <c r="R74" t="s">
        <v>55</v>
      </c>
      <c r="S74" t="str">
        <f t="shared" si="18"/>
        <v>N</v>
      </c>
      <c r="T74" s="38"/>
    </row>
    <row r="75" spans="1:20" x14ac:dyDescent="0.25">
      <c r="C75" s="7"/>
      <c r="D75" s="7"/>
      <c r="E75" s="7"/>
      <c r="F75" s="7"/>
      <c r="G75" s="7"/>
      <c r="H75" s="7"/>
      <c r="I75" s="7"/>
      <c r="J75" s="38"/>
      <c r="K75" s="39"/>
      <c r="L75" s="39"/>
      <c r="M75" s="39"/>
      <c r="N75" s="39"/>
      <c r="O75" s="39"/>
      <c r="P75" s="39"/>
      <c r="Q75" s="39"/>
      <c r="T75" s="38"/>
    </row>
    <row r="76" spans="1:20" x14ac:dyDescent="0.25">
      <c r="A76" s="28" t="s">
        <v>156</v>
      </c>
      <c r="C76" s="7"/>
      <c r="D76" s="7"/>
      <c r="E76" s="7"/>
      <c r="F76" s="7"/>
      <c r="G76" s="7"/>
      <c r="H76" s="7"/>
      <c r="I76" s="7"/>
      <c r="J76" s="46">
        <f>SUM(J9:J70)</f>
        <v>12045803.245474249</v>
      </c>
      <c r="K76" s="46">
        <f>SUM(K9:K70)</f>
        <v>12710289.667938899</v>
      </c>
      <c r="L76" s="46">
        <f>SUM(L9:L70)</f>
        <v>12287156.677742762</v>
      </c>
      <c r="M76" s="46">
        <f>SUM(M9:M71)</f>
        <v>13478316.595237764</v>
      </c>
      <c r="N76" s="46">
        <f>SUM(N9:N74)</f>
        <v>13841794.074889645</v>
      </c>
      <c r="O76" s="46">
        <f>SUM(O9:O74)</f>
        <v>17595461.767241172</v>
      </c>
      <c r="P76" s="46">
        <f>SUM(P9:P74)</f>
        <v>17772829.89947056</v>
      </c>
      <c r="Q76" s="46">
        <f>SUM(Q9:Q74)</f>
        <v>18187390.900534324</v>
      </c>
      <c r="R76" s="44"/>
      <c r="T76" s="38"/>
    </row>
    <row r="77" spans="1:20" x14ac:dyDescent="0.25">
      <c r="C77" s="7"/>
      <c r="D77" s="7"/>
      <c r="E77" s="7"/>
      <c r="F77" s="7"/>
      <c r="G77" s="7"/>
      <c r="H77" s="7"/>
      <c r="I77" s="7"/>
      <c r="J77" s="38"/>
      <c r="K77" s="45"/>
      <c r="L77" s="39"/>
      <c r="M77" s="39"/>
      <c r="N77" s="39"/>
      <c r="O77" s="39"/>
      <c r="P77" s="39"/>
      <c r="Q77" s="39"/>
    </row>
    <row r="78" spans="1:20" ht="15" customHeight="1" x14ac:dyDescent="0.25">
      <c r="A78" s="28" t="s">
        <v>157</v>
      </c>
      <c r="C78" s="7"/>
      <c r="D78" s="7"/>
      <c r="E78" s="7"/>
      <c r="F78" s="7"/>
      <c r="G78" s="7"/>
      <c r="H78" s="7"/>
      <c r="I78" s="7"/>
      <c r="J78" s="38"/>
      <c r="K78" s="45"/>
      <c r="L78" s="39"/>
      <c r="M78" s="39"/>
      <c r="N78" s="39"/>
      <c r="O78" s="39"/>
      <c r="P78" s="39"/>
      <c r="Q78" s="39"/>
    </row>
    <row r="79" spans="1:20" x14ac:dyDescent="0.25">
      <c r="A79" t="s">
        <v>158</v>
      </c>
      <c r="B79" t="s">
        <v>75</v>
      </c>
      <c r="C79" s="7" t="str">
        <f t="shared" ref="C79:F98" si="19">B79</f>
        <v>D.22-12-044</v>
      </c>
      <c r="D79" s="7" t="str">
        <f t="shared" si="19"/>
        <v>D.22-12-044</v>
      </c>
      <c r="E79" s="7" t="str">
        <f t="shared" si="19"/>
        <v>D.22-12-044</v>
      </c>
      <c r="F79" s="7" t="str">
        <f t="shared" si="19"/>
        <v>D.22-12-044</v>
      </c>
      <c r="G79" s="7" t="s">
        <v>76</v>
      </c>
      <c r="H79" s="7" t="str">
        <f t="shared" si="14"/>
        <v>D.23-12-022</v>
      </c>
      <c r="I79" s="7" t="str">
        <f>H79</f>
        <v>D.23-12-022</v>
      </c>
      <c r="J79" s="38">
        <v>-491405.31559989386</v>
      </c>
      <c r="K79" s="39">
        <f>J79</f>
        <v>-491405.31559989386</v>
      </c>
      <c r="L79" s="39">
        <v>-490991.29997716483</v>
      </c>
      <c r="M79" s="39">
        <f t="shared" si="5"/>
        <v>-490991.29997716483</v>
      </c>
      <c r="N79" s="39">
        <f t="shared" si="5"/>
        <v>-490991.29997716483</v>
      </c>
      <c r="O79" s="39">
        <v>-689321.08387833403</v>
      </c>
      <c r="P79" s="39">
        <f t="shared" ref="P79:Q121" si="20">O79</f>
        <v>-689321.08387833403</v>
      </c>
      <c r="Q79" s="39">
        <f>P79</f>
        <v>-689321.08387833403</v>
      </c>
      <c r="R79" s="47" t="s">
        <v>159</v>
      </c>
      <c r="S79" t="s">
        <v>124</v>
      </c>
    </row>
    <row r="80" spans="1:20" x14ac:dyDescent="0.25">
      <c r="A80" t="s">
        <v>160</v>
      </c>
      <c r="B80" t="s">
        <v>161</v>
      </c>
      <c r="C80" s="7" t="str">
        <f t="shared" si="19"/>
        <v>D.20-01-021, AL 5857-E</v>
      </c>
      <c r="D80" s="7" t="str">
        <f t="shared" si="19"/>
        <v>D.20-01-021, AL 5857-E</v>
      </c>
      <c r="E80" s="7" t="str">
        <f t="shared" si="19"/>
        <v>D.20-01-021, AL 5857-E</v>
      </c>
      <c r="F80" s="7" t="str">
        <f t="shared" si="19"/>
        <v>D.20-01-021, AL 5857-E</v>
      </c>
      <c r="G80" s="7" t="s">
        <v>161</v>
      </c>
      <c r="H80" s="7" t="str">
        <f t="shared" si="14"/>
        <v>D.20-01-021, AL 5857-E</v>
      </c>
      <c r="I80" s="7" t="str">
        <f t="shared" si="14"/>
        <v>D.20-01-021, AL 5857-E</v>
      </c>
      <c r="J80" s="38">
        <v>59895.444075240004</v>
      </c>
      <c r="K80" s="39">
        <f>J80</f>
        <v>59895.444075240004</v>
      </c>
      <c r="L80" s="39">
        <f t="shared" ref="L80:N130" si="21">K80</f>
        <v>59895.444075240004</v>
      </c>
      <c r="M80" s="39">
        <f t="shared" si="21"/>
        <v>59895.444075240004</v>
      </c>
      <c r="N80" s="39">
        <f t="shared" si="21"/>
        <v>59895.444075240004</v>
      </c>
      <c r="O80" s="39">
        <v>59877.176383845785</v>
      </c>
      <c r="P80" s="39">
        <f t="shared" si="20"/>
        <v>59877.176383845785</v>
      </c>
      <c r="Q80" s="39">
        <f t="shared" si="20"/>
        <v>59877.176383845785</v>
      </c>
      <c r="R80" t="s">
        <v>162</v>
      </c>
      <c r="S80" t="str">
        <f t="shared" ref="S80:S121" si="22">IF(RIGHT(A80,1)="*","Y","N")</f>
        <v>N</v>
      </c>
    </row>
    <row r="81" spans="1:19" x14ac:dyDescent="0.25">
      <c r="A81" t="s">
        <v>163</v>
      </c>
      <c r="B81" t="s">
        <v>164</v>
      </c>
      <c r="C81" s="7" t="str">
        <f t="shared" si="19"/>
        <v>D.21-08-006, AL 5857-E</v>
      </c>
      <c r="D81" s="7" t="str">
        <f t="shared" si="19"/>
        <v>D.21-08-006, AL 5857-E</v>
      </c>
      <c r="E81" s="7" t="str">
        <f t="shared" si="19"/>
        <v>D.21-08-006, AL 5857-E</v>
      </c>
      <c r="F81" s="7" t="str">
        <f t="shared" si="19"/>
        <v>D.21-08-006, AL 5857-E</v>
      </c>
      <c r="G81" s="7" t="s">
        <v>72</v>
      </c>
      <c r="H81" s="7" t="str">
        <f t="shared" si="14"/>
        <v>n/a</v>
      </c>
      <c r="I81" s="7" t="str">
        <f t="shared" si="14"/>
        <v>n/a</v>
      </c>
      <c r="J81" s="38">
        <v>17692.879493771157</v>
      </c>
      <c r="K81" s="39">
        <f>J81</f>
        <v>17692.879493771157</v>
      </c>
      <c r="L81" s="39">
        <f t="shared" si="21"/>
        <v>17692.879493771157</v>
      </c>
      <c r="M81" s="39">
        <f t="shared" si="21"/>
        <v>17692.879493771157</v>
      </c>
      <c r="N81" s="39">
        <f t="shared" si="21"/>
        <v>17692.879493771157</v>
      </c>
      <c r="O81" s="39">
        <v>0</v>
      </c>
      <c r="P81" s="39">
        <f t="shared" si="20"/>
        <v>0</v>
      </c>
      <c r="Q81" s="39">
        <f t="shared" si="20"/>
        <v>0</v>
      </c>
      <c r="R81" t="s">
        <v>162</v>
      </c>
      <c r="S81" t="str">
        <f t="shared" si="22"/>
        <v>N</v>
      </c>
    </row>
    <row r="82" spans="1:19" x14ac:dyDescent="0.25">
      <c r="A82" t="s">
        <v>165</v>
      </c>
      <c r="B82" t="s">
        <v>166</v>
      </c>
      <c r="C82" s="7" t="str">
        <f t="shared" si="19"/>
        <v>Res. M-4841</v>
      </c>
      <c r="D82" s="7" t="str">
        <f t="shared" si="19"/>
        <v>Res. M-4841</v>
      </c>
      <c r="E82" s="7" t="str">
        <f t="shared" si="19"/>
        <v>Res. M-4841</v>
      </c>
      <c r="F82" s="7" t="str">
        <f t="shared" si="19"/>
        <v>Res. M-4841</v>
      </c>
      <c r="G82" s="7" t="s">
        <v>167</v>
      </c>
      <c r="H82" s="7" t="str">
        <f t="shared" si="14"/>
        <v>Res. M-4870</v>
      </c>
      <c r="I82" s="7" t="str">
        <f t="shared" si="14"/>
        <v>Res. M-4870</v>
      </c>
      <c r="J82" s="38">
        <v>104841.7857923392</v>
      </c>
      <c r="K82" s="39">
        <f>J82</f>
        <v>104841.7857923392</v>
      </c>
      <c r="L82" s="39">
        <f t="shared" si="21"/>
        <v>104841.7857923392</v>
      </c>
      <c r="M82" s="39">
        <f t="shared" si="21"/>
        <v>104841.7857923392</v>
      </c>
      <c r="N82" s="39">
        <f t="shared" si="21"/>
        <v>104841.7857923392</v>
      </c>
      <c r="O82" s="39">
        <v>79240.989000000001</v>
      </c>
      <c r="P82" s="39">
        <f t="shared" si="20"/>
        <v>79240.989000000001</v>
      </c>
      <c r="Q82" s="39">
        <f t="shared" si="20"/>
        <v>79240.989000000001</v>
      </c>
      <c r="R82" t="s">
        <v>55</v>
      </c>
      <c r="S82" t="str">
        <f t="shared" si="22"/>
        <v>N</v>
      </c>
    </row>
    <row r="83" spans="1:19" x14ac:dyDescent="0.25">
      <c r="A83" t="s">
        <v>168</v>
      </c>
      <c r="B83" t="s">
        <v>169</v>
      </c>
      <c r="C83" s="7" t="str">
        <f t="shared" si="19"/>
        <v>Preliminary Statement  HH</v>
      </c>
      <c r="D83" s="7" t="str">
        <f t="shared" si="19"/>
        <v>Preliminary Statement  HH</v>
      </c>
      <c r="E83" s="7" t="str">
        <f t="shared" si="19"/>
        <v>Preliminary Statement  HH</v>
      </c>
      <c r="F83" s="7" t="str">
        <f t="shared" si="19"/>
        <v>Preliminary Statement  HH</v>
      </c>
      <c r="G83" s="7" t="s">
        <v>170</v>
      </c>
      <c r="H83" s="7" t="str">
        <f t="shared" si="14"/>
        <v>Electric Preliminary Statement Part HH</v>
      </c>
      <c r="I83" s="7" t="str">
        <f t="shared" si="14"/>
        <v>Electric Preliminary Statement Part HH</v>
      </c>
      <c r="J83" s="38">
        <v>-26964.009132058392</v>
      </c>
      <c r="K83" s="39">
        <f t="shared" ref="K83:K100" si="23">J83</f>
        <v>-26964.009132058392</v>
      </c>
      <c r="L83" s="39">
        <f t="shared" si="21"/>
        <v>-26964.009132058392</v>
      </c>
      <c r="M83" s="39">
        <f t="shared" si="21"/>
        <v>-26964.009132058392</v>
      </c>
      <c r="N83" s="39">
        <f t="shared" si="21"/>
        <v>-26964.009132058392</v>
      </c>
      <c r="O83" s="39">
        <v>-29079.797719368577</v>
      </c>
      <c r="P83" s="39">
        <f t="shared" si="20"/>
        <v>-29079.797719368577</v>
      </c>
      <c r="Q83" s="39">
        <f t="shared" si="20"/>
        <v>-29079.797719368577</v>
      </c>
      <c r="R83" t="s">
        <v>55</v>
      </c>
      <c r="S83" t="str">
        <f t="shared" si="22"/>
        <v>Y</v>
      </c>
    </row>
    <row r="84" spans="1:19" x14ac:dyDescent="0.25">
      <c r="A84" s="7" t="s">
        <v>171</v>
      </c>
      <c r="B84" t="s">
        <v>172</v>
      </c>
      <c r="C84" s="7" t="str">
        <f t="shared" si="19"/>
        <v>D.18-01-024, AL 5222-E</v>
      </c>
      <c r="D84" s="7" t="str">
        <f t="shared" si="19"/>
        <v>D.18-01-024, AL 5222-E</v>
      </c>
      <c r="E84" s="7" t="str">
        <f t="shared" si="19"/>
        <v>D.18-01-024, AL 5222-E</v>
      </c>
      <c r="F84" s="7" t="str">
        <f t="shared" si="19"/>
        <v>D.18-01-024, AL 5222-E</v>
      </c>
      <c r="G84" s="7" t="s">
        <v>173</v>
      </c>
      <c r="H84" s="7" t="str">
        <f t="shared" si="14"/>
        <v>D.18-05-040, D.19-11-017, D.19-09-006, D.20-12-029, D.22-08-024</v>
      </c>
      <c r="I84" s="7" t="str">
        <f t="shared" si="14"/>
        <v>D.18-05-040, D.19-11-017, D.19-09-006, D.20-12-029, D.22-08-024</v>
      </c>
      <c r="J84" s="38">
        <v>41150.122885676996</v>
      </c>
      <c r="K84" s="39">
        <f t="shared" si="23"/>
        <v>41150.122885676996</v>
      </c>
      <c r="L84" s="39">
        <f t="shared" si="21"/>
        <v>41150.122885676996</v>
      </c>
      <c r="M84" s="39">
        <f t="shared" si="21"/>
        <v>41150.122885676996</v>
      </c>
      <c r="N84" s="39">
        <f t="shared" si="21"/>
        <v>41150.122885676996</v>
      </c>
      <c r="O84" s="39">
        <v>47917.91</v>
      </c>
      <c r="P84" s="39">
        <f t="shared" si="20"/>
        <v>47917.91</v>
      </c>
      <c r="Q84" s="39">
        <f t="shared" si="20"/>
        <v>47917.91</v>
      </c>
      <c r="R84" t="s">
        <v>55</v>
      </c>
      <c r="S84" t="str">
        <f t="shared" si="22"/>
        <v>N</v>
      </c>
    </row>
    <row r="85" spans="1:19" x14ac:dyDescent="0.25">
      <c r="A85" t="s">
        <v>174</v>
      </c>
      <c r="B85" t="s">
        <v>175</v>
      </c>
      <c r="C85" s="7" t="str">
        <f t="shared" si="19"/>
        <v>Preliminary Statement  P</v>
      </c>
      <c r="D85" s="7" t="str">
        <f t="shared" si="19"/>
        <v>Preliminary Statement  P</v>
      </c>
      <c r="E85" s="7" t="str">
        <f t="shared" si="19"/>
        <v>Preliminary Statement  P</v>
      </c>
      <c r="F85" s="7" t="str">
        <f t="shared" si="19"/>
        <v>Preliminary Statement  P</v>
      </c>
      <c r="G85" s="7" t="s">
        <v>176</v>
      </c>
      <c r="H85" s="7" t="str">
        <f t="shared" si="14"/>
        <v>Electric Preliminary Statement Part P</v>
      </c>
      <c r="I85" s="7" t="str">
        <f t="shared" si="14"/>
        <v>Electric Preliminary Statement Part P</v>
      </c>
      <c r="J85" s="38">
        <v>697.84806011474552</v>
      </c>
      <c r="K85" s="39">
        <f t="shared" si="23"/>
        <v>697.84806011474552</v>
      </c>
      <c r="L85" s="39">
        <f t="shared" si="21"/>
        <v>697.84806011474552</v>
      </c>
      <c r="M85" s="39">
        <f t="shared" si="21"/>
        <v>697.84806011474552</v>
      </c>
      <c r="N85" s="39">
        <f t="shared" si="21"/>
        <v>697.84806011474552</v>
      </c>
      <c r="O85" s="39">
        <v>-46.218309490625607</v>
      </c>
      <c r="P85" s="39">
        <f t="shared" si="20"/>
        <v>-46.218309490625607</v>
      </c>
      <c r="Q85" s="39">
        <f t="shared" si="20"/>
        <v>-46.218309490625607</v>
      </c>
      <c r="R85" t="s">
        <v>162</v>
      </c>
      <c r="S85" t="str">
        <f t="shared" si="22"/>
        <v>Y</v>
      </c>
    </row>
    <row r="86" spans="1:19" x14ac:dyDescent="0.25">
      <c r="A86" s="7" t="s">
        <v>177</v>
      </c>
      <c r="B86" t="s">
        <v>65</v>
      </c>
      <c r="C86" s="7" t="str">
        <f t="shared" si="19"/>
        <v>D.20-12-005</v>
      </c>
      <c r="D86" s="7" t="str">
        <f t="shared" si="19"/>
        <v>D.20-12-005</v>
      </c>
      <c r="E86" s="7" t="str">
        <f t="shared" si="19"/>
        <v>D.20-12-005</v>
      </c>
      <c r="F86" s="7" t="str">
        <f t="shared" si="19"/>
        <v>D.20-12-005</v>
      </c>
      <c r="G86" s="7" t="s">
        <v>72</v>
      </c>
      <c r="H86" s="7" t="str">
        <f t="shared" si="14"/>
        <v>n/a</v>
      </c>
      <c r="I86" s="7" t="str">
        <f t="shared" si="14"/>
        <v>n/a</v>
      </c>
      <c r="J86" s="38">
        <v>10896</v>
      </c>
      <c r="K86" s="39">
        <f t="shared" si="23"/>
        <v>10896</v>
      </c>
      <c r="L86" s="39">
        <f t="shared" si="21"/>
        <v>10896</v>
      </c>
      <c r="M86" s="39">
        <f t="shared" si="21"/>
        <v>10896</v>
      </c>
      <c r="N86" s="39">
        <f t="shared" si="21"/>
        <v>10896</v>
      </c>
      <c r="O86" s="39">
        <v>0</v>
      </c>
      <c r="P86" s="39">
        <f t="shared" si="20"/>
        <v>0</v>
      </c>
      <c r="Q86" s="39">
        <f t="shared" si="20"/>
        <v>0</v>
      </c>
      <c r="R86" t="s">
        <v>55</v>
      </c>
      <c r="S86" t="str">
        <f t="shared" si="22"/>
        <v>N</v>
      </c>
    </row>
    <row r="87" spans="1:19" x14ac:dyDescent="0.25">
      <c r="A87" t="s">
        <v>178</v>
      </c>
      <c r="B87" t="s">
        <v>179</v>
      </c>
      <c r="C87" s="7" t="str">
        <f t="shared" si="19"/>
        <v>D.22-12-009</v>
      </c>
      <c r="D87" s="7" t="str">
        <f t="shared" si="19"/>
        <v>D.22-12-009</v>
      </c>
      <c r="E87" s="7" t="str">
        <f t="shared" si="19"/>
        <v>D.22-12-009</v>
      </c>
      <c r="F87" s="7" t="str">
        <f t="shared" si="19"/>
        <v>D.22-12-009</v>
      </c>
      <c r="G87" s="7" t="s">
        <v>180</v>
      </c>
      <c r="H87" s="7" t="str">
        <f t="shared" si="14"/>
        <v>D.23-12-005</v>
      </c>
      <c r="I87" s="7" t="str">
        <f t="shared" si="14"/>
        <v>D.23-12-005</v>
      </c>
      <c r="J87" s="38">
        <v>68692.216835208004</v>
      </c>
      <c r="K87" s="39">
        <f t="shared" si="23"/>
        <v>68692.216835208004</v>
      </c>
      <c r="L87" s="39">
        <f t="shared" si="21"/>
        <v>68692.216835208004</v>
      </c>
      <c r="M87" s="39">
        <f t="shared" si="21"/>
        <v>68692.216835208004</v>
      </c>
      <c r="N87" s="39">
        <f t="shared" si="21"/>
        <v>68692.216835208004</v>
      </c>
      <c r="O87" s="39">
        <v>197658.95894499999</v>
      </c>
      <c r="P87" s="39">
        <f t="shared" si="20"/>
        <v>197658.95894499999</v>
      </c>
      <c r="Q87" s="39">
        <f t="shared" si="20"/>
        <v>197658.95894499999</v>
      </c>
      <c r="R87" t="s">
        <v>55</v>
      </c>
      <c r="S87" t="str">
        <f t="shared" si="22"/>
        <v>N</v>
      </c>
    </row>
    <row r="88" spans="1:19" x14ac:dyDescent="0.25">
      <c r="A88" s="16" t="s">
        <v>181</v>
      </c>
      <c r="B88" t="s">
        <v>182</v>
      </c>
      <c r="C88" s="7" t="str">
        <f t="shared" si="19"/>
        <v>AL 6385-E-A</v>
      </c>
      <c r="D88" s="7" t="str">
        <f t="shared" si="19"/>
        <v>AL 6385-E-A</v>
      </c>
      <c r="E88" s="7" t="str">
        <f t="shared" si="19"/>
        <v>AL 6385-E-A</v>
      </c>
      <c r="F88" s="7" t="str">
        <f t="shared" si="19"/>
        <v>AL 6385-E-A</v>
      </c>
      <c r="G88" s="7" t="s">
        <v>72</v>
      </c>
      <c r="H88" s="7" t="str">
        <f t="shared" si="14"/>
        <v>n/a</v>
      </c>
      <c r="I88" s="7" t="str">
        <f t="shared" si="14"/>
        <v>n/a</v>
      </c>
      <c r="J88" s="38">
        <v>8086.4879999999994</v>
      </c>
      <c r="K88" s="39">
        <f t="shared" si="23"/>
        <v>8086.4879999999994</v>
      </c>
      <c r="L88" s="39">
        <f t="shared" si="21"/>
        <v>8086.4879999999994</v>
      </c>
      <c r="M88" s="39">
        <f t="shared" si="21"/>
        <v>8086.4879999999994</v>
      </c>
      <c r="N88" s="39">
        <f t="shared" si="21"/>
        <v>8086.4879999999994</v>
      </c>
      <c r="O88" s="39"/>
      <c r="P88" s="39">
        <f t="shared" si="20"/>
        <v>0</v>
      </c>
      <c r="Q88" s="39">
        <f t="shared" si="20"/>
        <v>0</v>
      </c>
      <c r="R88" t="s">
        <v>55</v>
      </c>
      <c r="S88" t="str">
        <f t="shared" si="22"/>
        <v>N</v>
      </c>
    </row>
    <row r="89" spans="1:19" x14ac:dyDescent="0.25">
      <c r="A89" s="16" t="s">
        <v>183</v>
      </c>
      <c r="B89" t="s">
        <v>184</v>
      </c>
      <c r="C89" s="7" t="str">
        <f t="shared" si="19"/>
        <v>Preliminary Statement  DX</v>
      </c>
      <c r="D89" s="7" t="str">
        <f t="shared" si="19"/>
        <v>Preliminary Statement  DX</v>
      </c>
      <c r="E89" s="7" t="str">
        <f t="shared" si="19"/>
        <v>Preliminary Statement  DX</v>
      </c>
      <c r="F89" s="7" t="str">
        <f t="shared" si="19"/>
        <v>Preliminary Statement  DX</v>
      </c>
      <c r="G89" s="7" t="s">
        <v>184</v>
      </c>
      <c r="H89" s="7" t="str">
        <f t="shared" si="14"/>
        <v>Preliminary Statement  DX</v>
      </c>
      <c r="I89" s="7" t="str">
        <f t="shared" si="14"/>
        <v>Preliminary Statement  DX</v>
      </c>
      <c r="J89" s="38">
        <v>20108.410365644591</v>
      </c>
      <c r="K89" s="39">
        <f t="shared" si="23"/>
        <v>20108.410365644591</v>
      </c>
      <c r="L89" s="39">
        <f t="shared" si="21"/>
        <v>20108.410365644591</v>
      </c>
      <c r="M89" s="39">
        <f t="shared" si="21"/>
        <v>20108.410365644591</v>
      </c>
      <c r="N89" s="39">
        <f t="shared" si="21"/>
        <v>20108.410365644591</v>
      </c>
      <c r="O89" s="39">
        <v>21093.030379826989</v>
      </c>
      <c r="P89" s="39">
        <f t="shared" si="20"/>
        <v>21093.030379826989</v>
      </c>
      <c r="Q89" s="39">
        <f t="shared" si="20"/>
        <v>21093.030379826989</v>
      </c>
      <c r="R89" t="s">
        <v>55</v>
      </c>
      <c r="S89" t="str">
        <f t="shared" si="22"/>
        <v>Y</v>
      </c>
    </row>
    <row r="90" spans="1:19" x14ac:dyDescent="0.25">
      <c r="A90" s="16" t="s">
        <v>185</v>
      </c>
      <c r="B90" t="s">
        <v>186</v>
      </c>
      <c r="C90" s="7" t="str">
        <f t="shared" si="19"/>
        <v>Preliminary Statement  EC</v>
      </c>
      <c r="D90" s="7" t="str">
        <f t="shared" si="19"/>
        <v>Preliminary Statement  EC</v>
      </c>
      <c r="E90" s="7" t="str">
        <f t="shared" si="19"/>
        <v>Preliminary Statement  EC</v>
      </c>
      <c r="F90" s="7" t="str">
        <f t="shared" si="19"/>
        <v>Preliminary Statement  EC</v>
      </c>
      <c r="G90" s="7" t="s">
        <v>186</v>
      </c>
      <c r="H90" s="7" t="str">
        <f t="shared" si="14"/>
        <v>Preliminary Statement  EC</v>
      </c>
      <c r="I90" s="7" t="str">
        <f t="shared" si="14"/>
        <v>Preliminary Statement  EC</v>
      </c>
      <c r="J90" s="38">
        <v>-15945.060470386963</v>
      </c>
      <c r="K90" s="39">
        <f t="shared" si="23"/>
        <v>-15945.060470386963</v>
      </c>
      <c r="L90" s="39">
        <f t="shared" si="21"/>
        <v>-15945.060470386963</v>
      </c>
      <c r="M90" s="39">
        <f t="shared" si="21"/>
        <v>-15945.060470386963</v>
      </c>
      <c r="N90" s="39">
        <f t="shared" si="21"/>
        <v>-15945.060470386963</v>
      </c>
      <c r="O90" s="39">
        <v>-24482.493747437147</v>
      </c>
      <c r="P90" s="39">
        <f t="shared" si="20"/>
        <v>-24482.493747437147</v>
      </c>
      <c r="Q90" s="39">
        <f t="shared" si="20"/>
        <v>-24482.493747437147</v>
      </c>
      <c r="R90" t="s">
        <v>55</v>
      </c>
      <c r="S90" t="str">
        <f t="shared" si="22"/>
        <v>Y</v>
      </c>
    </row>
    <row r="91" spans="1:19" x14ac:dyDescent="0.25">
      <c r="A91" s="16" t="s">
        <v>187</v>
      </c>
      <c r="B91" t="s">
        <v>188</v>
      </c>
      <c r="C91" s="7" t="str">
        <f t="shared" si="19"/>
        <v>Preliminary Statement  GH</v>
      </c>
      <c r="D91" s="7" t="str">
        <f t="shared" si="19"/>
        <v>Preliminary Statement  GH</v>
      </c>
      <c r="E91" s="7" t="str">
        <f t="shared" si="19"/>
        <v>Preliminary Statement  GH</v>
      </c>
      <c r="F91" s="7" t="str">
        <f t="shared" si="19"/>
        <v>Preliminary Statement  GH</v>
      </c>
      <c r="G91" s="7" t="s">
        <v>188</v>
      </c>
      <c r="H91" s="7" t="str">
        <f t="shared" si="14"/>
        <v>Preliminary Statement  GH</v>
      </c>
      <c r="I91" s="7" t="str">
        <f t="shared" si="14"/>
        <v>Preliminary Statement  GH</v>
      </c>
      <c r="J91" s="38">
        <v>24624.901727473811</v>
      </c>
      <c r="K91" s="39">
        <f t="shared" si="23"/>
        <v>24624.901727473811</v>
      </c>
      <c r="L91" s="39">
        <f t="shared" si="21"/>
        <v>24624.901727473811</v>
      </c>
      <c r="M91" s="39">
        <f t="shared" si="21"/>
        <v>24624.901727473811</v>
      </c>
      <c r="N91" s="39">
        <f t="shared" si="21"/>
        <v>24624.901727473811</v>
      </c>
      <c r="O91" s="39">
        <v>17475.578426639702</v>
      </c>
      <c r="P91" s="39">
        <f t="shared" si="20"/>
        <v>17475.578426639702</v>
      </c>
      <c r="Q91" s="39">
        <f t="shared" si="20"/>
        <v>17475.578426639702</v>
      </c>
      <c r="R91" t="s">
        <v>55</v>
      </c>
      <c r="S91" t="str">
        <f t="shared" si="22"/>
        <v>Y</v>
      </c>
    </row>
    <row r="92" spans="1:19" x14ac:dyDescent="0.25">
      <c r="A92" s="16" t="s">
        <v>189</v>
      </c>
      <c r="B92" t="s">
        <v>190</v>
      </c>
      <c r="C92" s="7" t="str">
        <f t="shared" si="19"/>
        <v>Preliminary Statement  GJ</v>
      </c>
      <c r="D92" s="7" t="str">
        <f t="shared" si="19"/>
        <v>Preliminary Statement  GJ</v>
      </c>
      <c r="E92" s="7" t="str">
        <f t="shared" si="19"/>
        <v>Preliminary Statement  GJ</v>
      </c>
      <c r="F92" s="7" t="str">
        <f t="shared" si="19"/>
        <v>Preliminary Statement  GJ</v>
      </c>
      <c r="G92" s="7" t="s">
        <v>190</v>
      </c>
      <c r="H92" s="7" t="str">
        <f t="shared" si="14"/>
        <v>Preliminary Statement  GJ</v>
      </c>
      <c r="I92" s="7" t="str">
        <f t="shared" si="14"/>
        <v>Preliminary Statement  GJ</v>
      </c>
      <c r="J92" s="38">
        <v>-10376.577946217083</v>
      </c>
      <c r="K92" s="39">
        <f t="shared" si="23"/>
        <v>-10376.577946217083</v>
      </c>
      <c r="L92" s="39">
        <f t="shared" si="21"/>
        <v>-10376.577946217083</v>
      </c>
      <c r="M92" s="39">
        <f t="shared" si="21"/>
        <v>-10376.577946217083</v>
      </c>
      <c r="N92" s="39">
        <f t="shared" si="21"/>
        <v>-10376.577946217083</v>
      </c>
      <c r="O92" s="39">
        <v>4352.2811917450099</v>
      </c>
      <c r="P92" s="39">
        <f t="shared" si="20"/>
        <v>4352.2811917450099</v>
      </c>
      <c r="Q92" s="39">
        <f t="shared" si="20"/>
        <v>4352.2811917450099</v>
      </c>
      <c r="R92" t="s">
        <v>55</v>
      </c>
      <c r="S92" t="str">
        <f t="shared" si="22"/>
        <v>Y</v>
      </c>
    </row>
    <row r="93" spans="1:19" x14ac:dyDescent="0.25">
      <c r="A93" s="16" t="s">
        <v>191</v>
      </c>
      <c r="B93" t="s">
        <v>192</v>
      </c>
      <c r="C93" s="7" t="str">
        <f t="shared" si="19"/>
        <v>Preliminary Statement  IT</v>
      </c>
      <c r="D93" s="7" t="str">
        <f t="shared" si="19"/>
        <v>Preliminary Statement  IT</v>
      </c>
      <c r="E93" s="7" t="str">
        <f t="shared" si="19"/>
        <v>Preliminary Statement  IT</v>
      </c>
      <c r="F93" s="7" t="str">
        <f t="shared" si="19"/>
        <v>Preliminary Statement  IT</v>
      </c>
      <c r="G93" s="7" t="s">
        <v>192</v>
      </c>
      <c r="H93" s="7" t="str">
        <f t="shared" si="14"/>
        <v>Preliminary Statement  IT</v>
      </c>
      <c r="I93" s="7" t="str">
        <f t="shared" si="14"/>
        <v>Preliminary Statement  IT</v>
      </c>
      <c r="J93" s="38">
        <v>97.810439063520008</v>
      </c>
      <c r="K93" s="39">
        <f t="shared" si="23"/>
        <v>97.810439063520008</v>
      </c>
      <c r="L93" s="39">
        <f t="shared" si="21"/>
        <v>97.810439063520008</v>
      </c>
      <c r="M93" s="39">
        <f t="shared" si="21"/>
        <v>97.810439063520008</v>
      </c>
      <c r="N93" s="39">
        <f t="shared" si="21"/>
        <v>97.810439063520008</v>
      </c>
      <c r="O93" s="39">
        <v>1403.786522239265</v>
      </c>
      <c r="P93" s="39">
        <f t="shared" si="20"/>
        <v>1403.786522239265</v>
      </c>
      <c r="Q93" s="39">
        <f t="shared" si="20"/>
        <v>1403.786522239265</v>
      </c>
      <c r="R93" t="s">
        <v>57</v>
      </c>
      <c r="S93" t="str">
        <f t="shared" si="22"/>
        <v>Y</v>
      </c>
    </row>
    <row r="94" spans="1:19" x14ac:dyDescent="0.25">
      <c r="A94" s="16" t="s">
        <v>193</v>
      </c>
      <c r="B94" t="s">
        <v>194</v>
      </c>
      <c r="C94" s="7" t="str">
        <f t="shared" si="19"/>
        <v>Preliminary Statement  FD</v>
      </c>
      <c r="D94" s="7" t="str">
        <f t="shared" si="19"/>
        <v>Preliminary Statement  FD</v>
      </c>
      <c r="E94" s="7" t="str">
        <f t="shared" si="19"/>
        <v>Preliminary Statement  FD</v>
      </c>
      <c r="F94" s="7" t="str">
        <f t="shared" si="19"/>
        <v>Preliminary Statement  FD</v>
      </c>
      <c r="G94" s="7" t="s">
        <v>194</v>
      </c>
      <c r="H94" s="7" t="str">
        <f t="shared" si="14"/>
        <v>Preliminary Statement  FD</v>
      </c>
      <c r="I94" s="7" t="str">
        <f t="shared" si="14"/>
        <v>Preliminary Statement  FD</v>
      </c>
      <c r="J94" s="38">
        <v>882.46855938750002</v>
      </c>
      <c r="K94" s="39">
        <f t="shared" si="23"/>
        <v>882.46855938750002</v>
      </c>
      <c r="L94" s="39">
        <f t="shared" si="21"/>
        <v>882.46855938750002</v>
      </c>
      <c r="M94" s="39">
        <f t="shared" si="21"/>
        <v>882.46855938750002</v>
      </c>
      <c r="N94" s="39">
        <f t="shared" si="21"/>
        <v>882.46855938750002</v>
      </c>
      <c r="O94" s="39">
        <v>725.77802834094234</v>
      </c>
      <c r="P94" s="39">
        <f t="shared" si="20"/>
        <v>725.77802834094234</v>
      </c>
      <c r="Q94" s="39">
        <f t="shared" si="20"/>
        <v>725.77802834094234</v>
      </c>
      <c r="R94" t="s">
        <v>55</v>
      </c>
      <c r="S94" t="str">
        <f t="shared" si="22"/>
        <v>Y</v>
      </c>
    </row>
    <row r="95" spans="1:19" x14ac:dyDescent="0.25">
      <c r="A95" t="s">
        <v>195</v>
      </c>
      <c r="B95" t="s">
        <v>196</v>
      </c>
      <c r="C95" s="7" t="str">
        <f t="shared" si="19"/>
        <v>Preliminary Statement  DA</v>
      </c>
      <c r="D95" s="7" t="str">
        <f t="shared" si="19"/>
        <v>Preliminary Statement  DA</v>
      </c>
      <c r="E95" s="7" t="str">
        <f t="shared" si="19"/>
        <v>Preliminary Statement  DA</v>
      </c>
      <c r="F95" s="7" t="str">
        <f t="shared" si="19"/>
        <v>Preliminary Statement  DA</v>
      </c>
      <c r="G95" s="7" t="s">
        <v>196</v>
      </c>
      <c r="H95" s="7" t="str">
        <f t="shared" si="14"/>
        <v>Preliminary Statement  DA</v>
      </c>
      <c r="I95" s="7" t="str">
        <f t="shared" si="14"/>
        <v>Preliminary Statement  DA</v>
      </c>
      <c r="J95" s="38">
        <v>-127119.09295622769</v>
      </c>
      <c r="K95" s="39">
        <f t="shared" si="23"/>
        <v>-127119.09295622769</v>
      </c>
      <c r="L95" s="39">
        <f t="shared" si="21"/>
        <v>-127119.09295622769</v>
      </c>
      <c r="M95" s="39">
        <f t="shared" si="21"/>
        <v>-127119.09295622769</v>
      </c>
      <c r="N95" s="39">
        <f t="shared" si="21"/>
        <v>-127119.09295622769</v>
      </c>
      <c r="O95" s="39">
        <v>-72626.597559881964</v>
      </c>
      <c r="P95" s="39">
        <f t="shared" si="20"/>
        <v>-72626.597559881964</v>
      </c>
      <c r="Q95" s="39">
        <f t="shared" si="20"/>
        <v>-72626.597559881964</v>
      </c>
      <c r="R95" t="s">
        <v>162</v>
      </c>
      <c r="S95" t="str">
        <f t="shared" si="22"/>
        <v>Y</v>
      </c>
    </row>
    <row r="96" spans="1:19" x14ac:dyDescent="0.25">
      <c r="A96" t="s">
        <v>197</v>
      </c>
      <c r="B96" t="s">
        <v>198</v>
      </c>
      <c r="C96" s="7" t="str">
        <f t="shared" si="19"/>
        <v>D.21-06-015</v>
      </c>
      <c r="D96" s="7" t="str">
        <f t="shared" si="19"/>
        <v>D.21-06-015</v>
      </c>
      <c r="E96" s="7" t="str">
        <f t="shared" si="19"/>
        <v>D.21-06-015</v>
      </c>
      <c r="F96" s="7" t="str">
        <f t="shared" si="19"/>
        <v>D.21-06-015</v>
      </c>
      <c r="G96" s="7" t="s">
        <v>198</v>
      </c>
      <c r="H96" s="7" t="str">
        <f t="shared" si="14"/>
        <v>D.21-06-015</v>
      </c>
      <c r="I96" s="7" t="str">
        <f t="shared" si="14"/>
        <v>D.21-06-015</v>
      </c>
      <c r="J96" s="38">
        <v>11290.03108608</v>
      </c>
      <c r="K96" s="39">
        <f t="shared" si="23"/>
        <v>11290.03108608</v>
      </c>
      <c r="L96" s="39">
        <f t="shared" si="21"/>
        <v>11290.03108608</v>
      </c>
      <c r="M96" s="39">
        <f t="shared" si="21"/>
        <v>11290.03108608</v>
      </c>
      <c r="N96" s="39">
        <f t="shared" si="21"/>
        <v>11290.03108608</v>
      </c>
      <c r="O96" s="39">
        <v>11256.48</v>
      </c>
      <c r="P96" s="39">
        <f t="shared" si="20"/>
        <v>11256.48</v>
      </c>
      <c r="Q96" s="39">
        <f t="shared" si="20"/>
        <v>11256.48</v>
      </c>
      <c r="R96" t="s">
        <v>162</v>
      </c>
      <c r="S96" t="str">
        <f t="shared" si="22"/>
        <v>N</v>
      </c>
    </row>
    <row r="97" spans="1:20" x14ac:dyDescent="0.25">
      <c r="A97" t="s">
        <v>199</v>
      </c>
      <c r="B97" t="s">
        <v>200</v>
      </c>
      <c r="C97" s="7" t="str">
        <f t="shared" si="19"/>
        <v>Preliminary Statement  M</v>
      </c>
      <c r="D97" s="7" t="str">
        <f t="shared" si="19"/>
        <v>Preliminary Statement  M</v>
      </c>
      <c r="E97" s="7" t="str">
        <f t="shared" si="19"/>
        <v>Preliminary Statement  M</v>
      </c>
      <c r="F97" s="7" t="str">
        <f t="shared" si="19"/>
        <v>Preliminary Statement  M</v>
      </c>
      <c r="G97" s="7" t="s">
        <v>200</v>
      </c>
      <c r="H97" s="7" t="str">
        <f t="shared" si="14"/>
        <v>Preliminary Statement  M</v>
      </c>
      <c r="I97" s="7" t="str">
        <f t="shared" si="14"/>
        <v>Preliminary Statement  M</v>
      </c>
      <c r="J97" s="38">
        <v>178378.41477791819</v>
      </c>
      <c r="K97" s="39">
        <f t="shared" si="23"/>
        <v>178378.41477791819</v>
      </c>
      <c r="L97" s="39">
        <f t="shared" si="21"/>
        <v>178378.41477791819</v>
      </c>
      <c r="M97" s="39">
        <f t="shared" si="21"/>
        <v>178378.41477791819</v>
      </c>
      <c r="N97" s="39">
        <f t="shared" si="21"/>
        <v>178378.41477791819</v>
      </c>
      <c r="O97" s="39">
        <v>-23400.689924411905</v>
      </c>
      <c r="P97" s="39">
        <f t="shared" si="20"/>
        <v>-23400.689924411905</v>
      </c>
      <c r="Q97" s="39">
        <f t="shared" si="20"/>
        <v>-23400.689924411905</v>
      </c>
      <c r="R97" t="s">
        <v>162</v>
      </c>
      <c r="S97" t="str">
        <f t="shared" si="22"/>
        <v>Y</v>
      </c>
    </row>
    <row r="98" spans="1:20" x14ac:dyDescent="0.25">
      <c r="A98" t="s">
        <v>201</v>
      </c>
      <c r="B98" t="s">
        <v>202</v>
      </c>
      <c r="C98" s="7" t="str">
        <f t="shared" si="19"/>
        <v>D.20-08-042</v>
      </c>
      <c r="D98" s="7" t="str">
        <f t="shared" si="19"/>
        <v>D.20-08-042</v>
      </c>
      <c r="E98" s="7" t="str">
        <f t="shared" si="19"/>
        <v>D.20-08-042</v>
      </c>
      <c r="F98" s="7" t="str">
        <f t="shared" si="19"/>
        <v>D.20-08-042</v>
      </c>
      <c r="G98" s="7" t="s">
        <v>202</v>
      </c>
      <c r="H98" s="7" t="str">
        <f t="shared" si="14"/>
        <v>D.20-08-042</v>
      </c>
      <c r="I98" s="7" t="str">
        <f t="shared" si="14"/>
        <v>D.20-08-042</v>
      </c>
      <c r="J98" s="38">
        <v>93692.071589999992</v>
      </c>
      <c r="K98" s="39">
        <f t="shared" si="23"/>
        <v>93692.071589999992</v>
      </c>
      <c r="L98" s="39">
        <f t="shared" si="21"/>
        <v>93692.071589999992</v>
      </c>
      <c r="M98" s="39">
        <f t="shared" si="21"/>
        <v>93692.071589999992</v>
      </c>
      <c r="N98" s="39">
        <f t="shared" si="21"/>
        <v>93692.071589999992</v>
      </c>
      <c r="O98" s="39">
        <v>93732.733949070069</v>
      </c>
      <c r="P98" s="39">
        <f t="shared" si="20"/>
        <v>93732.733949070069</v>
      </c>
      <c r="Q98" s="39">
        <f t="shared" si="20"/>
        <v>93732.733949070069</v>
      </c>
      <c r="R98" t="s">
        <v>162</v>
      </c>
      <c r="S98" t="str">
        <f t="shared" si="22"/>
        <v>N</v>
      </c>
    </row>
    <row r="99" spans="1:20" x14ac:dyDescent="0.25">
      <c r="A99" t="s">
        <v>203</v>
      </c>
      <c r="B99" t="s">
        <v>204</v>
      </c>
      <c r="C99" s="7" t="str">
        <f t="shared" ref="C99:F121" si="24">B99</f>
        <v>Preliminary Statement  FY</v>
      </c>
      <c r="D99" s="7" t="str">
        <f t="shared" si="24"/>
        <v>Preliminary Statement  FY</v>
      </c>
      <c r="E99" s="7" t="str">
        <f t="shared" si="24"/>
        <v>Preliminary Statement  FY</v>
      </c>
      <c r="F99" s="7" t="str">
        <f t="shared" si="24"/>
        <v>Preliminary Statement  FY</v>
      </c>
      <c r="G99" s="7" t="s">
        <v>204</v>
      </c>
      <c r="H99" s="7" t="str">
        <f t="shared" si="14"/>
        <v>Preliminary Statement  FY</v>
      </c>
      <c r="I99" s="7" t="str">
        <f t="shared" si="14"/>
        <v>Preliminary Statement  FY</v>
      </c>
      <c r="J99" s="38">
        <v>3023.8992134662763</v>
      </c>
      <c r="K99" s="39">
        <f t="shared" si="23"/>
        <v>3023.8992134662763</v>
      </c>
      <c r="L99" s="39">
        <f t="shared" si="21"/>
        <v>3023.8992134662763</v>
      </c>
      <c r="M99" s="39">
        <f t="shared" si="21"/>
        <v>3023.8992134662763</v>
      </c>
      <c r="N99" s="39">
        <f t="shared" si="21"/>
        <v>3023.8992134662763</v>
      </c>
      <c r="O99" s="39">
        <v>5947.9542270593756</v>
      </c>
      <c r="P99" s="39">
        <f t="shared" si="20"/>
        <v>5947.9542270593756</v>
      </c>
      <c r="Q99" s="39">
        <f t="shared" si="20"/>
        <v>5947.9542270593756</v>
      </c>
      <c r="R99" t="s">
        <v>162</v>
      </c>
      <c r="S99" t="str">
        <f t="shared" si="22"/>
        <v>Y</v>
      </c>
    </row>
    <row r="100" spans="1:20" x14ac:dyDescent="0.25">
      <c r="A100" t="s">
        <v>205</v>
      </c>
      <c r="B100" t="s">
        <v>198</v>
      </c>
      <c r="C100" s="7" t="str">
        <f t="shared" si="24"/>
        <v>D.21-06-015</v>
      </c>
      <c r="D100" s="7" t="str">
        <f t="shared" si="24"/>
        <v>D.21-06-015</v>
      </c>
      <c r="E100" s="7" t="str">
        <f t="shared" si="24"/>
        <v>D.21-06-015</v>
      </c>
      <c r="F100" s="7" t="str">
        <f t="shared" si="24"/>
        <v>D.21-06-015</v>
      </c>
      <c r="G100" s="7" t="s">
        <v>198</v>
      </c>
      <c r="H100" s="7" t="str">
        <f t="shared" si="14"/>
        <v>D.21-06-015</v>
      </c>
      <c r="I100" s="7" t="str">
        <f t="shared" si="14"/>
        <v>D.21-06-015</v>
      </c>
      <c r="J100" s="38">
        <v>92269.477749198631</v>
      </c>
      <c r="K100" s="39">
        <f t="shared" si="23"/>
        <v>92269.477749198631</v>
      </c>
      <c r="L100" s="39">
        <f t="shared" si="21"/>
        <v>92269.477749198631</v>
      </c>
      <c r="M100" s="39">
        <f t="shared" si="21"/>
        <v>92269.477749198631</v>
      </c>
      <c r="N100" s="39">
        <f t="shared" si="21"/>
        <v>92269.477749198631</v>
      </c>
      <c r="O100" s="39">
        <v>91031.31</v>
      </c>
      <c r="P100" s="39">
        <f t="shared" si="20"/>
        <v>91031.31</v>
      </c>
      <c r="Q100" s="39">
        <f t="shared" si="20"/>
        <v>91031.31</v>
      </c>
      <c r="R100" t="s">
        <v>162</v>
      </c>
      <c r="S100" t="str">
        <f t="shared" si="22"/>
        <v>N</v>
      </c>
    </row>
    <row r="101" spans="1:20" x14ac:dyDescent="0.25">
      <c r="A101" t="s">
        <v>206</v>
      </c>
      <c r="C101" s="7"/>
      <c r="D101" s="7"/>
      <c r="E101" s="7"/>
      <c r="F101" s="7"/>
      <c r="G101" s="7" t="s">
        <v>198</v>
      </c>
      <c r="H101" s="7" t="str">
        <f t="shared" si="14"/>
        <v>D.21-06-015</v>
      </c>
      <c r="I101" s="7" t="str">
        <f t="shared" si="14"/>
        <v>D.21-06-015</v>
      </c>
      <c r="J101" s="38"/>
      <c r="K101" s="39"/>
      <c r="L101" s="39"/>
      <c r="M101" s="39"/>
      <c r="N101" s="39"/>
      <c r="O101" s="39">
        <v>-26000</v>
      </c>
      <c r="P101" s="39">
        <f t="shared" si="20"/>
        <v>-26000</v>
      </c>
      <c r="Q101" s="39">
        <f t="shared" si="20"/>
        <v>-26000</v>
      </c>
      <c r="R101" t="s">
        <v>162</v>
      </c>
      <c r="S101" t="str">
        <f t="shared" si="22"/>
        <v>N</v>
      </c>
    </row>
    <row r="102" spans="1:20" x14ac:dyDescent="0.25">
      <c r="A102" t="s">
        <v>207</v>
      </c>
      <c r="B102" t="s">
        <v>208</v>
      </c>
      <c r="C102" s="7" t="str">
        <f t="shared" si="24"/>
        <v xml:space="preserve"> D.18-05-041, D.21-05-031, AL 6385-E-A</v>
      </c>
      <c r="D102" s="7" t="str">
        <f t="shared" si="24"/>
        <v xml:space="preserve"> D.18-05-041, D.21-05-031, AL 6385-E-A</v>
      </c>
      <c r="E102" s="7" t="str">
        <f t="shared" si="24"/>
        <v xml:space="preserve"> D.18-05-041, D.21-05-031, AL 6385-E-A</v>
      </c>
      <c r="F102" s="7" t="str">
        <f t="shared" si="24"/>
        <v xml:space="preserve"> D.18-05-041, D.21-05-031, AL 6385-E-A</v>
      </c>
      <c r="G102" s="7" t="s">
        <v>209</v>
      </c>
      <c r="H102" s="7" t="str">
        <f t="shared" si="14"/>
        <v>D.23-06-055/ AL 7047-E</v>
      </c>
      <c r="I102" s="7" t="str">
        <f t="shared" si="14"/>
        <v>D.23-06-055/ AL 7047-E</v>
      </c>
      <c r="J102" s="38">
        <v>120736.87385986045</v>
      </c>
      <c r="K102" s="39">
        <f>J102</f>
        <v>120736.87385986045</v>
      </c>
      <c r="L102" s="39">
        <f t="shared" si="21"/>
        <v>120736.87385986045</v>
      </c>
      <c r="M102" s="39">
        <f t="shared" si="21"/>
        <v>120736.87385986045</v>
      </c>
      <c r="N102" s="39">
        <f t="shared" si="21"/>
        <v>120736.87385986045</v>
      </c>
      <c r="O102" s="39">
        <v>120736.87385986045</v>
      </c>
      <c r="P102" s="39">
        <f t="shared" si="20"/>
        <v>120736.87385986045</v>
      </c>
      <c r="Q102" s="39">
        <f>P102</f>
        <v>120736.87385986045</v>
      </c>
      <c r="R102" t="s">
        <v>162</v>
      </c>
      <c r="S102" t="str">
        <f t="shared" si="22"/>
        <v>N</v>
      </c>
    </row>
    <row r="103" spans="1:20" x14ac:dyDescent="0.25">
      <c r="A103" s="7" t="s">
        <v>210</v>
      </c>
      <c r="B103" t="s">
        <v>182</v>
      </c>
      <c r="C103" s="7" t="str">
        <f t="shared" si="24"/>
        <v>AL 6385-E-A</v>
      </c>
      <c r="D103" s="7" t="str">
        <f t="shared" si="24"/>
        <v>AL 6385-E-A</v>
      </c>
      <c r="E103" s="7" t="str">
        <f t="shared" si="24"/>
        <v>AL 6385-E-A</v>
      </c>
      <c r="F103" s="7" t="str">
        <f t="shared" si="24"/>
        <v>AL 6385-E-A</v>
      </c>
      <c r="G103" s="7" t="s">
        <v>209</v>
      </c>
      <c r="H103" s="7" t="str">
        <f t="shared" si="14"/>
        <v>D.23-06-055/ AL 7047-E</v>
      </c>
      <c r="I103" s="7" t="s">
        <v>209</v>
      </c>
      <c r="J103" s="38">
        <v>146819.31924451957</v>
      </c>
      <c r="K103" s="39">
        <f>J103</f>
        <v>146819.31924451957</v>
      </c>
      <c r="L103" s="39">
        <f t="shared" si="21"/>
        <v>146819.31924451957</v>
      </c>
      <c r="M103" s="39">
        <f t="shared" si="21"/>
        <v>146819.31924451957</v>
      </c>
      <c r="N103" s="39">
        <f t="shared" si="21"/>
        <v>146819.31924451957</v>
      </c>
      <c r="O103" s="39">
        <v>101774.14331982819</v>
      </c>
      <c r="P103" s="39">
        <f t="shared" si="20"/>
        <v>101774.14331982819</v>
      </c>
      <c r="Q103" s="39">
        <v>38268.101000000002</v>
      </c>
      <c r="R103" t="s">
        <v>162</v>
      </c>
      <c r="S103" t="str">
        <f t="shared" si="22"/>
        <v>N</v>
      </c>
    </row>
    <row r="104" spans="1:20" x14ac:dyDescent="0.25">
      <c r="A104" s="7" t="s">
        <v>211</v>
      </c>
      <c r="B104" t="s">
        <v>212</v>
      </c>
      <c r="C104" s="7" t="str">
        <f t="shared" si="24"/>
        <v>Preliminary Statement  EF</v>
      </c>
      <c r="D104" s="7" t="str">
        <f t="shared" si="24"/>
        <v>Preliminary Statement  EF</v>
      </c>
      <c r="E104" s="7" t="str">
        <f t="shared" si="24"/>
        <v>Preliminary Statement  EF</v>
      </c>
      <c r="F104" s="7" t="str">
        <f t="shared" si="24"/>
        <v>Preliminary Statement  EF</v>
      </c>
      <c r="G104" s="7" t="s">
        <v>212</v>
      </c>
      <c r="H104" s="7" t="str">
        <f t="shared" si="14"/>
        <v>Preliminary Statement  EF</v>
      </c>
      <c r="I104" s="7" t="str">
        <f>H104</f>
        <v>Preliminary Statement  EF</v>
      </c>
      <c r="J104" s="38">
        <v>69935.857517033684</v>
      </c>
      <c r="K104" s="39">
        <f>J104</f>
        <v>69935.857517033684</v>
      </c>
      <c r="L104" s="39">
        <f t="shared" si="21"/>
        <v>69935.857517033684</v>
      </c>
      <c r="M104" s="39">
        <f t="shared" si="21"/>
        <v>69935.857517033684</v>
      </c>
      <c r="N104" s="39">
        <f t="shared" si="21"/>
        <v>69935.857517033684</v>
      </c>
      <c r="O104" s="39">
        <v>23844.558569363431</v>
      </c>
      <c r="P104" s="39">
        <f t="shared" si="20"/>
        <v>23844.558569363431</v>
      </c>
      <c r="Q104" s="39">
        <f>P104</f>
        <v>23844.558569363431</v>
      </c>
      <c r="R104" t="s">
        <v>162</v>
      </c>
      <c r="S104" t="str">
        <f t="shared" si="22"/>
        <v>Y</v>
      </c>
    </row>
    <row r="105" spans="1:20" x14ac:dyDescent="0.25">
      <c r="A105" s="7" t="s">
        <v>213</v>
      </c>
      <c r="B105" t="s">
        <v>214</v>
      </c>
      <c r="C105" s="7" t="str">
        <f t="shared" si="24"/>
        <v>D.21-12-021, AL 6747-E</v>
      </c>
      <c r="D105" s="7" t="str">
        <f t="shared" si="24"/>
        <v>D.21-12-021, AL 6747-E</v>
      </c>
      <c r="E105" s="7" t="str">
        <f t="shared" si="24"/>
        <v>D.21-12-021, AL 6747-E</v>
      </c>
      <c r="F105" s="7" t="str">
        <f t="shared" si="24"/>
        <v>D.21-12-021, AL 6747-E</v>
      </c>
      <c r="G105" s="7" t="s">
        <v>215</v>
      </c>
      <c r="H105" s="7" t="str">
        <f t="shared" si="14"/>
        <v>D.19-12-021, AL 4674-G/6747-E /AL RI-CalMTA-2</v>
      </c>
      <c r="I105" s="7" t="s">
        <v>215</v>
      </c>
      <c r="J105" s="38">
        <v>7971.9297569369992</v>
      </c>
      <c r="K105" s="39">
        <f>J105</f>
        <v>7971.9297569369992</v>
      </c>
      <c r="L105" s="39">
        <f t="shared" si="21"/>
        <v>7971.9297569369992</v>
      </c>
      <c r="M105" s="39">
        <f t="shared" si="21"/>
        <v>7971.9297569369992</v>
      </c>
      <c r="N105" s="39">
        <f t="shared" si="21"/>
        <v>7971.9297569369992</v>
      </c>
      <c r="O105" s="39">
        <v>0</v>
      </c>
      <c r="P105" s="39">
        <f t="shared" si="20"/>
        <v>0</v>
      </c>
      <c r="Q105" s="39">
        <v>7213.3715000000002</v>
      </c>
      <c r="R105" t="s">
        <v>162</v>
      </c>
      <c r="S105" t="str">
        <f t="shared" si="22"/>
        <v>N</v>
      </c>
    </row>
    <row r="106" spans="1:20" x14ac:dyDescent="0.25">
      <c r="A106" s="7" t="s">
        <v>216</v>
      </c>
      <c r="C106" s="7" t="s">
        <v>217</v>
      </c>
      <c r="D106" s="7" t="str">
        <f t="shared" si="24"/>
        <v>D.23-01-006</v>
      </c>
      <c r="E106" s="7" t="str">
        <f t="shared" si="24"/>
        <v>D.23-01-006</v>
      </c>
      <c r="F106" s="7" t="str">
        <f t="shared" si="24"/>
        <v>D.23-01-006</v>
      </c>
      <c r="G106" s="7" t="s">
        <v>72</v>
      </c>
      <c r="H106" s="7" t="str">
        <f t="shared" si="14"/>
        <v>n/a</v>
      </c>
      <c r="I106" s="7" t="str">
        <f>H106</f>
        <v>n/a</v>
      </c>
      <c r="J106" s="38"/>
      <c r="K106" s="39">
        <v>6368.1093000000001</v>
      </c>
      <c r="L106" s="39">
        <f t="shared" si="21"/>
        <v>6368.1093000000001</v>
      </c>
      <c r="M106" s="39">
        <f t="shared" si="21"/>
        <v>6368.1093000000001</v>
      </c>
      <c r="N106" s="39">
        <f t="shared" si="21"/>
        <v>6368.1093000000001</v>
      </c>
      <c r="O106" s="39"/>
      <c r="P106" s="39">
        <f t="shared" si="20"/>
        <v>0</v>
      </c>
      <c r="Q106" s="39">
        <f>P106</f>
        <v>0</v>
      </c>
      <c r="R106" t="s">
        <v>55</v>
      </c>
      <c r="S106" t="str">
        <f t="shared" si="22"/>
        <v>N</v>
      </c>
    </row>
    <row r="107" spans="1:20" x14ac:dyDescent="0.25">
      <c r="A107" t="s">
        <v>218</v>
      </c>
      <c r="B107" t="s">
        <v>219</v>
      </c>
      <c r="C107" s="7" t="str">
        <f t="shared" si="24"/>
        <v>D.19-11-017, AL 5698-E</v>
      </c>
      <c r="D107" s="7" t="str">
        <f t="shared" si="24"/>
        <v>D.19-11-017, AL 5698-E</v>
      </c>
      <c r="E107" s="7" t="str">
        <f t="shared" si="24"/>
        <v>D.19-11-017, AL 5698-E</v>
      </c>
      <c r="F107" s="7" t="str">
        <f t="shared" si="24"/>
        <v>D.19-11-017, AL 5698-E</v>
      </c>
      <c r="G107" s="7" t="s">
        <v>72</v>
      </c>
      <c r="H107" s="7" t="str">
        <f t="shared" si="14"/>
        <v>n/a</v>
      </c>
      <c r="I107" s="7" t="str">
        <f t="shared" si="14"/>
        <v>n/a</v>
      </c>
      <c r="J107" s="38">
        <v>1553.6165069999997</v>
      </c>
      <c r="K107" s="39">
        <f>J107</f>
        <v>1553.6165069999997</v>
      </c>
      <c r="L107" s="39">
        <f t="shared" si="21"/>
        <v>1553.6165069999997</v>
      </c>
      <c r="M107" s="39">
        <f t="shared" si="21"/>
        <v>1553.6165069999997</v>
      </c>
      <c r="N107" s="39">
        <f t="shared" si="21"/>
        <v>1553.6165069999997</v>
      </c>
      <c r="O107" s="39"/>
      <c r="P107" s="39">
        <f t="shared" si="20"/>
        <v>0</v>
      </c>
      <c r="Q107" s="39">
        <f t="shared" si="20"/>
        <v>0</v>
      </c>
      <c r="R107" t="s">
        <v>55</v>
      </c>
      <c r="S107" t="str">
        <f t="shared" si="22"/>
        <v>N</v>
      </c>
    </row>
    <row r="108" spans="1:20" x14ac:dyDescent="0.25">
      <c r="A108" t="s">
        <v>220</v>
      </c>
      <c r="B108" t="s">
        <v>182</v>
      </c>
      <c r="C108" s="7" t="str">
        <f t="shared" si="24"/>
        <v>AL 6385-E-A</v>
      </c>
      <c r="D108" s="7" t="str">
        <f t="shared" si="24"/>
        <v>AL 6385-E-A</v>
      </c>
      <c r="E108" s="7" t="str">
        <f t="shared" si="24"/>
        <v>AL 6385-E-A</v>
      </c>
      <c r="F108" s="7" t="str">
        <f t="shared" si="24"/>
        <v>AL 6385-E-A</v>
      </c>
      <c r="G108" t="s">
        <v>72</v>
      </c>
      <c r="H108" s="7" t="str">
        <f t="shared" si="14"/>
        <v>n/a</v>
      </c>
      <c r="I108" s="7" t="str">
        <f t="shared" si="14"/>
        <v>n/a</v>
      </c>
      <c r="J108" s="38">
        <v>56079.596161043992</v>
      </c>
      <c r="K108" s="39">
        <f>J108</f>
        <v>56079.596161043992</v>
      </c>
      <c r="L108" s="39">
        <f t="shared" si="21"/>
        <v>56079.596161043992</v>
      </c>
      <c r="M108" s="39">
        <f t="shared" si="21"/>
        <v>56079.596161043992</v>
      </c>
      <c r="N108" s="39">
        <f t="shared" si="21"/>
        <v>56079.596161043992</v>
      </c>
      <c r="O108" s="7">
        <v>0</v>
      </c>
      <c r="P108" s="39">
        <f t="shared" si="20"/>
        <v>0</v>
      </c>
      <c r="Q108" s="39">
        <f t="shared" si="20"/>
        <v>0</v>
      </c>
      <c r="R108" t="s">
        <v>162</v>
      </c>
      <c r="S108" t="str">
        <f t="shared" si="22"/>
        <v>N</v>
      </c>
    </row>
    <row r="109" spans="1:20" x14ac:dyDescent="0.25">
      <c r="A109" t="s">
        <v>221</v>
      </c>
      <c r="B109" t="s">
        <v>75</v>
      </c>
      <c r="C109" s="7" t="str">
        <f t="shared" si="24"/>
        <v>D.22-12-044</v>
      </c>
      <c r="D109" s="7" t="str">
        <f t="shared" si="24"/>
        <v>D.22-12-044</v>
      </c>
      <c r="E109" s="7" t="str">
        <f t="shared" si="24"/>
        <v>D.22-12-044</v>
      </c>
      <c r="F109" s="7" t="str">
        <f t="shared" si="24"/>
        <v>D.22-12-044</v>
      </c>
      <c r="G109" s="7" t="s">
        <v>76</v>
      </c>
      <c r="H109" s="7" t="str">
        <f t="shared" si="14"/>
        <v>D.23-12-022</v>
      </c>
      <c r="I109" s="7" t="str">
        <f t="shared" si="14"/>
        <v>D.23-12-022</v>
      </c>
      <c r="J109" s="42">
        <v>20005.231238346179</v>
      </c>
      <c r="K109" s="39">
        <f>J109</f>
        <v>20005.231238346179</v>
      </c>
      <c r="L109" s="39">
        <f t="shared" si="21"/>
        <v>20005.231238346179</v>
      </c>
      <c r="M109" s="39">
        <f t="shared" si="21"/>
        <v>20005.231238346179</v>
      </c>
      <c r="N109" s="39">
        <f t="shared" si="21"/>
        <v>20005.231238346179</v>
      </c>
      <c r="O109" s="39">
        <v>23165.271583381906</v>
      </c>
      <c r="P109" s="39">
        <f t="shared" si="20"/>
        <v>23165.271583381906</v>
      </c>
      <c r="Q109" s="39">
        <f t="shared" si="20"/>
        <v>23165.271583381906</v>
      </c>
      <c r="R109" t="s">
        <v>162</v>
      </c>
      <c r="S109" t="str">
        <f t="shared" si="22"/>
        <v>N</v>
      </c>
      <c r="T109" s="19"/>
    </row>
    <row r="110" spans="1:20" x14ac:dyDescent="0.25">
      <c r="A110" t="s">
        <v>222</v>
      </c>
      <c r="B110" t="s">
        <v>75</v>
      </c>
      <c r="C110" s="7" t="str">
        <f t="shared" si="24"/>
        <v>D.22-12-044</v>
      </c>
      <c r="D110" s="7" t="str">
        <f t="shared" si="24"/>
        <v>D.22-12-044</v>
      </c>
      <c r="E110" s="7" t="str">
        <f t="shared" si="24"/>
        <v>D.22-12-044</v>
      </c>
      <c r="F110" s="7" t="str">
        <f t="shared" si="24"/>
        <v>D.22-12-044</v>
      </c>
      <c r="G110" s="7" t="s">
        <v>76</v>
      </c>
      <c r="H110" s="7" t="str">
        <f t="shared" si="14"/>
        <v>D.23-12-022</v>
      </c>
      <c r="I110" s="7" t="str">
        <f t="shared" si="14"/>
        <v>D.23-12-022</v>
      </c>
      <c r="J110" s="42">
        <v>-15953.56908505651</v>
      </c>
      <c r="K110" s="39">
        <f>J110</f>
        <v>-15953.56908505651</v>
      </c>
      <c r="L110" s="39">
        <f t="shared" si="21"/>
        <v>-15953.56908505651</v>
      </c>
      <c r="M110" s="39">
        <f t="shared" si="21"/>
        <v>-15953.56908505651</v>
      </c>
      <c r="N110" s="39">
        <f t="shared" si="21"/>
        <v>-15953.56908505651</v>
      </c>
      <c r="O110" s="39">
        <v>-2834.5456409490394</v>
      </c>
      <c r="P110" s="39">
        <f t="shared" si="20"/>
        <v>-2834.5456409490394</v>
      </c>
      <c r="Q110" s="39">
        <f t="shared" si="20"/>
        <v>-2834.5456409490394</v>
      </c>
      <c r="R110" t="s">
        <v>162</v>
      </c>
      <c r="S110" t="str">
        <f t="shared" si="22"/>
        <v>Y</v>
      </c>
    </row>
    <row r="111" spans="1:20" x14ac:dyDescent="0.25">
      <c r="A111" s="7" t="s">
        <v>223</v>
      </c>
      <c r="C111" s="7"/>
      <c r="D111" s="7"/>
      <c r="E111" s="7"/>
      <c r="F111" s="7"/>
      <c r="G111" s="7" t="s">
        <v>224</v>
      </c>
      <c r="H111" s="7" t="str">
        <f t="shared" si="14"/>
        <v>AL 7028-E</v>
      </c>
      <c r="I111" s="7" t="str">
        <f t="shared" si="14"/>
        <v>AL 7028-E</v>
      </c>
      <c r="J111" s="38"/>
      <c r="K111" s="39"/>
      <c r="L111" s="39"/>
      <c r="M111" s="39"/>
      <c r="N111" s="39"/>
      <c r="O111" s="39">
        <v>-54219.768369999998</v>
      </c>
      <c r="P111" s="39">
        <f t="shared" si="20"/>
        <v>-54219.768369999998</v>
      </c>
      <c r="Q111" s="39">
        <f t="shared" si="20"/>
        <v>-54219.768369999998</v>
      </c>
      <c r="R111" t="s">
        <v>162</v>
      </c>
      <c r="S111" t="str">
        <f t="shared" si="22"/>
        <v>Y</v>
      </c>
    </row>
    <row r="112" spans="1:20" x14ac:dyDescent="0.25">
      <c r="A112" s="7" t="s">
        <v>225</v>
      </c>
      <c r="C112" s="7"/>
      <c r="D112" s="7"/>
      <c r="E112" s="7"/>
      <c r="F112" s="7"/>
      <c r="G112" s="7" t="s">
        <v>226</v>
      </c>
      <c r="H112" s="7" t="str">
        <f t="shared" si="14"/>
        <v>Electric Preliminary Statement Part JM</v>
      </c>
      <c r="I112" s="7" t="str">
        <f t="shared" si="14"/>
        <v>Electric Preliminary Statement Part JM</v>
      </c>
      <c r="J112" s="38"/>
      <c r="K112" s="39"/>
      <c r="L112" s="39"/>
      <c r="M112" s="39"/>
      <c r="N112" s="39"/>
      <c r="O112" s="39">
        <v>2856.617214959273</v>
      </c>
      <c r="P112" s="39">
        <f t="shared" si="20"/>
        <v>2856.617214959273</v>
      </c>
      <c r="Q112" s="39">
        <f t="shared" si="20"/>
        <v>2856.617214959273</v>
      </c>
      <c r="R112" t="s">
        <v>162</v>
      </c>
      <c r="S112" t="str">
        <f t="shared" si="22"/>
        <v>Y</v>
      </c>
    </row>
    <row r="113" spans="1:19" x14ac:dyDescent="0.25">
      <c r="A113" s="7" t="s">
        <v>227</v>
      </c>
      <c r="B113" t="s">
        <v>228</v>
      </c>
      <c r="C113" s="7" t="str">
        <f t="shared" si="24"/>
        <v>20-06-003, AL 6001-E</v>
      </c>
      <c r="D113" s="7" t="str">
        <f t="shared" si="24"/>
        <v>20-06-003, AL 6001-E</v>
      </c>
      <c r="E113" s="7" t="str">
        <f t="shared" si="24"/>
        <v>20-06-003, AL 6001-E</v>
      </c>
      <c r="F113" s="7" t="str">
        <f t="shared" si="24"/>
        <v>20-06-003, AL 6001-E</v>
      </c>
      <c r="G113" s="7" t="s">
        <v>229</v>
      </c>
      <c r="H113" s="7" t="str">
        <f t="shared" si="14"/>
        <v>Electric Preliminary Statement Part IM</v>
      </c>
      <c r="I113" s="7" t="str">
        <f t="shared" si="14"/>
        <v>Electric Preliminary Statement Part IM</v>
      </c>
      <c r="J113" s="38">
        <v>82938.361749327989</v>
      </c>
      <c r="K113" s="39">
        <f t="shared" ref="K113:K119" si="25">J113</f>
        <v>82938.361749327989</v>
      </c>
      <c r="L113" s="39">
        <f t="shared" si="21"/>
        <v>82938.361749327989</v>
      </c>
      <c r="M113" s="39">
        <f t="shared" si="21"/>
        <v>82938.361749327989</v>
      </c>
      <c r="N113" s="39">
        <f t="shared" si="21"/>
        <v>82938.361749327989</v>
      </c>
      <c r="O113" s="39">
        <v>282433.59691895678</v>
      </c>
      <c r="P113" s="39">
        <f t="shared" si="20"/>
        <v>282433.59691895678</v>
      </c>
      <c r="Q113" s="39">
        <f t="shared" si="20"/>
        <v>282433.59691895678</v>
      </c>
      <c r="R113" t="s">
        <v>162</v>
      </c>
      <c r="S113" t="str">
        <f t="shared" si="22"/>
        <v>Y</v>
      </c>
    </row>
    <row r="114" spans="1:19" x14ac:dyDescent="0.25">
      <c r="A114" s="7" t="s">
        <v>230</v>
      </c>
      <c r="B114" t="s">
        <v>75</v>
      </c>
      <c r="C114" s="7" t="str">
        <f t="shared" si="24"/>
        <v>D.22-12-044</v>
      </c>
      <c r="D114" s="7" t="str">
        <f t="shared" si="24"/>
        <v>D.22-12-044</v>
      </c>
      <c r="E114" s="7" t="str">
        <f t="shared" si="24"/>
        <v>D.22-12-044</v>
      </c>
      <c r="F114" s="7" t="str">
        <f t="shared" si="24"/>
        <v>D.22-12-044</v>
      </c>
      <c r="G114" s="7" t="s">
        <v>76</v>
      </c>
      <c r="H114" s="7" t="str">
        <f t="shared" si="14"/>
        <v>D.23-12-022</v>
      </c>
      <c r="I114" s="7" t="str">
        <f t="shared" si="14"/>
        <v>D.23-12-022</v>
      </c>
      <c r="J114" s="38">
        <v>13317.604733130622</v>
      </c>
      <c r="K114" s="39">
        <f t="shared" si="25"/>
        <v>13317.604733130622</v>
      </c>
      <c r="L114" s="39">
        <f t="shared" si="21"/>
        <v>13317.604733130622</v>
      </c>
      <c r="M114" s="39">
        <f t="shared" si="21"/>
        <v>13317.604733130622</v>
      </c>
      <c r="N114" s="39">
        <f t="shared" si="21"/>
        <v>13317.604733130622</v>
      </c>
      <c r="O114" s="39">
        <v>14061.230709652091</v>
      </c>
      <c r="P114" s="39">
        <f t="shared" si="20"/>
        <v>14061.230709652091</v>
      </c>
      <c r="Q114" s="39">
        <f t="shared" si="20"/>
        <v>14061.230709652091</v>
      </c>
      <c r="R114" t="s">
        <v>162</v>
      </c>
      <c r="S114" t="str">
        <f t="shared" si="22"/>
        <v>N</v>
      </c>
    </row>
    <row r="115" spans="1:19" x14ac:dyDescent="0.25">
      <c r="A115" s="7" t="s">
        <v>231</v>
      </c>
      <c r="B115" t="s">
        <v>75</v>
      </c>
      <c r="C115" s="7" t="str">
        <f t="shared" si="24"/>
        <v>D.22-12-044</v>
      </c>
      <c r="D115" s="7" t="str">
        <f t="shared" si="24"/>
        <v>D.22-12-044</v>
      </c>
      <c r="E115" s="7" t="str">
        <f t="shared" si="24"/>
        <v>D.22-12-044</v>
      </c>
      <c r="F115" s="7" t="str">
        <f t="shared" si="24"/>
        <v>D.22-12-044</v>
      </c>
      <c r="G115" s="7" t="s">
        <v>232</v>
      </c>
      <c r="H115" s="7" t="str">
        <f t="shared" si="14"/>
        <v>Electric Preliminary Statement Part IJ</v>
      </c>
      <c r="I115" s="7" t="str">
        <f t="shared" si="14"/>
        <v>Electric Preliminary Statement Part IJ</v>
      </c>
      <c r="J115" s="38">
        <v>-8662.6042013480328</v>
      </c>
      <c r="K115" s="39">
        <f t="shared" si="25"/>
        <v>-8662.6042013480328</v>
      </c>
      <c r="L115" s="39">
        <f t="shared" si="21"/>
        <v>-8662.6042013480328</v>
      </c>
      <c r="M115" s="39">
        <f t="shared" si="21"/>
        <v>-8662.6042013480328</v>
      </c>
      <c r="N115" s="39">
        <f t="shared" si="21"/>
        <v>-8662.6042013480328</v>
      </c>
      <c r="O115" s="39">
        <v>-7066.9374676668658</v>
      </c>
      <c r="P115" s="39">
        <f t="shared" si="20"/>
        <v>-7066.9374676668658</v>
      </c>
      <c r="Q115" s="39">
        <f t="shared" si="20"/>
        <v>-7066.9374676668658</v>
      </c>
      <c r="R115" t="s">
        <v>162</v>
      </c>
      <c r="S115" t="str">
        <f t="shared" si="22"/>
        <v>Y</v>
      </c>
    </row>
    <row r="116" spans="1:19" x14ac:dyDescent="0.25">
      <c r="A116" s="7" t="s">
        <v>233</v>
      </c>
      <c r="B116" t="s">
        <v>75</v>
      </c>
      <c r="C116" s="7" t="str">
        <f t="shared" si="24"/>
        <v>D.22-12-044</v>
      </c>
      <c r="D116" s="7" t="str">
        <f t="shared" si="24"/>
        <v>D.22-12-044</v>
      </c>
      <c r="E116" s="7" t="str">
        <f t="shared" si="24"/>
        <v>D.22-12-044</v>
      </c>
      <c r="F116" s="7" t="str">
        <f t="shared" si="24"/>
        <v>D.22-12-044</v>
      </c>
      <c r="G116" s="7" t="s">
        <v>76</v>
      </c>
      <c r="H116" s="7" t="str">
        <f t="shared" si="14"/>
        <v>D.23-12-022</v>
      </c>
      <c r="I116" s="7" t="str">
        <f t="shared" si="14"/>
        <v>D.23-12-022</v>
      </c>
      <c r="J116" s="38">
        <v>-2058.1393794508531</v>
      </c>
      <c r="K116" s="39">
        <f t="shared" si="25"/>
        <v>-2058.1393794508531</v>
      </c>
      <c r="L116" s="39">
        <f t="shared" si="21"/>
        <v>-2058.1393794508531</v>
      </c>
      <c r="M116" s="39">
        <f t="shared" si="21"/>
        <v>-2058.1393794508531</v>
      </c>
      <c r="N116" s="39">
        <f t="shared" si="21"/>
        <v>-2058.1393794508531</v>
      </c>
      <c r="O116" s="39">
        <v>-475.83281547354295</v>
      </c>
      <c r="P116" s="39">
        <f t="shared" si="20"/>
        <v>-475.83281547354295</v>
      </c>
      <c r="Q116" s="39">
        <f t="shared" si="20"/>
        <v>-475.83281547354295</v>
      </c>
      <c r="R116" t="s">
        <v>162</v>
      </c>
      <c r="S116" t="str">
        <f t="shared" si="22"/>
        <v>N</v>
      </c>
    </row>
    <row r="117" spans="1:19" x14ac:dyDescent="0.25">
      <c r="A117" s="7" t="s">
        <v>234</v>
      </c>
      <c r="B117" t="s">
        <v>75</v>
      </c>
      <c r="C117" s="7" t="str">
        <f t="shared" si="24"/>
        <v>D.22-12-044</v>
      </c>
      <c r="D117" s="7" t="str">
        <f t="shared" si="24"/>
        <v>D.22-12-044</v>
      </c>
      <c r="E117" s="7" t="str">
        <f t="shared" si="24"/>
        <v>D.22-12-044</v>
      </c>
      <c r="F117" s="7" t="str">
        <f t="shared" si="24"/>
        <v>D.22-12-044</v>
      </c>
      <c r="G117" s="7" t="s">
        <v>235</v>
      </c>
      <c r="H117" s="7" t="str">
        <f t="shared" si="14"/>
        <v>Electric Preliminary Statement Part HM</v>
      </c>
      <c r="I117" s="7" t="str">
        <f t="shared" si="14"/>
        <v>Electric Preliminary Statement Part HM</v>
      </c>
      <c r="J117" s="38">
        <v>-2763.5405870754594</v>
      </c>
      <c r="K117" s="39">
        <f t="shared" si="25"/>
        <v>-2763.5405870754594</v>
      </c>
      <c r="L117" s="39">
        <f t="shared" si="21"/>
        <v>-2763.5405870754594</v>
      </c>
      <c r="M117" s="39">
        <f t="shared" si="21"/>
        <v>-2763.5405870754594</v>
      </c>
      <c r="N117" s="39">
        <f t="shared" si="21"/>
        <v>-2763.5405870754594</v>
      </c>
      <c r="O117" s="39">
        <v>2664.8339139312566</v>
      </c>
      <c r="P117" s="39">
        <f t="shared" si="20"/>
        <v>2664.8339139312566</v>
      </c>
      <c r="Q117" s="39">
        <f t="shared" si="20"/>
        <v>2664.8339139312566</v>
      </c>
      <c r="R117" t="s">
        <v>162</v>
      </c>
      <c r="S117" t="str">
        <f t="shared" si="22"/>
        <v>Y</v>
      </c>
    </row>
    <row r="118" spans="1:19" x14ac:dyDescent="0.25">
      <c r="A118" s="7" t="s">
        <v>236</v>
      </c>
      <c r="B118" t="s">
        <v>75</v>
      </c>
      <c r="C118" s="7" t="str">
        <f t="shared" si="24"/>
        <v>D.22-12-044</v>
      </c>
      <c r="D118" s="7" t="str">
        <f t="shared" si="24"/>
        <v>D.22-12-044</v>
      </c>
      <c r="E118" s="7" t="str">
        <f t="shared" si="24"/>
        <v>D.22-12-044</v>
      </c>
      <c r="F118" s="7" t="str">
        <f t="shared" si="24"/>
        <v>D.22-12-044</v>
      </c>
      <c r="G118" s="7" t="s">
        <v>76</v>
      </c>
      <c r="H118" s="7" t="str">
        <f t="shared" si="14"/>
        <v>D.23-12-022</v>
      </c>
      <c r="I118" s="7" t="str">
        <f t="shared" si="14"/>
        <v>D.23-12-022</v>
      </c>
      <c r="J118" s="38">
        <v>14111.999064309779</v>
      </c>
      <c r="K118" s="39">
        <f t="shared" si="25"/>
        <v>14111.999064309779</v>
      </c>
      <c r="L118" s="39">
        <f t="shared" si="21"/>
        <v>14111.999064309779</v>
      </c>
      <c r="M118" s="39">
        <f t="shared" si="21"/>
        <v>14111.999064309779</v>
      </c>
      <c r="N118" s="39">
        <f t="shared" si="21"/>
        <v>14111.999064309779</v>
      </c>
      <c r="O118" s="39">
        <v>13908.018</v>
      </c>
      <c r="P118" s="39">
        <f t="shared" si="20"/>
        <v>13908.018</v>
      </c>
      <c r="Q118" s="39">
        <f t="shared" si="20"/>
        <v>13908.018</v>
      </c>
      <c r="R118" t="s">
        <v>162</v>
      </c>
      <c r="S118" t="str">
        <f t="shared" si="22"/>
        <v>N</v>
      </c>
    </row>
    <row r="119" spans="1:19" x14ac:dyDescent="0.25">
      <c r="A119" s="7" t="s">
        <v>237</v>
      </c>
      <c r="B119" t="s">
        <v>238</v>
      </c>
      <c r="C119" s="7" t="str">
        <f t="shared" si="24"/>
        <v>Preliminary Statement  JH</v>
      </c>
      <c r="D119" s="7" t="str">
        <f t="shared" si="24"/>
        <v>Preliminary Statement  JH</v>
      </c>
      <c r="E119" s="7" t="str">
        <f t="shared" si="24"/>
        <v>Preliminary Statement  JH</v>
      </c>
      <c r="F119" s="7" t="str">
        <f t="shared" si="24"/>
        <v>Preliminary Statement  JH</v>
      </c>
      <c r="G119" s="7" t="s">
        <v>238</v>
      </c>
      <c r="H119" s="7" t="str">
        <f t="shared" si="14"/>
        <v>Preliminary Statement  JH</v>
      </c>
      <c r="I119" s="7" t="str">
        <f t="shared" si="14"/>
        <v>Preliminary Statement  JH</v>
      </c>
      <c r="J119" s="38">
        <v>1142.6683415070256</v>
      </c>
      <c r="K119" s="39">
        <f t="shared" si="25"/>
        <v>1142.6683415070256</v>
      </c>
      <c r="L119" s="39">
        <f t="shared" si="21"/>
        <v>1142.6683415070256</v>
      </c>
      <c r="M119" s="39">
        <f t="shared" si="21"/>
        <v>1142.6683415070256</v>
      </c>
      <c r="N119" s="39">
        <f t="shared" si="21"/>
        <v>1142.6683415070256</v>
      </c>
      <c r="O119" s="39">
        <v>2820.1164937631061</v>
      </c>
      <c r="P119" s="39">
        <f t="shared" si="20"/>
        <v>2820.1164937631061</v>
      </c>
      <c r="Q119" s="39">
        <f t="shared" si="20"/>
        <v>2820.1164937631061</v>
      </c>
      <c r="R119" t="s">
        <v>162</v>
      </c>
      <c r="S119" t="str">
        <f t="shared" si="22"/>
        <v>Y</v>
      </c>
    </row>
    <row r="120" spans="1:19" x14ac:dyDescent="0.25">
      <c r="A120" s="7" t="s">
        <v>239</v>
      </c>
      <c r="B120" t="s">
        <v>240</v>
      </c>
      <c r="C120" s="7" t="str">
        <f t="shared" si="24"/>
        <v>D.21-12-001</v>
      </c>
      <c r="D120" s="7" t="str">
        <f t="shared" si="24"/>
        <v>D.21-12-001</v>
      </c>
      <c r="E120" s="7" t="str">
        <f t="shared" si="24"/>
        <v>D.21-12-001</v>
      </c>
      <c r="F120" s="7" t="str">
        <f t="shared" si="24"/>
        <v>D.21-12-001</v>
      </c>
      <c r="G120" s="7" t="s">
        <v>72</v>
      </c>
      <c r="H120" s="7" t="str">
        <f t="shared" si="14"/>
        <v>n/a</v>
      </c>
      <c r="I120" s="7" t="str">
        <f t="shared" si="14"/>
        <v>n/a</v>
      </c>
      <c r="J120" s="38">
        <v>-135562.32800000001</v>
      </c>
      <c r="K120" s="39"/>
      <c r="L120" s="39"/>
      <c r="M120" s="39"/>
      <c r="N120" s="39"/>
      <c r="O120" s="39">
        <v>0</v>
      </c>
      <c r="P120" s="39">
        <f t="shared" si="20"/>
        <v>0</v>
      </c>
      <c r="Q120" s="39">
        <f t="shared" si="20"/>
        <v>0</v>
      </c>
      <c r="R120" t="s">
        <v>117</v>
      </c>
      <c r="S120" t="str">
        <f t="shared" si="22"/>
        <v>N</v>
      </c>
    </row>
    <row r="121" spans="1:19" x14ac:dyDescent="0.25">
      <c r="A121" s="7" t="s">
        <v>241</v>
      </c>
      <c r="B121" t="s">
        <v>242</v>
      </c>
      <c r="C121" s="7" t="str">
        <f t="shared" si="24"/>
        <v>D.21-12-011</v>
      </c>
      <c r="D121" t="s">
        <v>243</v>
      </c>
      <c r="E121" t="s">
        <v>244</v>
      </c>
      <c r="F121" s="7" t="str">
        <f t="shared" si="24"/>
        <v>D.21-12-011, AL 6934-E</v>
      </c>
      <c r="G121" s="7" t="s">
        <v>72</v>
      </c>
      <c r="H121" s="7" t="str">
        <f t="shared" si="14"/>
        <v>n/a</v>
      </c>
      <c r="I121" s="7" t="str">
        <f t="shared" si="14"/>
        <v>n/a</v>
      </c>
      <c r="J121" s="38">
        <v>13221.407879999999</v>
      </c>
      <c r="K121" s="39">
        <f>J121</f>
        <v>13221.407879999999</v>
      </c>
      <c r="L121" s="39">
        <v>31416.005880000001</v>
      </c>
      <c r="M121" s="39">
        <v>49357.901129999998</v>
      </c>
      <c r="N121" s="39">
        <f t="shared" si="21"/>
        <v>49357.901129999998</v>
      </c>
      <c r="O121" s="39">
        <v>0</v>
      </c>
      <c r="P121" s="39">
        <f t="shared" si="20"/>
        <v>0</v>
      </c>
      <c r="Q121" s="39">
        <f t="shared" si="20"/>
        <v>0</v>
      </c>
      <c r="R121" t="s">
        <v>162</v>
      </c>
      <c r="S121" t="str">
        <f t="shared" si="22"/>
        <v>N</v>
      </c>
    </row>
    <row r="122" spans="1:19" x14ac:dyDescent="0.25">
      <c r="A122" s="7"/>
      <c r="C122" s="7"/>
      <c r="D122" s="7"/>
      <c r="E122" s="7"/>
      <c r="F122" s="7"/>
      <c r="G122" s="7"/>
      <c r="H122" s="7"/>
      <c r="I122" s="7"/>
      <c r="J122" s="38"/>
      <c r="K122" s="45"/>
      <c r="L122" s="39"/>
      <c r="M122" s="39"/>
      <c r="N122" s="39"/>
      <c r="O122" s="39"/>
      <c r="P122" s="39"/>
      <c r="Q122" s="39"/>
    </row>
    <row r="123" spans="1:19" x14ac:dyDescent="0.25">
      <c r="A123" s="28" t="s">
        <v>245</v>
      </c>
      <c r="C123" s="7"/>
      <c r="D123" s="7"/>
      <c r="E123" s="7"/>
      <c r="F123" s="7"/>
      <c r="G123" s="7"/>
      <c r="H123" s="7"/>
      <c r="I123" s="7"/>
      <c r="J123" s="48">
        <f t="shared" ref="J123:P123" si="26">SUM(J79:J121)</f>
        <v>447344.49934588413</v>
      </c>
      <c r="K123" s="46">
        <f t="shared" si="26"/>
        <v>589274.93664588407</v>
      </c>
      <c r="L123" s="46">
        <f t="shared" si="26"/>
        <v>607883.55026861315</v>
      </c>
      <c r="M123" s="46">
        <f t="shared" si="26"/>
        <v>625825.44551861321</v>
      </c>
      <c r="N123" s="46">
        <f t="shared" si="26"/>
        <v>625825.44551861321</v>
      </c>
      <c r="O123" s="46">
        <f t="shared" si="26"/>
        <v>290425.26220444986</v>
      </c>
      <c r="P123" s="46">
        <f t="shared" si="26"/>
        <v>290425.26220444986</v>
      </c>
      <c r="Q123" s="46">
        <f>SUM(Q79:Q121)</f>
        <v>234132.59138462172</v>
      </c>
    </row>
    <row r="124" spans="1:19" x14ac:dyDescent="0.25">
      <c r="C124" s="7"/>
      <c r="D124" s="7"/>
      <c r="E124" s="7"/>
      <c r="F124" s="7"/>
      <c r="G124" s="7"/>
      <c r="H124" s="7"/>
      <c r="I124" s="7"/>
      <c r="J124" s="38"/>
      <c r="K124" s="45"/>
      <c r="L124" s="39"/>
      <c r="M124" s="39"/>
      <c r="N124" s="39"/>
      <c r="O124" s="39"/>
      <c r="P124" s="39"/>
      <c r="Q124" s="39"/>
    </row>
    <row r="125" spans="1:19" x14ac:dyDescent="0.25">
      <c r="A125" s="28" t="s">
        <v>246</v>
      </c>
      <c r="D125" s="7"/>
      <c r="E125" s="7"/>
      <c r="F125" s="7"/>
      <c r="G125" s="7"/>
      <c r="H125" s="7"/>
      <c r="I125" s="7"/>
      <c r="J125" s="38"/>
      <c r="K125" s="45"/>
      <c r="L125" s="39"/>
      <c r="M125" s="39"/>
      <c r="N125" s="39"/>
      <c r="O125" s="39"/>
      <c r="P125" s="39"/>
      <c r="Q125" s="39"/>
    </row>
    <row r="126" spans="1:19" x14ac:dyDescent="0.25">
      <c r="A126" t="s">
        <v>247</v>
      </c>
      <c r="B126" t="s">
        <v>248</v>
      </c>
      <c r="C126" t="str">
        <f>B126</f>
        <v>ER22-2986-000</v>
      </c>
      <c r="D126" s="7" t="str">
        <f t="shared" ref="D126:F130" si="27">C126</f>
        <v>ER22-2986-000</v>
      </c>
      <c r="E126" s="7" t="str">
        <f t="shared" si="27"/>
        <v>ER22-2986-000</v>
      </c>
      <c r="F126" s="7" t="str">
        <f t="shared" si="27"/>
        <v>ER22-2986-000</v>
      </c>
      <c r="G126" s="7" t="s">
        <v>249</v>
      </c>
      <c r="H126" s="7" t="s">
        <v>249</v>
      </c>
      <c r="I126" s="7" t="str">
        <f>H126</f>
        <v>ER24-96-000</v>
      </c>
      <c r="J126" s="39">
        <v>3183965.255121164</v>
      </c>
      <c r="K126" s="39">
        <f>J126</f>
        <v>3183965.255121164</v>
      </c>
      <c r="L126" s="39">
        <f t="shared" si="21"/>
        <v>3183965.255121164</v>
      </c>
      <c r="M126" s="39">
        <f t="shared" si="21"/>
        <v>3183965.255121164</v>
      </c>
      <c r="N126" s="39">
        <f t="shared" si="21"/>
        <v>3183965.255121164</v>
      </c>
      <c r="O126" s="39">
        <v>2830225.6866610115</v>
      </c>
      <c r="P126" s="39">
        <v>2788799.6412609736</v>
      </c>
      <c r="Q126" s="39">
        <f>P126</f>
        <v>2788799.6412609736</v>
      </c>
      <c r="R126" t="s">
        <v>250</v>
      </c>
      <c r="S126" t="str">
        <f>IF(RIGHT(A126,1)="*","Y","N")</f>
        <v>N</v>
      </c>
    </row>
    <row r="127" spans="1:19" x14ac:dyDescent="0.25">
      <c r="A127" t="s">
        <v>251</v>
      </c>
      <c r="B127" t="s">
        <v>252</v>
      </c>
      <c r="C127" t="str">
        <f>B127</f>
        <v>ER23-595-000</v>
      </c>
      <c r="D127" s="7" t="str">
        <f t="shared" si="27"/>
        <v>ER23-595-000</v>
      </c>
      <c r="E127" s="7" t="str">
        <f t="shared" si="27"/>
        <v>ER23-595-000</v>
      </c>
      <c r="F127" s="7" t="str">
        <f t="shared" si="27"/>
        <v>ER23-595-000</v>
      </c>
      <c r="G127" s="7" t="s">
        <v>252</v>
      </c>
      <c r="H127" s="7" t="s">
        <v>253</v>
      </c>
      <c r="I127" s="7" t="str">
        <f t="shared" ref="I127:I130" si="28">H127</f>
        <v>ER24-599-000</v>
      </c>
      <c r="J127" s="39">
        <v>325747.63098524226</v>
      </c>
      <c r="K127" s="39">
        <v>492205.46686767653</v>
      </c>
      <c r="L127" s="39">
        <f t="shared" si="21"/>
        <v>492205.46686767653</v>
      </c>
      <c r="M127" s="39">
        <f t="shared" si="21"/>
        <v>492205.46686767653</v>
      </c>
      <c r="N127" s="39">
        <f t="shared" si="21"/>
        <v>492205.46686767653</v>
      </c>
      <c r="O127" s="39">
        <v>482469.04499999998</v>
      </c>
      <c r="P127" s="39">
        <v>370049.07346669649</v>
      </c>
      <c r="Q127" s="39">
        <f>P127</f>
        <v>370049.07346669649</v>
      </c>
      <c r="R127" t="s">
        <v>254</v>
      </c>
      <c r="S127" t="str">
        <f>IF(RIGHT(A127,1)="*","Y","N")</f>
        <v>N</v>
      </c>
    </row>
    <row r="128" spans="1:19" x14ac:dyDescent="0.25">
      <c r="A128" t="s">
        <v>255</v>
      </c>
      <c r="B128" t="s">
        <v>248</v>
      </c>
      <c r="C128" t="str">
        <f>B128</f>
        <v>ER22-2986-000</v>
      </c>
      <c r="D128" s="7" t="str">
        <f t="shared" si="27"/>
        <v>ER22-2986-000</v>
      </c>
      <c r="E128" s="7" t="str">
        <f t="shared" si="27"/>
        <v>ER22-2986-000</v>
      </c>
      <c r="F128" s="7" t="str">
        <f t="shared" si="27"/>
        <v>ER22-2986-000</v>
      </c>
      <c r="G128" s="7" t="s">
        <v>256</v>
      </c>
      <c r="H128" s="7" t="str">
        <f>G128</f>
        <v>ER23-2968-000</v>
      </c>
      <c r="I128" s="7" t="str">
        <f t="shared" si="28"/>
        <v>ER23-2968-000</v>
      </c>
      <c r="J128" s="39">
        <v>-445214.97731234826</v>
      </c>
      <c r="K128" s="39">
        <f>J128</f>
        <v>-445214.97731234826</v>
      </c>
      <c r="L128" s="39">
        <f t="shared" si="21"/>
        <v>-445214.97731234826</v>
      </c>
      <c r="M128" s="39">
        <f t="shared" si="21"/>
        <v>-445214.97731234826</v>
      </c>
      <c r="N128" s="39">
        <f t="shared" si="21"/>
        <v>-445214.97731234826</v>
      </c>
      <c r="O128" s="39">
        <v>-494836.59899999999</v>
      </c>
      <c r="P128" s="39">
        <f t="shared" ref="P128:P130" si="29">O128</f>
        <v>-494836.59899999999</v>
      </c>
      <c r="Q128" s="39">
        <f>P128</f>
        <v>-494836.59899999999</v>
      </c>
      <c r="R128" t="s">
        <v>254</v>
      </c>
      <c r="S128" t="str">
        <f>IF(RIGHT(A128,1)="*","Y","N")</f>
        <v>N</v>
      </c>
    </row>
    <row r="129" spans="1:19" x14ac:dyDescent="0.25">
      <c r="A129" t="s">
        <v>257</v>
      </c>
      <c r="B129" t="s">
        <v>248</v>
      </c>
      <c r="C129" t="str">
        <f>B129</f>
        <v>ER22-2986-000</v>
      </c>
      <c r="D129" s="7" t="str">
        <f t="shared" si="27"/>
        <v>ER22-2986-000</v>
      </c>
      <c r="E129" s="7" t="str">
        <f t="shared" si="27"/>
        <v>ER22-2986-000</v>
      </c>
      <c r="F129" s="7" t="str">
        <f t="shared" si="27"/>
        <v>ER22-2986-000</v>
      </c>
      <c r="G129" s="7" t="s">
        <v>256</v>
      </c>
      <c r="H129" s="7" t="str">
        <f t="shared" ref="H129:H130" si="30">G129</f>
        <v>ER23-2968-000</v>
      </c>
      <c r="I129" s="7" t="str">
        <f t="shared" si="28"/>
        <v>ER23-2968-000</v>
      </c>
      <c r="J129" s="39">
        <v>41539.800000000003</v>
      </c>
      <c r="K129" s="39">
        <f>J129</f>
        <v>41539.800000000003</v>
      </c>
      <c r="L129" s="39">
        <f t="shared" si="21"/>
        <v>41539.800000000003</v>
      </c>
      <c r="M129" s="39">
        <f t="shared" si="21"/>
        <v>41539.800000000003</v>
      </c>
      <c r="N129" s="39">
        <f t="shared" si="21"/>
        <v>41539.800000000003</v>
      </c>
      <c r="O129" s="39">
        <v>6868.1938929258431</v>
      </c>
      <c r="P129" s="39">
        <f t="shared" si="29"/>
        <v>6868.1938929258431</v>
      </c>
      <c r="Q129" s="39">
        <f>P129</f>
        <v>6868.1938929258431</v>
      </c>
      <c r="R129" t="s">
        <v>254</v>
      </c>
      <c r="S129" t="str">
        <f>IF(RIGHT(A129,1)="*","Y","N")</f>
        <v>N</v>
      </c>
    </row>
    <row r="130" spans="1:19" x14ac:dyDescent="0.25">
      <c r="A130" t="s">
        <v>258</v>
      </c>
      <c r="B130" t="s">
        <v>248</v>
      </c>
      <c r="C130" t="str">
        <f>B130</f>
        <v>ER22-2986-000</v>
      </c>
      <c r="D130" s="7" t="str">
        <f t="shared" si="27"/>
        <v>ER22-2986-000</v>
      </c>
      <c r="E130" s="7" t="str">
        <f t="shared" si="27"/>
        <v>ER22-2986-000</v>
      </c>
      <c r="F130" s="7" t="str">
        <f t="shared" si="27"/>
        <v>ER22-2986-000</v>
      </c>
      <c r="G130" s="7" t="s">
        <v>256</v>
      </c>
      <c r="H130" s="7" t="str">
        <f t="shared" si="30"/>
        <v>ER23-2968-000</v>
      </c>
      <c r="I130" s="7" t="str">
        <f t="shared" si="28"/>
        <v>ER23-2968-000</v>
      </c>
      <c r="J130" s="39">
        <v>0</v>
      </c>
      <c r="K130" s="39">
        <f>J130</f>
        <v>0</v>
      </c>
      <c r="L130" s="39">
        <f t="shared" si="21"/>
        <v>0</v>
      </c>
      <c r="M130" s="39">
        <f t="shared" si="21"/>
        <v>0</v>
      </c>
      <c r="N130" s="39">
        <f t="shared" si="21"/>
        <v>0</v>
      </c>
      <c r="O130" s="39">
        <v>0</v>
      </c>
      <c r="P130" s="39">
        <f t="shared" si="29"/>
        <v>0</v>
      </c>
      <c r="Q130" s="39">
        <f>P130</f>
        <v>0</v>
      </c>
      <c r="R130" t="s">
        <v>254</v>
      </c>
      <c r="S130" t="str">
        <f>IF(RIGHT(A130,1)="*","Y","N")</f>
        <v>N</v>
      </c>
    </row>
    <row r="131" spans="1:19" x14ac:dyDescent="0.25">
      <c r="A131" s="28" t="s">
        <v>259</v>
      </c>
      <c r="J131" s="48">
        <f t="shared" ref="J131:N131" si="31">SUM(J126:J130)</f>
        <v>3106037.7087940578</v>
      </c>
      <c r="K131" s="46">
        <f t="shared" si="31"/>
        <v>3272495.544676492</v>
      </c>
      <c r="L131" s="46">
        <f t="shared" si="31"/>
        <v>3272495.544676492</v>
      </c>
      <c r="M131" s="46">
        <f t="shared" si="31"/>
        <v>3272495.544676492</v>
      </c>
      <c r="N131" s="46">
        <f t="shared" si="31"/>
        <v>3272495.544676492</v>
      </c>
      <c r="O131" s="46">
        <f>SUM(O126:O130)</f>
        <v>2824726.3265539375</v>
      </c>
      <c r="P131" s="46">
        <f>SUM(P126:P130)</f>
        <v>2670880.309620596</v>
      </c>
      <c r="Q131" s="46">
        <f>SUM(Q126:Q130)</f>
        <v>2670880.309620596</v>
      </c>
    </row>
    <row r="132" spans="1:19" x14ac:dyDescent="0.25">
      <c r="J132" s="38"/>
      <c r="K132" s="45"/>
      <c r="L132" s="39"/>
      <c r="M132" s="39"/>
      <c r="N132" s="39"/>
      <c r="O132" s="39"/>
      <c r="P132" s="39"/>
      <c r="Q132" s="46"/>
    </row>
    <row r="133" spans="1:19" ht="15.75" thickBot="1" x14ac:dyDescent="0.3">
      <c r="A133" s="28" t="s">
        <v>260</v>
      </c>
      <c r="J133" s="49">
        <f t="shared" ref="J133:P133" si="32">J76+J123+J131</f>
        <v>15599185.45361419</v>
      </c>
      <c r="K133" s="50">
        <f t="shared" si="32"/>
        <v>16572060.149261275</v>
      </c>
      <c r="L133" s="50">
        <f t="shared" si="32"/>
        <v>16167535.772687867</v>
      </c>
      <c r="M133" s="50">
        <f t="shared" si="32"/>
        <v>17376637.585432868</v>
      </c>
      <c r="N133" s="50">
        <f t="shared" si="32"/>
        <v>17740115.065084748</v>
      </c>
      <c r="O133" s="50">
        <f t="shared" si="32"/>
        <v>20710613.355999559</v>
      </c>
      <c r="P133" s="50">
        <f t="shared" si="32"/>
        <v>20734135.471295606</v>
      </c>
      <c r="Q133" s="50">
        <f>Q76+Q123+Q131</f>
        <v>21092403.801539544</v>
      </c>
      <c r="R133" s="43"/>
    </row>
    <row r="134" spans="1:19" ht="15.75" thickTop="1" x14ac:dyDescent="0.25">
      <c r="J134" s="38"/>
      <c r="K134" s="39"/>
      <c r="L134" s="39"/>
      <c r="M134" s="39"/>
      <c r="N134" s="39"/>
      <c r="O134" s="39"/>
      <c r="P134" s="39"/>
      <c r="Q134" s="39"/>
    </row>
    <row r="135" spans="1:19" x14ac:dyDescent="0.25">
      <c r="J135" s="38"/>
      <c r="K135" s="38"/>
      <c r="L135" s="38"/>
      <c r="M135" s="45"/>
      <c r="N135" s="38"/>
      <c r="O135" s="38"/>
      <c r="P135" s="45"/>
      <c r="Q135" s="45"/>
    </row>
    <row r="136" spans="1:19" x14ac:dyDescent="0.25">
      <c r="J136" s="51"/>
      <c r="N136" s="39"/>
      <c r="O136" s="39"/>
      <c r="P136" s="39"/>
      <c r="Q136" s="39"/>
    </row>
    <row r="137" spans="1:19" x14ac:dyDescent="0.25">
      <c r="N137" s="39"/>
      <c r="O137" s="39"/>
      <c r="P137" s="39"/>
      <c r="Q137" s="39"/>
    </row>
    <row r="138" spans="1:19" x14ac:dyDescent="0.25">
      <c r="J138" s="45"/>
      <c r="K138" s="38"/>
      <c r="L138" s="38"/>
      <c r="M138" s="45"/>
      <c r="N138" s="39"/>
      <c r="O138" s="39"/>
      <c r="P138" s="39"/>
      <c r="Q138" s="39"/>
    </row>
    <row r="139" spans="1:19" x14ac:dyDescent="0.25">
      <c r="A139" t="s">
        <v>261</v>
      </c>
      <c r="N139" s="39"/>
      <c r="O139" s="39"/>
      <c r="P139" s="39"/>
      <c r="Q139" s="39"/>
    </row>
    <row r="140" spans="1:19" x14ac:dyDescent="0.25">
      <c r="A140" t="s">
        <v>262</v>
      </c>
    </row>
    <row r="141" spans="1:19" x14ac:dyDescent="0.25">
      <c r="A141" t="s">
        <v>263</v>
      </c>
    </row>
    <row r="142" spans="1:19" x14ac:dyDescent="0.25">
      <c r="A142" t="s">
        <v>264</v>
      </c>
    </row>
    <row r="143" spans="1:19" x14ac:dyDescent="0.25">
      <c r="A143" t="s">
        <v>265</v>
      </c>
    </row>
    <row r="144" spans="1:19" x14ac:dyDescent="0.25">
      <c r="A144" t="s">
        <v>266</v>
      </c>
    </row>
    <row r="145" spans="1:1" x14ac:dyDescent="0.25">
      <c r="A145" t="s">
        <v>267</v>
      </c>
    </row>
    <row r="146" spans="1:1" x14ac:dyDescent="0.25">
      <c r="A146" t="s">
        <v>268</v>
      </c>
    </row>
  </sheetData>
  <mergeCells count="2">
    <mergeCell ref="B7:H7"/>
    <mergeCell ref="J7:P7"/>
  </mergeCells>
  <pageMargins left="0.7" right="0.7" top="0.75" bottom="0.75" header="0.3" footer="0.3"/>
  <pageSetup paperSize="5" scale="28" orientation="landscape" r:id="rId1"/>
  <headerFooter>
    <oddFooter>&amp;C&amp;1#&amp;"Calibri"&amp;10&amp;K000000Internal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3FF76-141D-4F28-B208-5964F2343F2C}">
  <sheetPr>
    <pageSetUpPr autoPageBreaks="0"/>
  </sheetPr>
  <dimension ref="A2:W160"/>
  <sheetViews>
    <sheetView topLeftCell="A101" zoomScale="70" zoomScaleNormal="70" workbookViewId="0">
      <selection activeCell="H124" sqref="H124:H125"/>
    </sheetView>
  </sheetViews>
  <sheetFormatPr defaultColWidth="9.140625" defaultRowHeight="15" outlineLevelRow="1" x14ac:dyDescent="0.25"/>
  <cols>
    <col min="1" max="1" width="78.140625" bestFit="1" customWidth="1"/>
    <col min="2" max="2" width="24.42578125" bestFit="1" customWidth="1"/>
    <col min="3" max="3" width="40.28515625" customWidth="1"/>
    <col min="4" max="4" width="14.85546875" style="24" customWidth="1"/>
    <col min="5" max="5" width="23" customWidth="1"/>
    <col min="6" max="6" width="15.7109375" bestFit="1" customWidth="1"/>
    <col min="7" max="8" width="15.42578125" bestFit="1" customWidth="1"/>
    <col min="9" max="9" width="15.42578125" customWidth="1"/>
    <col min="10" max="10" width="15.42578125" style="43" customWidth="1"/>
    <col min="11" max="11" width="13.85546875" customWidth="1"/>
    <col min="12" max="12" width="13.7109375" bestFit="1" customWidth="1"/>
    <col min="13" max="13" width="13" bestFit="1" customWidth="1"/>
    <col min="14" max="14" width="13" customWidth="1"/>
    <col min="15" max="15" width="6" bestFit="1" customWidth="1"/>
    <col min="17" max="17" width="22.140625" bestFit="1" customWidth="1"/>
    <col min="18" max="18" width="17.28515625" customWidth="1"/>
    <col min="19" max="19" width="18.85546875" bestFit="1" customWidth="1"/>
    <col min="20" max="20" width="14.7109375" customWidth="1"/>
    <col min="21" max="21" width="13.85546875" customWidth="1"/>
    <col min="22" max="22" width="13.7109375" customWidth="1"/>
    <col min="23" max="23" width="25.42578125" customWidth="1"/>
    <col min="24" max="24" width="15.42578125" customWidth="1"/>
  </cols>
  <sheetData>
    <row r="2" spans="1:23" x14ac:dyDescent="0.25">
      <c r="A2" t="str">
        <f>'Authorized Rev Req'!A2</f>
        <v>Annual Period 2024</v>
      </c>
      <c r="B2" s="27"/>
    </row>
    <row r="3" spans="1:23" x14ac:dyDescent="0.25">
      <c r="A3" t="str">
        <f>'Authorized Rev Req'!A3</f>
        <v>Reporting Date: June 3, 2024</v>
      </c>
      <c r="B3" s="27"/>
      <c r="E3" s="33"/>
      <c r="F3" s="33"/>
      <c r="G3" s="33"/>
    </row>
    <row r="4" spans="1:23" x14ac:dyDescent="0.25">
      <c r="B4" s="27"/>
      <c r="C4" s="7"/>
      <c r="F4" s="33"/>
    </row>
    <row r="5" spans="1:23" x14ac:dyDescent="0.25">
      <c r="A5" s="28" t="s">
        <v>269</v>
      </c>
      <c r="B5" s="52">
        <f>'Authorized Rev Req'!Q133</f>
        <v>21092403.801539544</v>
      </c>
      <c r="F5" s="44"/>
    </row>
    <row r="6" spans="1:23" x14ac:dyDescent="0.25">
      <c r="A6" s="28" t="s">
        <v>270</v>
      </c>
      <c r="B6" s="52" t="str">
        <f>'Authorized Rev Req'!Q5</f>
        <v>April 1, 2024</v>
      </c>
      <c r="H6" s="33"/>
    </row>
    <row r="7" spans="1:23" ht="32.25" customHeight="1" x14ac:dyDescent="0.25">
      <c r="A7" s="90" t="s">
        <v>271</v>
      </c>
      <c r="B7" s="90"/>
      <c r="C7" s="90"/>
      <c r="D7" s="90"/>
      <c r="E7" s="90"/>
      <c r="F7" s="90"/>
      <c r="G7" s="90"/>
      <c r="H7" s="90"/>
      <c r="I7" s="90"/>
      <c r="J7" s="90"/>
    </row>
    <row r="8" spans="1:23" ht="71.25" customHeight="1" x14ac:dyDescent="0.25">
      <c r="A8" s="53" t="s">
        <v>46</v>
      </c>
      <c r="B8" s="53" t="s">
        <v>272</v>
      </c>
      <c r="C8" s="54" t="s">
        <v>47</v>
      </c>
      <c r="D8" s="55" t="s">
        <v>273</v>
      </c>
      <c r="E8" s="54" t="s">
        <v>49</v>
      </c>
      <c r="J8" s="54" t="s">
        <v>274</v>
      </c>
    </row>
    <row r="9" spans="1:23" x14ac:dyDescent="0.25">
      <c r="A9" s="28" t="s">
        <v>51</v>
      </c>
      <c r="F9">
        <v>2024</v>
      </c>
      <c r="G9">
        <f>F9+1</f>
        <v>2025</v>
      </c>
      <c r="H9">
        <f t="shared" ref="H9:I9" si="0">G9+1</f>
        <v>2026</v>
      </c>
      <c r="I9">
        <f t="shared" si="0"/>
        <v>2027</v>
      </c>
    </row>
    <row r="10" spans="1:23" x14ac:dyDescent="0.25">
      <c r="A10" t="s">
        <v>52</v>
      </c>
      <c r="C10" s="56" t="s">
        <v>54</v>
      </c>
      <c r="D10" s="56">
        <f>'Authorized Rev Req'!P9</f>
        <v>6515126.9516018834</v>
      </c>
      <c r="E10" t="s">
        <v>55</v>
      </c>
      <c r="F10" s="40">
        <f t="shared" ref="F10:F28" si="1">D10</f>
        <v>6515126.9516018834</v>
      </c>
      <c r="G10" s="40">
        <v>7048270.1829615748</v>
      </c>
      <c r="H10" s="40">
        <v>7626238.2999950023</v>
      </c>
      <c r="I10" s="40">
        <f>H10</f>
        <v>7626238.2999950023</v>
      </c>
      <c r="J10" s="43" t="s">
        <v>275</v>
      </c>
      <c r="W10" s="40"/>
    </row>
    <row r="11" spans="1:23" x14ac:dyDescent="0.25">
      <c r="A11" t="s">
        <v>56</v>
      </c>
      <c r="C11" s="56" t="s">
        <v>54</v>
      </c>
      <c r="D11" s="56">
        <f>'Authorized Rev Req'!P10</f>
        <v>817618.53230883065</v>
      </c>
      <c r="E11" t="s">
        <v>57</v>
      </c>
      <c r="F11" s="40">
        <f t="shared" si="1"/>
        <v>817618.53230883065</v>
      </c>
      <c r="G11" s="40">
        <f t="shared" ref="G11:H11" si="2">F11</f>
        <v>817618.53230883065</v>
      </c>
      <c r="H11" s="40">
        <f t="shared" si="2"/>
        <v>817618.53230883065</v>
      </c>
      <c r="I11" s="40">
        <f>H11</f>
        <v>817618.53230883065</v>
      </c>
      <c r="J11" s="43" t="s">
        <v>275</v>
      </c>
      <c r="W11" s="40"/>
    </row>
    <row r="12" spans="1:23" x14ac:dyDescent="0.25">
      <c r="A12" t="s">
        <v>52</v>
      </c>
      <c r="C12" s="56" t="s">
        <v>54</v>
      </c>
      <c r="D12" s="56">
        <f>'Authorized Rev Req'!P15</f>
        <v>2264591.3655145746</v>
      </c>
      <c r="E12" t="s">
        <v>64</v>
      </c>
      <c r="F12" s="40">
        <f t="shared" si="1"/>
        <v>2264591.3655145746</v>
      </c>
      <c r="G12" s="40">
        <v>1848595.0987140844</v>
      </c>
      <c r="H12" s="40">
        <v>1205677.1825411695</v>
      </c>
      <c r="I12" s="40">
        <f>H12</f>
        <v>1205677.1825411695</v>
      </c>
      <c r="J12" s="43" t="s">
        <v>275</v>
      </c>
      <c r="W12" s="40"/>
    </row>
    <row r="13" spans="1:23" x14ac:dyDescent="0.25">
      <c r="A13" t="s">
        <v>276</v>
      </c>
      <c r="C13" s="56" t="s">
        <v>54</v>
      </c>
      <c r="D13" s="56">
        <f>'Authorized Rev Req'!P12</f>
        <v>872096.71037771134</v>
      </c>
      <c r="E13" t="s">
        <v>55</v>
      </c>
      <c r="F13" s="43">
        <f t="shared" si="1"/>
        <v>872096.71037771134</v>
      </c>
      <c r="G13" s="43">
        <f>F13</f>
        <v>872096.71037771134</v>
      </c>
      <c r="H13" s="40">
        <v>0</v>
      </c>
      <c r="I13" s="40">
        <v>0</v>
      </c>
      <c r="J13" s="43" t="s">
        <v>277</v>
      </c>
      <c r="W13" s="40"/>
    </row>
    <row r="14" spans="1:23" x14ac:dyDescent="0.25">
      <c r="A14" t="s">
        <v>276</v>
      </c>
      <c r="C14" s="56" t="s">
        <v>54</v>
      </c>
      <c r="D14" s="56">
        <f>'Authorized Rev Req'!P16</f>
        <v>-993.7272371893788</v>
      </c>
      <c r="E14" t="s">
        <v>64</v>
      </c>
      <c r="F14" s="43">
        <f t="shared" si="1"/>
        <v>-993.7272371893788</v>
      </c>
      <c r="G14" s="43">
        <f>F14</f>
        <v>-993.7272371893788</v>
      </c>
      <c r="H14" s="40">
        <v>0</v>
      </c>
      <c r="I14" s="40">
        <v>0</v>
      </c>
      <c r="J14" s="43" t="s">
        <v>277</v>
      </c>
      <c r="W14" s="40"/>
    </row>
    <row r="15" spans="1:23" x14ac:dyDescent="0.25">
      <c r="A15" t="s">
        <v>63</v>
      </c>
      <c r="C15" s="56" t="str">
        <f>'Authorized Rev Req'!H14</f>
        <v>D.23-01-005</v>
      </c>
      <c r="D15" s="56">
        <f>'Authorized Rev Req'!P14</f>
        <v>404008.12629373185</v>
      </c>
      <c r="E15" t="s">
        <v>55</v>
      </c>
      <c r="F15" s="33">
        <f t="shared" si="1"/>
        <v>404008.12629373185</v>
      </c>
      <c r="G15" s="33">
        <v>203863.22908532619</v>
      </c>
      <c r="H15" s="33">
        <v>1696.5257383100688</v>
      </c>
      <c r="I15" s="40">
        <v>0</v>
      </c>
      <c r="J15" s="43" t="s">
        <v>277</v>
      </c>
      <c r="W15" s="40"/>
    </row>
    <row r="16" spans="1:23" outlineLevel="1" x14ac:dyDescent="0.25">
      <c r="A16" t="s">
        <v>66</v>
      </c>
      <c r="C16" s="56" t="s">
        <v>278</v>
      </c>
      <c r="D16" s="33">
        <f>'Authorized Rev Req'!Q17</f>
        <v>66013.951671243645</v>
      </c>
      <c r="E16" t="s">
        <v>55</v>
      </c>
      <c r="F16" s="33">
        <v>71556.30161158042</v>
      </c>
      <c r="G16" s="33">
        <f>F16</f>
        <v>71556.30161158042</v>
      </c>
      <c r="H16" s="33">
        <f>G16</f>
        <v>71556.30161158042</v>
      </c>
      <c r="I16" s="33">
        <f>H16</f>
        <v>71556.30161158042</v>
      </c>
      <c r="J16" s="43" t="s">
        <v>275</v>
      </c>
      <c r="W16" s="40"/>
    </row>
    <row r="17" spans="1:23" outlineLevel="1" x14ac:dyDescent="0.25">
      <c r="A17" t="s">
        <v>66</v>
      </c>
      <c r="C17" s="56" t="s">
        <v>278</v>
      </c>
      <c r="D17" s="33">
        <f>'Authorized Rev Req'!Q19</f>
        <v>40840.810625489292</v>
      </c>
      <c r="E17" t="s">
        <v>64</v>
      </c>
      <c r="F17" s="33">
        <v>39491.613222698499</v>
      </c>
      <c r="G17" s="33">
        <v>39491.613222698499</v>
      </c>
      <c r="H17" s="33">
        <v>39491.613222698499</v>
      </c>
      <c r="I17" s="33">
        <f>H17</f>
        <v>39491.613222698499</v>
      </c>
      <c r="J17" s="43" t="s">
        <v>275</v>
      </c>
      <c r="W17" s="40"/>
    </row>
    <row r="18" spans="1:23" x14ac:dyDescent="0.25">
      <c r="A18" t="s">
        <v>279</v>
      </c>
      <c r="C18" s="56" t="s">
        <v>54</v>
      </c>
      <c r="D18" s="56">
        <f>'Authorized Rev Req'!P13</f>
        <v>8928.6850254772435</v>
      </c>
      <c r="E18" t="s">
        <v>55</v>
      </c>
      <c r="F18" s="40">
        <f t="shared" si="1"/>
        <v>8928.6850254772435</v>
      </c>
      <c r="G18" s="40">
        <v>8928.6850254772435</v>
      </c>
      <c r="H18" s="40">
        <v>0</v>
      </c>
      <c r="I18" s="40">
        <v>0</v>
      </c>
      <c r="J18" s="43" t="s">
        <v>277</v>
      </c>
      <c r="W18" s="40"/>
    </row>
    <row r="19" spans="1:23" x14ac:dyDescent="0.25">
      <c r="A19" t="s">
        <v>70</v>
      </c>
      <c r="C19" s="56" t="s">
        <v>54</v>
      </c>
      <c r="D19" s="56">
        <f>'Authorized Rev Req'!P21</f>
        <v>-1828</v>
      </c>
      <c r="E19" t="s">
        <v>64</v>
      </c>
      <c r="F19" s="40">
        <f t="shared" si="1"/>
        <v>-1828</v>
      </c>
      <c r="G19" s="40">
        <f t="shared" ref="G19:I26" si="3">F19</f>
        <v>-1828</v>
      </c>
      <c r="H19" s="40">
        <f t="shared" si="3"/>
        <v>-1828</v>
      </c>
      <c r="I19" s="40">
        <f>H19</f>
        <v>-1828</v>
      </c>
      <c r="J19" s="43" t="s">
        <v>275</v>
      </c>
      <c r="W19" s="40"/>
    </row>
    <row r="20" spans="1:23" x14ac:dyDescent="0.25">
      <c r="A20" t="s">
        <v>280</v>
      </c>
      <c r="C20" s="56" t="s">
        <v>76</v>
      </c>
      <c r="D20" s="56">
        <f>'Authorized Rev Req'!P22</f>
        <v>4421013.2718403628</v>
      </c>
      <c r="E20" t="s">
        <v>77</v>
      </c>
      <c r="F20" s="40">
        <f t="shared" si="1"/>
        <v>4421013.2718403628</v>
      </c>
      <c r="G20" s="40">
        <f t="shared" si="3"/>
        <v>4421013.2718403628</v>
      </c>
      <c r="H20" s="40">
        <f t="shared" si="3"/>
        <v>4421013.2718403628</v>
      </c>
      <c r="I20" s="40">
        <f>H20</f>
        <v>4421013.2718403628</v>
      </c>
      <c r="J20" s="43" t="s">
        <v>275</v>
      </c>
      <c r="W20" s="40"/>
    </row>
    <row r="21" spans="1:23" x14ac:dyDescent="0.25">
      <c r="A21" t="s">
        <v>280</v>
      </c>
      <c r="C21" s="56" t="s">
        <v>76</v>
      </c>
      <c r="D21" s="56">
        <f>'Authorized Rev Req'!P23</f>
        <v>-1895054.416589357</v>
      </c>
      <c r="E21" t="s">
        <v>64</v>
      </c>
      <c r="F21" s="40">
        <f t="shared" si="1"/>
        <v>-1895054.416589357</v>
      </c>
      <c r="G21" s="40">
        <f t="shared" si="3"/>
        <v>-1895054.416589357</v>
      </c>
      <c r="H21" s="40">
        <f t="shared" si="3"/>
        <v>-1895054.416589357</v>
      </c>
      <c r="I21" s="40">
        <f>H21</f>
        <v>-1895054.416589357</v>
      </c>
      <c r="J21" s="43" t="s">
        <v>275</v>
      </c>
      <c r="W21" s="40"/>
    </row>
    <row r="22" spans="1:23" x14ac:dyDescent="0.25">
      <c r="A22" t="s">
        <v>281</v>
      </c>
      <c r="C22" s="56" t="s">
        <v>76</v>
      </c>
      <c r="D22" s="56">
        <f>'Authorized Rev Req'!P29</f>
        <v>14630.403030328112</v>
      </c>
      <c r="E22" t="s">
        <v>86</v>
      </c>
      <c r="F22" s="40">
        <f t="shared" si="1"/>
        <v>14630.403030328112</v>
      </c>
      <c r="G22" s="40">
        <f t="shared" si="3"/>
        <v>14630.403030328112</v>
      </c>
      <c r="H22" s="40">
        <f t="shared" si="3"/>
        <v>14630.403030328112</v>
      </c>
      <c r="I22" s="40">
        <f t="shared" si="3"/>
        <v>14630.403030328112</v>
      </c>
      <c r="J22" s="43" t="s">
        <v>275</v>
      </c>
      <c r="W22" s="40"/>
    </row>
    <row r="23" spans="1:23" x14ac:dyDescent="0.25">
      <c r="A23" t="s">
        <v>89</v>
      </c>
      <c r="C23" s="56" t="s">
        <v>76</v>
      </c>
      <c r="D23" s="56">
        <f>'Authorized Rev Req'!P31</f>
        <v>378526.51755633799</v>
      </c>
      <c r="E23" t="s">
        <v>90</v>
      </c>
      <c r="F23" s="40">
        <f t="shared" si="1"/>
        <v>378526.51755633799</v>
      </c>
      <c r="G23" s="40">
        <f t="shared" si="3"/>
        <v>378526.51755633799</v>
      </c>
      <c r="H23" s="40">
        <f t="shared" si="3"/>
        <v>378526.51755633799</v>
      </c>
      <c r="I23" s="40">
        <f t="shared" si="3"/>
        <v>378526.51755633799</v>
      </c>
      <c r="J23" s="43" t="s">
        <v>275</v>
      </c>
      <c r="W23" s="40"/>
    </row>
    <row r="24" spans="1:23" x14ac:dyDescent="0.25">
      <c r="A24" t="s">
        <v>79</v>
      </c>
      <c r="C24" s="56" t="s">
        <v>76</v>
      </c>
      <c r="D24" s="56">
        <f>'Authorized Rev Req'!P25</f>
        <v>315549.55412115454</v>
      </c>
      <c r="E24" t="s">
        <v>64</v>
      </c>
      <c r="F24" s="40">
        <v>0</v>
      </c>
      <c r="G24" s="40">
        <v>0</v>
      </c>
      <c r="H24" s="40">
        <v>0</v>
      </c>
      <c r="I24" s="40">
        <v>0</v>
      </c>
      <c r="J24" s="43" t="s">
        <v>275</v>
      </c>
    </row>
    <row r="25" spans="1:23" x14ac:dyDescent="0.25">
      <c r="A25" t="s">
        <v>103</v>
      </c>
      <c r="C25" s="56" t="str">
        <f>'Authorized Rev Req'!H39</f>
        <v>D.18-01-022</v>
      </c>
      <c r="D25" s="56">
        <f>'Authorized Rev Req'!P39</f>
        <v>11760.785984999997</v>
      </c>
      <c r="E25" t="s">
        <v>73</v>
      </c>
      <c r="F25" s="40">
        <f t="shared" si="1"/>
        <v>11760.785984999997</v>
      </c>
      <c r="G25" s="40">
        <f t="shared" si="3"/>
        <v>11760.785984999997</v>
      </c>
      <c r="H25" s="40">
        <v>0</v>
      </c>
      <c r="I25" s="40">
        <v>0</v>
      </c>
      <c r="J25" s="43" t="s">
        <v>275</v>
      </c>
      <c r="P25" s="14"/>
    </row>
    <row r="26" spans="1:23" x14ac:dyDescent="0.25">
      <c r="A26" t="s">
        <v>103</v>
      </c>
      <c r="C26" s="56" t="str">
        <f>'Authorized Rev Req'!H40</f>
        <v>D.18-01-022</v>
      </c>
      <c r="D26" s="56">
        <f>'Authorized Rev Req'!P40</f>
        <v>53191.926780000002</v>
      </c>
      <c r="E26" t="s">
        <v>64</v>
      </c>
      <c r="F26" s="40">
        <f t="shared" si="1"/>
        <v>53191.926780000002</v>
      </c>
      <c r="G26" s="40">
        <f t="shared" si="3"/>
        <v>53191.926780000002</v>
      </c>
      <c r="H26" s="40">
        <v>0</v>
      </c>
      <c r="I26" s="40">
        <v>0</v>
      </c>
      <c r="J26" s="43" t="s">
        <v>275</v>
      </c>
    </row>
    <row r="27" spans="1:23" x14ac:dyDescent="0.25">
      <c r="A27" t="s">
        <v>95</v>
      </c>
      <c r="C27" s="56" t="s">
        <v>97</v>
      </c>
      <c r="D27" s="56">
        <f>'Authorized Rev Req'!P34</f>
        <v>168344.38255275568</v>
      </c>
      <c r="E27" t="s">
        <v>55</v>
      </c>
      <c r="F27" s="40">
        <f t="shared" si="1"/>
        <v>168344.38255275568</v>
      </c>
      <c r="G27" s="40">
        <f>F27</f>
        <v>168344.38255275568</v>
      </c>
      <c r="H27" s="40">
        <f t="shared" ref="H27:I27" si="4">G27</f>
        <v>168344.38255275568</v>
      </c>
      <c r="I27" s="40">
        <f t="shared" si="4"/>
        <v>168344.38255275568</v>
      </c>
      <c r="J27" s="43" t="s">
        <v>275</v>
      </c>
      <c r="T27" s="33"/>
      <c r="U27" s="33"/>
    </row>
    <row r="28" spans="1:23" x14ac:dyDescent="0.25">
      <c r="A28" t="s">
        <v>95</v>
      </c>
      <c r="C28" s="56" t="s">
        <v>97</v>
      </c>
      <c r="D28" s="56">
        <f>'Authorized Rev Req'!P35</f>
        <v>31649.30943173822</v>
      </c>
      <c r="E28" t="s">
        <v>64</v>
      </c>
      <c r="F28" s="40">
        <f t="shared" si="1"/>
        <v>31649.30943173822</v>
      </c>
      <c r="G28" s="40">
        <f t="shared" ref="G28:I32" si="5">F28</f>
        <v>31649.30943173822</v>
      </c>
      <c r="H28" s="40">
        <f t="shared" si="5"/>
        <v>31649.30943173822</v>
      </c>
      <c r="I28" s="40">
        <f t="shared" si="5"/>
        <v>31649.30943173822</v>
      </c>
      <c r="J28" s="43" t="s">
        <v>275</v>
      </c>
      <c r="R28" s="40"/>
      <c r="S28" s="57"/>
      <c r="V28" s="33"/>
    </row>
    <row r="29" spans="1:23" x14ac:dyDescent="0.25">
      <c r="A29" t="s">
        <v>95</v>
      </c>
      <c r="C29" s="56" t="s">
        <v>97</v>
      </c>
      <c r="D29" s="56">
        <f>'Authorized Rev Req'!P36</f>
        <v>1090.3444778743578</v>
      </c>
      <c r="E29" t="s">
        <v>77</v>
      </c>
      <c r="F29" s="40">
        <f>D29</f>
        <v>1090.3444778743578</v>
      </c>
      <c r="G29" s="40">
        <f t="shared" si="5"/>
        <v>1090.3444778743578</v>
      </c>
      <c r="H29" s="40">
        <f t="shared" si="5"/>
        <v>1090.3444778743578</v>
      </c>
      <c r="I29" s="40">
        <f t="shared" si="5"/>
        <v>1090.3444778743578</v>
      </c>
      <c r="J29" s="43" t="s">
        <v>275</v>
      </c>
      <c r="R29" s="40"/>
      <c r="S29" s="57"/>
      <c r="V29" s="33"/>
    </row>
    <row r="30" spans="1:23" x14ac:dyDescent="0.25">
      <c r="A30" t="s">
        <v>95</v>
      </c>
      <c r="C30" s="56" t="s">
        <v>97</v>
      </c>
      <c r="D30" s="56">
        <f>'Authorized Rev Req'!P37</f>
        <v>1553.6565161756589</v>
      </c>
      <c r="E30" t="s">
        <v>90</v>
      </c>
      <c r="F30" s="40">
        <f>D30</f>
        <v>1553.6565161756589</v>
      </c>
      <c r="G30" s="40">
        <f t="shared" si="5"/>
        <v>1553.6565161756589</v>
      </c>
      <c r="H30" s="40">
        <f t="shared" si="5"/>
        <v>1553.6565161756589</v>
      </c>
      <c r="I30" s="40">
        <f t="shared" si="5"/>
        <v>1553.6565161756589</v>
      </c>
      <c r="J30" s="43" t="s">
        <v>275</v>
      </c>
      <c r="R30" s="40"/>
      <c r="S30" s="57"/>
      <c r="V30" s="33"/>
    </row>
    <row r="31" spans="1:23" x14ac:dyDescent="0.25">
      <c r="A31" t="s">
        <v>282</v>
      </c>
      <c r="C31" s="56" t="s">
        <v>283</v>
      </c>
      <c r="D31" s="56">
        <f>'Authorized Rev Req'!P45</f>
        <v>393053.02899999998</v>
      </c>
      <c r="E31" t="s">
        <v>117</v>
      </c>
      <c r="F31" s="40">
        <f>D31</f>
        <v>393053.02899999998</v>
      </c>
      <c r="G31" s="40">
        <f t="shared" si="5"/>
        <v>393053.02899999998</v>
      </c>
      <c r="H31" s="40">
        <f t="shared" si="5"/>
        <v>393053.02899999998</v>
      </c>
      <c r="I31" s="40">
        <f>H31</f>
        <v>393053.02899999998</v>
      </c>
      <c r="J31" s="43" t="s">
        <v>275</v>
      </c>
      <c r="S31" s="33"/>
    </row>
    <row r="32" spans="1:23" x14ac:dyDescent="0.25">
      <c r="A32" t="s">
        <v>118</v>
      </c>
      <c r="C32" s="56" t="str">
        <f>'Authorized Rev Req'!H46</f>
        <v>CPUC Code 6350-6354</v>
      </c>
      <c r="D32" s="56">
        <f>'Authorized Rev Req'!P46</f>
        <v>2821.7280000000001</v>
      </c>
      <c r="E32" t="s">
        <v>77</v>
      </c>
      <c r="F32" s="40">
        <f>D32</f>
        <v>2821.7280000000001</v>
      </c>
      <c r="G32" s="40">
        <f t="shared" si="5"/>
        <v>2821.7280000000001</v>
      </c>
      <c r="H32" s="40">
        <f t="shared" si="5"/>
        <v>2821.7280000000001</v>
      </c>
      <c r="I32" s="40">
        <f>H32</f>
        <v>2821.7280000000001</v>
      </c>
      <c r="J32" s="43" t="s">
        <v>275</v>
      </c>
      <c r="S32" s="33"/>
      <c r="T32" s="33"/>
    </row>
    <row r="33" spans="1:20" x14ac:dyDescent="0.25">
      <c r="A33" t="s">
        <v>122</v>
      </c>
      <c r="C33" s="7" t="s">
        <v>123</v>
      </c>
      <c r="D33" s="40">
        <f t="shared" ref="D33:D34" si="6">F33</f>
        <v>408416.68302289414</v>
      </c>
      <c r="E33" t="s">
        <v>57</v>
      </c>
      <c r="F33" s="39">
        <v>408416.68302289414</v>
      </c>
      <c r="G33" s="40">
        <v>0</v>
      </c>
      <c r="H33" s="40">
        <v>0</v>
      </c>
      <c r="I33" s="40">
        <v>0</v>
      </c>
      <c r="J33" s="43" t="s">
        <v>277</v>
      </c>
      <c r="S33" s="33"/>
      <c r="T33" s="33"/>
    </row>
    <row r="34" spans="1:20" x14ac:dyDescent="0.25">
      <c r="A34" t="s">
        <v>122</v>
      </c>
      <c r="C34" s="7" t="s">
        <v>123</v>
      </c>
      <c r="D34" s="40">
        <f t="shared" si="6"/>
        <v>6144.3180408703111</v>
      </c>
      <c r="E34" t="s">
        <v>284</v>
      </c>
      <c r="F34" s="39">
        <v>6144.3180408703111</v>
      </c>
      <c r="G34" s="40">
        <v>0</v>
      </c>
      <c r="H34" s="40">
        <v>0</v>
      </c>
      <c r="I34" s="40">
        <v>0</v>
      </c>
      <c r="J34" s="43" t="s">
        <v>277</v>
      </c>
      <c r="S34" s="33"/>
      <c r="T34" s="33"/>
    </row>
    <row r="35" spans="1:20" x14ac:dyDescent="0.25">
      <c r="A35" t="s">
        <v>285</v>
      </c>
      <c r="C35" s="56" t="str">
        <f>'Authorized Rev Req'!H55</f>
        <v>n/a</v>
      </c>
      <c r="D35" s="56">
        <f>'Authorized Rev Req'!P55</f>
        <v>0</v>
      </c>
      <c r="E35" t="s">
        <v>57</v>
      </c>
      <c r="F35" s="40">
        <v>0</v>
      </c>
      <c r="G35" s="40">
        <v>0</v>
      </c>
      <c r="H35" s="40">
        <v>0</v>
      </c>
      <c r="I35" s="40">
        <v>0</v>
      </c>
      <c r="J35" s="43" t="s">
        <v>275</v>
      </c>
      <c r="S35" s="33"/>
      <c r="T35" s="33"/>
    </row>
    <row r="36" spans="1:20" x14ac:dyDescent="0.25">
      <c r="A36" t="s">
        <v>286</v>
      </c>
      <c r="C36" s="56" t="str">
        <f>'Authorized Rev Req'!H53</f>
        <v>n/a</v>
      </c>
      <c r="D36" s="56">
        <f>'Authorized Rev Req'!P53</f>
        <v>0</v>
      </c>
      <c r="E36" t="s">
        <v>55</v>
      </c>
      <c r="F36" s="40">
        <v>0</v>
      </c>
      <c r="G36" s="40">
        <v>0</v>
      </c>
      <c r="H36" s="40">
        <v>0</v>
      </c>
      <c r="I36" s="40">
        <v>0</v>
      </c>
      <c r="J36" s="43" t="s">
        <v>275</v>
      </c>
      <c r="S36" s="33"/>
      <c r="T36" s="33"/>
    </row>
    <row r="37" spans="1:20" x14ac:dyDescent="0.25">
      <c r="A37" t="s">
        <v>287</v>
      </c>
      <c r="C37" s="56" t="str">
        <f>'Authorized Rev Req'!H54</f>
        <v>n/a</v>
      </c>
      <c r="D37" s="56">
        <f>'Authorized Rev Req'!P54</f>
        <v>0</v>
      </c>
      <c r="E37" t="s">
        <v>57</v>
      </c>
      <c r="F37" s="40">
        <v>0</v>
      </c>
      <c r="G37" s="40">
        <v>0</v>
      </c>
      <c r="H37" s="40">
        <v>0</v>
      </c>
      <c r="I37" s="40">
        <v>0</v>
      </c>
      <c r="J37" s="43" t="s">
        <v>275</v>
      </c>
      <c r="S37" s="33"/>
      <c r="T37" s="33"/>
    </row>
    <row r="38" spans="1:20" x14ac:dyDescent="0.25">
      <c r="A38" t="s">
        <v>130</v>
      </c>
      <c r="C38" s="56" t="str">
        <f>'Authorized Rev Req'!H58</f>
        <v>D.21-06-030, AL 7106-E</v>
      </c>
      <c r="D38" s="56">
        <f>'Authorized Rev Req'!P58</f>
        <v>65887.47887289428</v>
      </c>
      <c r="E38" t="s">
        <v>135</v>
      </c>
      <c r="F38" s="40">
        <f>D38</f>
        <v>65887.47887289428</v>
      </c>
      <c r="G38" s="58">
        <f>F38</f>
        <v>65887.47887289428</v>
      </c>
      <c r="H38" s="58">
        <f>G38</f>
        <v>65887.47887289428</v>
      </c>
      <c r="I38" s="58">
        <f>H38</f>
        <v>65887.47887289428</v>
      </c>
      <c r="J38" s="43" t="s">
        <v>275</v>
      </c>
      <c r="S38" s="33"/>
      <c r="T38" s="33"/>
    </row>
    <row r="39" spans="1:20" x14ac:dyDescent="0.25">
      <c r="A39" t="s">
        <v>130</v>
      </c>
      <c r="C39" s="56" t="str">
        <f>'Authorized Rev Req'!H59</f>
        <v>D.21-06-030, AL 6390-E</v>
      </c>
      <c r="D39" s="56">
        <f>'Authorized Rev Req'!P59</f>
        <v>-277.61216137696971</v>
      </c>
      <c r="E39" t="s">
        <v>57</v>
      </c>
      <c r="F39" s="58">
        <f>D39</f>
        <v>-277.61216137696971</v>
      </c>
      <c r="G39" s="40">
        <f t="shared" ref="G39:I42" si="7">F39</f>
        <v>-277.61216137696971</v>
      </c>
      <c r="H39" s="40">
        <f t="shared" si="7"/>
        <v>-277.61216137696971</v>
      </c>
      <c r="I39" s="58">
        <f t="shared" si="7"/>
        <v>-277.61216137696971</v>
      </c>
      <c r="J39" s="43" t="s">
        <v>275</v>
      </c>
      <c r="S39" s="33"/>
      <c r="T39" s="33"/>
    </row>
    <row r="40" spans="1:20" x14ac:dyDescent="0.25">
      <c r="A40" t="s">
        <v>136</v>
      </c>
      <c r="C40" s="56" t="str">
        <f>'Authorized Rev Req'!H60</f>
        <v>D.22-08-004, AL 7126-E</v>
      </c>
      <c r="D40" s="56">
        <f>'Authorized Rev Req'!P60</f>
        <v>55096.69203695187</v>
      </c>
      <c r="E40" t="s">
        <v>135</v>
      </c>
      <c r="F40" s="40">
        <f>D40</f>
        <v>55096.69203695187</v>
      </c>
      <c r="G40" s="40">
        <f t="shared" si="7"/>
        <v>55096.69203695187</v>
      </c>
      <c r="H40" s="40">
        <f t="shared" si="7"/>
        <v>55096.69203695187</v>
      </c>
      <c r="I40" s="58">
        <f t="shared" si="7"/>
        <v>55096.69203695187</v>
      </c>
      <c r="J40" s="43" t="s">
        <v>275</v>
      </c>
      <c r="K40" s="40"/>
      <c r="L40" s="40"/>
      <c r="M40" s="40"/>
      <c r="N40" s="40"/>
      <c r="O40" s="59"/>
    </row>
    <row r="41" spans="1:20" x14ac:dyDescent="0.25">
      <c r="A41" t="s">
        <v>136</v>
      </c>
      <c r="C41" s="56" t="str">
        <f>'Authorized Rev Req'!H61</f>
        <v>D.22-08-004, AL 6769-E</v>
      </c>
      <c r="D41" s="56">
        <f>'Authorized Rev Req'!P61</f>
        <v>-13674.582966657574</v>
      </c>
      <c r="E41" t="s">
        <v>57</v>
      </c>
      <c r="F41" s="40">
        <f>D41</f>
        <v>-13674.582966657574</v>
      </c>
      <c r="G41" s="40">
        <f t="shared" si="7"/>
        <v>-13674.582966657574</v>
      </c>
      <c r="H41" s="40">
        <f t="shared" si="7"/>
        <v>-13674.582966657574</v>
      </c>
      <c r="I41" s="58">
        <f t="shared" si="7"/>
        <v>-13674.582966657574</v>
      </c>
      <c r="J41" s="43" t="s">
        <v>275</v>
      </c>
      <c r="K41" s="40"/>
      <c r="L41" s="40"/>
      <c r="M41" s="60"/>
      <c r="N41" s="60"/>
      <c r="O41" s="59"/>
    </row>
    <row r="42" spans="1:20" x14ac:dyDescent="0.25">
      <c r="A42" t="s">
        <v>288</v>
      </c>
      <c r="C42" t="s">
        <v>289</v>
      </c>
      <c r="D42" s="40">
        <v>0</v>
      </c>
      <c r="E42" t="s">
        <v>135</v>
      </c>
      <c r="F42" s="40">
        <v>52948.157615182674</v>
      </c>
      <c r="G42" s="40">
        <v>104492.81056865842</v>
      </c>
      <c r="H42" s="40">
        <v>104492.81056865842</v>
      </c>
      <c r="I42" s="40">
        <f t="shared" si="7"/>
        <v>104492.81056865842</v>
      </c>
      <c r="J42" s="43" t="s">
        <v>277</v>
      </c>
      <c r="K42" s="40"/>
      <c r="L42" s="40"/>
      <c r="M42" s="40"/>
      <c r="N42" s="40"/>
      <c r="O42" s="59"/>
    </row>
    <row r="43" spans="1:20" x14ac:dyDescent="0.25">
      <c r="A43" t="s">
        <v>288</v>
      </c>
      <c r="C43" t="s">
        <v>289</v>
      </c>
      <c r="D43" s="40">
        <v>0</v>
      </c>
      <c r="E43" t="s">
        <v>57</v>
      </c>
      <c r="F43" s="40">
        <v>-75922.848832871096</v>
      </c>
      <c r="G43" s="40">
        <v>-554.74467763741268</v>
      </c>
      <c r="H43" s="40">
        <v>-1269.2391823664657</v>
      </c>
      <c r="I43" s="40">
        <v>-1899.0232250546833</v>
      </c>
      <c r="J43" s="43" t="s">
        <v>277</v>
      </c>
      <c r="K43" s="40"/>
      <c r="L43" s="40"/>
      <c r="M43" s="40"/>
      <c r="N43" s="40"/>
      <c r="O43" s="59"/>
    </row>
    <row r="44" spans="1:20" x14ac:dyDescent="0.25">
      <c r="A44" t="s">
        <v>141</v>
      </c>
      <c r="C44" s="61" t="str">
        <f>'Authorized Rev Req'!H64</f>
        <v>D.21-03-056, D.21-12-015</v>
      </c>
      <c r="D44" s="61">
        <f>'Authorized Rev Req'!P64</f>
        <v>1324.7309499999999</v>
      </c>
      <c r="E44" t="s">
        <v>55</v>
      </c>
      <c r="F44" s="40">
        <f>D44</f>
        <v>1324.7309499999999</v>
      </c>
      <c r="G44" s="40">
        <v>0</v>
      </c>
      <c r="H44" s="40">
        <v>0</v>
      </c>
      <c r="I44" s="40">
        <v>0</v>
      </c>
      <c r="J44" s="43" t="s">
        <v>275</v>
      </c>
      <c r="S44" s="33"/>
      <c r="T44" s="33"/>
    </row>
    <row r="45" spans="1:20" x14ac:dyDescent="0.25">
      <c r="A45" t="s">
        <v>143</v>
      </c>
      <c r="C45" s="56" t="str">
        <f>'Authorized Rev Req'!H65</f>
        <v>D.21-08-027</v>
      </c>
      <c r="D45" s="56">
        <f>'Authorized Rev Req'!P65</f>
        <v>-38657.658748985537</v>
      </c>
      <c r="E45" t="s">
        <v>55</v>
      </c>
      <c r="F45" s="40">
        <f>D45</f>
        <v>-38657.658748985537</v>
      </c>
      <c r="G45" s="40">
        <f>F45</f>
        <v>-38657.658748985537</v>
      </c>
      <c r="H45" s="40">
        <f>G45</f>
        <v>-38657.658748985537</v>
      </c>
      <c r="I45" s="40">
        <v>0</v>
      </c>
      <c r="J45" s="43" t="s">
        <v>275</v>
      </c>
      <c r="S45" s="33"/>
      <c r="T45" s="33"/>
    </row>
    <row r="46" spans="1:20" x14ac:dyDescent="0.25">
      <c r="A46" t="s">
        <v>143</v>
      </c>
      <c r="C46" s="56" t="str">
        <f>'Authorized Rev Req'!H66</f>
        <v>D.21-08-027</v>
      </c>
      <c r="D46" s="56">
        <f>'Authorized Rev Req'!P66</f>
        <v>-6566.0645929710518</v>
      </c>
      <c r="E46" t="s">
        <v>64</v>
      </c>
      <c r="F46" s="40">
        <f>D46</f>
        <v>-6566.0645929710518</v>
      </c>
      <c r="G46" s="40">
        <v>-22823.387058155302</v>
      </c>
      <c r="H46" s="40">
        <f>G46</f>
        <v>-22823.387058155302</v>
      </c>
      <c r="I46" s="40">
        <v>0</v>
      </c>
      <c r="J46" s="43" t="s">
        <v>275</v>
      </c>
      <c r="S46" s="33"/>
      <c r="T46" s="33"/>
    </row>
    <row r="47" spans="1:20" x14ac:dyDescent="0.25">
      <c r="A47" t="s">
        <v>93</v>
      </c>
      <c r="C47" s="56" t="str">
        <f>'Authorized Rev Req'!H33</f>
        <v>D.23-02-017</v>
      </c>
      <c r="D47" s="56">
        <f>'Authorized Rev Req'!P33</f>
        <v>319987.2119071029</v>
      </c>
      <c r="E47" t="s">
        <v>57</v>
      </c>
      <c r="F47" s="40">
        <f>D47</f>
        <v>319987.2119071029</v>
      </c>
      <c r="G47" s="40">
        <v>0</v>
      </c>
      <c r="H47" s="40">
        <v>0</v>
      </c>
      <c r="I47" s="40">
        <v>0</v>
      </c>
      <c r="J47" s="43" t="s">
        <v>277</v>
      </c>
      <c r="S47" s="33"/>
      <c r="T47" s="33"/>
    </row>
    <row r="48" spans="1:20" x14ac:dyDescent="0.25">
      <c r="A48" t="s">
        <v>93</v>
      </c>
      <c r="C48" s="56" t="s">
        <v>94</v>
      </c>
      <c r="D48" s="45">
        <v>0</v>
      </c>
      <c r="E48" t="s">
        <v>64</v>
      </c>
      <c r="F48" s="45">
        <v>0</v>
      </c>
      <c r="G48" s="40">
        <f>1520</f>
        <v>1520</v>
      </c>
      <c r="H48" s="40">
        <v>0</v>
      </c>
      <c r="I48" s="40">
        <v>0</v>
      </c>
      <c r="J48" s="43" t="s">
        <v>277</v>
      </c>
      <c r="K48" s="40"/>
      <c r="L48" s="40"/>
      <c r="M48" s="40"/>
      <c r="N48" s="40"/>
      <c r="O48" s="59"/>
    </row>
    <row r="49" spans="1:15" x14ac:dyDescent="0.25">
      <c r="A49" t="s">
        <v>290</v>
      </c>
      <c r="C49" s="56" t="s">
        <v>291</v>
      </c>
      <c r="D49" s="56">
        <f>'Authorized Rev Req'!P68</f>
        <v>41793.584705409317</v>
      </c>
      <c r="E49" t="s">
        <v>64</v>
      </c>
      <c r="F49" s="40">
        <f>D49</f>
        <v>41793.584705409317</v>
      </c>
      <c r="G49" s="40">
        <v>0</v>
      </c>
      <c r="H49" s="40">
        <v>0</v>
      </c>
      <c r="I49" s="40">
        <v>0</v>
      </c>
      <c r="J49" s="43" t="s">
        <v>275</v>
      </c>
      <c r="K49" s="40"/>
      <c r="L49" s="40"/>
      <c r="M49" s="40"/>
      <c r="N49" s="40"/>
      <c r="O49" s="59"/>
    </row>
    <row r="50" spans="1:15" x14ac:dyDescent="0.25">
      <c r="A50" t="s">
        <v>145</v>
      </c>
      <c r="C50" s="16" t="s">
        <v>292</v>
      </c>
      <c r="D50" s="45">
        <v>0</v>
      </c>
      <c r="E50" t="s">
        <v>55</v>
      </c>
      <c r="F50" s="40">
        <f>D50</f>
        <v>0</v>
      </c>
      <c r="G50" s="40">
        <v>0</v>
      </c>
      <c r="H50" s="40">
        <v>0</v>
      </c>
      <c r="I50" s="40">
        <v>0</v>
      </c>
      <c r="J50" s="43" t="s">
        <v>275</v>
      </c>
      <c r="K50" s="40"/>
      <c r="L50" s="40"/>
      <c r="M50" s="40"/>
      <c r="N50" s="40"/>
      <c r="O50" s="59"/>
    </row>
    <row r="51" spans="1:15" x14ac:dyDescent="0.25">
      <c r="A51" t="s">
        <v>145</v>
      </c>
      <c r="C51" s="16" t="s">
        <v>292</v>
      </c>
      <c r="D51" s="56">
        <f>'Authorized Rev Req'!P67</f>
        <v>76163.624360518428</v>
      </c>
      <c r="E51" t="s">
        <v>64</v>
      </c>
      <c r="F51" s="40">
        <f>D51</f>
        <v>76163.624360518428</v>
      </c>
      <c r="G51" s="40">
        <v>0</v>
      </c>
      <c r="H51" s="40">
        <v>0</v>
      </c>
      <c r="I51" s="40">
        <v>0</v>
      </c>
      <c r="J51" s="43" t="s">
        <v>275</v>
      </c>
      <c r="K51" s="40"/>
      <c r="L51" s="40"/>
      <c r="M51" s="40"/>
      <c r="N51" s="40"/>
      <c r="O51" s="59"/>
    </row>
    <row r="52" spans="1:15" x14ac:dyDescent="0.25">
      <c r="A52" t="s">
        <v>152</v>
      </c>
      <c r="C52" s="7" t="s">
        <v>153</v>
      </c>
      <c r="D52" s="45">
        <f>'Authorized Rev Req'!P72</f>
        <v>342430.01092770777</v>
      </c>
      <c r="E52" s="45" t="str">
        <f>'Authorized Rev Req'!R70</f>
        <v>Distribution</v>
      </c>
      <c r="F52" s="40">
        <v>0</v>
      </c>
      <c r="G52" s="40">
        <v>0</v>
      </c>
      <c r="H52" s="40">
        <v>0</v>
      </c>
      <c r="I52" s="40">
        <v>0</v>
      </c>
      <c r="J52" s="43" t="s">
        <v>277</v>
      </c>
      <c r="K52" s="40"/>
      <c r="L52" s="40"/>
      <c r="M52" s="40"/>
      <c r="N52" s="40"/>
      <c r="O52" s="59"/>
    </row>
    <row r="53" spans="1:15" x14ac:dyDescent="0.25">
      <c r="A53" t="s">
        <v>152</v>
      </c>
      <c r="C53" s="7" t="s">
        <v>153</v>
      </c>
      <c r="D53" s="45">
        <f>'Authorized Rev Req'!P71</f>
        <v>761676.98907229223</v>
      </c>
      <c r="E53" s="45" t="str">
        <f>'Authorized Rev Req'!R71</f>
        <v>Distribution (Wildfire)</v>
      </c>
      <c r="F53" s="40">
        <v>0</v>
      </c>
      <c r="G53" s="40">
        <v>0</v>
      </c>
      <c r="H53" s="40">
        <v>0</v>
      </c>
      <c r="I53" s="40">
        <v>0</v>
      </c>
      <c r="J53" s="43" t="s">
        <v>277</v>
      </c>
      <c r="K53" s="40"/>
      <c r="L53" s="40"/>
      <c r="M53" s="40"/>
      <c r="N53" s="40"/>
      <c r="O53" s="59"/>
    </row>
    <row r="54" spans="1:15" x14ac:dyDescent="0.25">
      <c r="A54" t="s">
        <v>154</v>
      </c>
      <c r="C54" s="7" t="s">
        <v>155</v>
      </c>
      <c r="D54" s="40">
        <f>'Authorized Rev Req'!P74</f>
        <v>15954.283721827203</v>
      </c>
      <c r="E54" s="45" t="str">
        <f>'Authorized Rev Req'!R72</f>
        <v>Distribution</v>
      </c>
      <c r="F54" s="40">
        <f t="shared" ref="F54" si="8">D54</f>
        <v>15954.283721827203</v>
      </c>
      <c r="G54" s="40">
        <v>0</v>
      </c>
      <c r="H54" s="40">
        <v>0</v>
      </c>
      <c r="I54" s="40">
        <v>0</v>
      </c>
      <c r="J54" s="43" t="s">
        <v>277</v>
      </c>
      <c r="K54" s="40"/>
      <c r="L54" s="40"/>
      <c r="M54" s="40"/>
      <c r="N54" s="40"/>
      <c r="O54" s="59"/>
    </row>
    <row r="55" spans="1:15" x14ac:dyDescent="0.25">
      <c r="A55" t="s">
        <v>154</v>
      </c>
      <c r="C55" s="7" t="s">
        <v>155</v>
      </c>
      <c r="D55" s="40">
        <f>'Authorized Rev Req'!P73</f>
        <v>347680.94515622273</v>
      </c>
      <c r="E55" t="s">
        <v>57</v>
      </c>
      <c r="F55" s="57">
        <f>D55</f>
        <v>347680.94515622273</v>
      </c>
      <c r="G55" s="40">
        <v>0</v>
      </c>
      <c r="H55" s="40">
        <v>0</v>
      </c>
      <c r="I55" s="40">
        <v>0</v>
      </c>
      <c r="J55" s="43" t="s">
        <v>277</v>
      </c>
      <c r="K55" s="40"/>
      <c r="L55" s="40"/>
      <c r="M55" s="40"/>
      <c r="N55" s="40"/>
      <c r="O55" s="59"/>
    </row>
    <row r="56" spans="1:15" x14ac:dyDescent="0.25">
      <c r="A56" t="s">
        <v>154</v>
      </c>
      <c r="B56" s="20"/>
      <c r="C56" s="7" t="s">
        <v>155</v>
      </c>
      <c r="D56" s="45">
        <v>0</v>
      </c>
      <c r="E56" s="20" t="s">
        <v>64</v>
      </c>
      <c r="F56" s="45">
        <v>0</v>
      </c>
      <c r="G56" s="40">
        <v>8914.6018488819755</v>
      </c>
      <c r="H56" s="40">
        <v>0</v>
      </c>
      <c r="I56" s="40">
        <v>0</v>
      </c>
      <c r="J56" s="43" t="s">
        <v>277</v>
      </c>
      <c r="K56" s="40"/>
      <c r="L56" s="40"/>
      <c r="M56" s="40"/>
      <c r="N56" s="40"/>
      <c r="O56" s="59"/>
    </row>
    <row r="57" spans="1:15" ht="15.75" thickBot="1" x14ac:dyDescent="0.3">
      <c r="A57" s="62"/>
      <c r="B57" s="20"/>
      <c r="C57" s="7"/>
      <c r="D57" s="20"/>
      <c r="E57" s="20"/>
      <c r="F57" s="57"/>
      <c r="G57" s="40"/>
      <c r="H57" s="40"/>
      <c r="I57" s="40"/>
      <c r="K57" s="40"/>
      <c r="L57" s="40"/>
      <c r="M57" s="40"/>
      <c r="N57" s="40"/>
      <c r="O57" s="59"/>
    </row>
    <row r="58" spans="1:15" x14ac:dyDescent="0.25">
      <c r="B58" s="20"/>
      <c r="C58" s="7"/>
      <c r="D58" s="20"/>
      <c r="E58" s="20"/>
      <c r="F58" s="57"/>
      <c r="G58" s="40"/>
      <c r="H58" s="40"/>
      <c r="I58" s="40"/>
      <c r="K58" s="40"/>
      <c r="L58" s="40"/>
      <c r="M58" s="40"/>
      <c r="N58" s="40"/>
      <c r="O58" s="59"/>
    </row>
    <row r="59" spans="1:15" x14ac:dyDescent="0.25">
      <c r="B59" s="20"/>
      <c r="C59" s="7"/>
      <c r="D59" s="20"/>
      <c r="E59" s="20"/>
      <c r="F59" s="57"/>
      <c r="G59" s="40"/>
      <c r="H59" s="40"/>
      <c r="I59" s="40"/>
      <c r="K59" s="40"/>
      <c r="L59" s="40"/>
      <c r="M59" s="40"/>
      <c r="N59" s="40"/>
      <c r="O59" s="59"/>
    </row>
    <row r="60" spans="1:15" x14ac:dyDescent="0.25">
      <c r="B60" s="20"/>
      <c r="C60" s="7"/>
      <c r="D60" s="20"/>
      <c r="E60" s="20"/>
      <c r="F60" s="57"/>
      <c r="G60" s="40"/>
      <c r="H60" s="40"/>
      <c r="I60" s="40"/>
      <c r="K60" s="40"/>
      <c r="L60" s="40"/>
      <c r="M60" s="40"/>
      <c r="N60" s="40"/>
      <c r="O60" s="59"/>
    </row>
    <row r="61" spans="1:15" x14ac:dyDescent="0.25">
      <c r="B61" s="20"/>
      <c r="C61" s="7"/>
      <c r="D61" s="20"/>
      <c r="E61" s="20"/>
      <c r="F61" s="57"/>
      <c r="G61" s="40"/>
      <c r="H61" s="40"/>
      <c r="I61" s="40"/>
      <c r="K61" s="40"/>
      <c r="L61" s="40"/>
      <c r="M61" s="40"/>
      <c r="N61" s="40"/>
      <c r="O61" s="59"/>
    </row>
    <row r="62" spans="1:15" x14ac:dyDescent="0.25">
      <c r="B62" s="20"/>
      <c r="C62" s="7"/>
      <c r="D62" s="20"/>
      <c r="E62" s="20"/>
      <c r="F62" s="57"/>
      <c r="G62" s="40"/>
      <c r="H62" s="40"/>
      <c r="I62" s="40"/>
      <c r="K62" s="40"/>
      <c r="L62" s="40"/>
      <c r="M62" s="40"/>
      <c r="N62" s="40"/>
      <c r="O62" s="59"/>
    </row>
    <row r="63" spans="1:15" x14ac:dyDescent="0.25">
      <c r="B63" s="20"/>
      <c r="C63" s="7"/>
      <c r="D63" s="20"/>
      <c r="E63" s="20"/>
      <c r="F63" s="57"/>
      <c r="G63" s="40"/>
      <c r="H63" s="40"/>
      <c r="I63" s="40"/>
      <c r="K63" s="40"/>
      <c r="L63" s="40"/>
      <c r="M63" s="40"/>
      <c r="N63" s="40"/>
      <c r="O63" s="59"/>
    </row>
    <row r="64" spans="1:15" x14ac:dyDescent="0.25">
      <c r="K64" s="40"/>
      <c r="L64" s="40"/>
      <c r="M64" s="40"/>
      <c r="N64" s="40"/>
      <c r="O64" s="59"/>
    </row>
    <row r="65" spans="1:20" x14ac:dyDescent="0.25">
      <c r="C65" s="20"/>
      <c r="D65" s="56"/>
      <c r="F65" s="40"/>
      <c r="G65" s="40"/>
      <c r="H65" s="40"/>
      <c r="I65" s="40"/>
      <c r="K65" s="40"/>
      <c r="L65" s="40"/>
      <c r="M65" s="40"/>
      <c r="N65" s="40"/>
      <c r="O65" s="59"/>
    </row>
    <row r="66" spans="1:20" x14ac:dyDescent="0.25">
      <c r="A66" s="28" t="s">
        <v>157</v>
      </c>
      <c r="B66" s="28"/>
      <c r="D66" s="20"/>
      <c r="F66" s="8"/>
      <c r="G66" s="8"/>
      <c r="H66" s="40"/>
      <c r="I66" s="40"/>
      <c r="J66"/>
    </row>
    <row r="67" spans="1:20" x14ac:dyDescent="0.25">
      <c r="A67" t="s">
        <v>293</v>
      </c>
      <c r="B67" s="28"/>
      <c r="C67" s="56" t="s">
        <v>76</v>
      </c>
      <c r="D67" s="56">
        <f>'Authorized Rev Req'!P79</f>
        <v>-689321.08387833403</v>
      </c>
      <c r="E67" t="s">
        <v>159</v>
      </c>
      <c r="F67" s="40">
        <f t="shared" ref="F67:F73" si="9">D67</f>
        <v>-689321.08387833403</v>
      </c>
      <c r="G67" s="40">
        <f t="shared" ref="G67:I81" si="10">F67</f>
        <v>-689321.08387833403</v>
      </c>
      <c r="H67" s="40">
        <f t="shared" si="10"/>
        <v>-689321.08387833403</v>
      </c>
      <c r="I67" s="40">
        <f>H67</f>
        <v>-689321.08387833403</v>
      </c>
      <c r="J67" s="43" t="s">
        <v>275</v>
      </c>
      <c r="S67" s="57"/>
      <c r="T67" s="57"/>
    </row>
    <row r="68" spans="1:20" x14ac:dyDescent="0.25">
      <c r="A68" t="s">
        <v>294</v>
      </c>
      <c r="C68" s="56" t="s">
        <v>76</v>
      </c>
      <c r="D68" s="56">
        <f>'Authorized Rev Req'!P109</f>
        <v>23165.271583381906</v>
      </c>
      <c r="E68" t="s">
        <v>162</v>
      </c>
      <c r="F68" s="40">
        <f t="shared" si="9"/>
        <v>23165.271583381906</v>
      </c>
      <c r="G68" s="40">
        <f t="shared" si="10"/>
        <v>23165.271583381906</v>
      </c>
      <c r="H68" s="40">
        <f t="shared" si="10"/>
        <v>23165.271583381906</v>
      </c>
      <c r="I68" s="40">
        <f t="shared" si="10"/>
        <v>23165.271583381906</v>
      </c>
      <c r="J68" s="43" t="s">
        <v>275</v>
      </c>
      <c r="R68" s="16"/>
      <c r="S68" s="63"/>
      <c r="T68" s="64"/>
    </row>
    <row r="69" spans="1:20" x14ac:dyDescent="0.25">
      <c r="A69" t="s">
        <v>160</v>
      </c>
      <c r="B69" s="28"/>
      <c r="C69" s="56" t="str">
        <f>'Authorized Rev Req'!H80</f>
        <v>D.20-01-021, AL 5857-E</v>
      </c>
      <c r="D69" s="56">
        <f>'Authorized Rev Req'!P80</f>
        <v>59877.176383845785</v>
      </c>
      <c r="E69" t="s">
        <v>162</v>
      </c>
      <c r="F69" s="40">
        <f t="shared" si="9"/>
        <v>59877.176383845785</v>
      </c>
      <c r="G69" s="40">
        <v>0</v>
      </c>
      <c r="H69" s="40">
        <v>0</v>
      </c>
      <c r="I69" s="40">
        <f t="shared" si="10"/>
        <v>0</v>
      </c>
      <c r="J69" s="43" t="s">
        <v>275</v>
      </c>
      <c r="S69" s="57"/>
      <c r="T69" s="57"/>
    </row>
    <row r="70" spans="1:20" x14ac:dyDescent="0.25">
      <c r="A70" t="s">
        <v>165</v>
      </c>
      <c r="B70" s="28"/>
      <c r="C70" s="56" t="s">
        <v>167</v>
      </c>
      <c r="D70" s="56">
        <f>'Authorized Rev Req'!P82</f>
        <v>79240.989000000001</v>
      </c>
      <c r="E70" t="s">
        <v>55</v>
      </c>
      <c r="F70" s="40">
        <f t="shared" si="9"/>
        <v>79240.989000000001</v>
      </c>
      <c r="G70" s="40">
        <f t="shared" si="10"/>
        <v>79240.989000000001</v>
      </c>
      <c r="H70" s="40">
        <f t="shared" si="10"/>
        <v>79240.989000000001</v>
      </c>
      <c r="I70" s="40">
        <f t="shared" si="10"/>
        <v>79240.989000000001</v>
      </c>
      <c r="J70" s="43" t="s">
        <v>275</v>
      </c>
    </row>
    <row r="71" spans="1:20" x14ac:dyDescent="0.25">
      <c r="A71" t="s">
        <v>207</v>
      </c>
      <c r="B71" s="28"/>
      <c r="C71" s="56" t="str">
        <f>'Authorized Rev Req'!H102</f>
        <v>D.23-06-055/ AL 7047-E</v>
      </c>
      <c r="D71" s="56">
        <f>'Authorized Rev Req'!P102</f>
        <v>120736.87385986045</v>
      </c>
      <c r="E71" t="s">
        <v>162</v>
      </c>
      <c r="F71" s="40">
        <f t="shared" si="9"/>
        <v>120736.87385986045</v>
      </c>
      <c r="G71" s="40">
        <f t="shared" si="10"/>
        <v>120736.87385986045</v>
      </c>
      <c r="H71" s="40">
        <f t="shared" si="10"/>
        <v>120736.87385986045</v>
      </c>
      <c r="I71" s="40">
        <f t="shared" si="10"/>
        <v>120736.87385986045</v>
      </c>
      <c r="J71" s="43" t="s">
        <v>275</v>
      </c>
      <c r="S71" s="63"/>
      <c r="T71" s="64"/>
    </row>
    <row r="72" spans="1:20" x14ac:dyDescent="0.25">
      <c r="A72" t="s">
        <v>210</v>
      </c>
      <c r="B72" s="28"/>
      <c r="C72" s="56" t="str">
        <f>'Authorized Rev Req'!H103</f>
        <v>D.23-06-055/ AL 7047-E</v>
      </c>
      <c r="D72" s="56">
        <f>'Authorized Rev Req'!Q103</f>
        <v>38268.101000000002</v>
      </c>
      <c r="E72" t="s">
        <v>162</v>
      </c>
      <c r="F72" s="40">
        <f>'Authorized Rev Req'!Q103</f>
        <v>38268.101000000002</v>
      </c>
      <c r="G72" s="40">
        <v>78257.088435987665</v>
      </c>
      <c r="H72" s="40">
        <v>70907.132432579252</v>
      </c>
      <c r="I72" s="40">
        <f t="shared" si="10"/>
        <v>70907.132432579252</v>
      </c>
      <c r="J72" s="43" t="s">
        <v>275</v>
      </c>
      <c r="R72" s="16"/>
      <c r="S72" s="63"/>
      <c r="T72" s="64"/>
    </row>
    <row r="73" spans="1:20" x14ac:dyDescent="0.25">
      <c r="A73" t="s">
        <v>295</v>
      </c>
      <c r="C73" s="56" t="s">
        <v>180</v>
      </c>
      <c r="D73" s="56">
        <f>'Authorized Rev Req'!P87</f>
        <v>197658.95894499999</v>
      </c>
      <c r="E73" t="s">
        <v>55</v>
      </c>
      <c r="F73" s="40">
        <f t="shared" si="9"/>
        <v>197658.95894499999</v>
      </c>
      <c r="G73" s="40">
        <f t="shared" si="10"/>
        <v>197658.95894499999</v>
      </c>
      <c r="H73" s="40">
        <f t="shared" si="10"/>
        <v>197658.95894499999</v>
      </c>
      <c r="I73" s="40">
        <f t="shared" si="10"/>
        <v>197658.95894499999</v>
      </c>
      <c r="J73" s="43" t="s">
        <v>275</v>
      </c>
      <c r="S73" s="63"/>
      <c r="T73" s="64"/>
    </row>
    <row r="74" spans="1:20" hidden="1" x14ac:dyDescent="0.25">
      <c r="C74" s="56"/>
      <c r="D74" s="56"/>
      <c r="F74" s="40"/>
      <c r="G74" s="40"/>
      <c r="H74" s="40"/>
      <c r="I74" s="40">
        <f t="shared" si="10"/>
        <v>0</v>
      </c>
      <c r="L74" s="7"/>
      <c r="S74" s="63"/>
      <c r="T74" s="64"/>
    </row>
    <row r="75" spans="1:20" x14ac:dyDescent="0.25">
      <c r="A75" t="s">
        <v>296</v>
      </c>
      <c r="C75" s="56" t="str">
        <f>'Authorized Rev Req'!H84</f>
        <v>D.18-05-040, D.19-11-017, D.19-09-006, D.20-12-029, D.22-08-024</v>
      </c>
      <c r="D75" s="56">
        <f>'Authorized Rev Req'!P84</f>
        <v>47917.91</v>
      </c>
      <c r="E75" t="s">
        <v>55</v>
      </c>
      <c r="F75" s="40">
        <f>D75</f>
        <v>47917.91</v>
      </c>
      <c r="G75" s="40">
        <v>25510</v>
      </c>
      <c r="H75" s="40">
        <v>24700</v>
      </c>
      <c r="I75" s="40">
        <v>23900</v>
      </c>
      <c r="J75" s="43" t="s">
        <v>275</v>
      </c>
      <c r="S75" s="63"/>
      <c r="T75" s="64"/>
    </row>
    <row r="76" spans="1:20" hidden="1" x14ac:dyDescent="0.25">
      <c r="C76" s="56"/>
      <c r="D76" s="56"/>
      <c r="F76" s="40"/>
      <c r="G76" s="40"/>
      <c r="H76" s="40"/>
      <c r="I76" s="40">
        <f t="shared" si="10"/>
        <v>0</v>
      </c>
      <c r="S76" s="63"/>
      <c r="T76" s="64"/>
    </row>
    <row r="77" spans="1:20" hidden="1" x14ac:dyDescent="0.25">
      <c r="C77" s="56"/>
      <c r="D77" s="56"/>
      <c r="F77" s="40"/>
      <c r="G77" s="40"/>
      <c r="H77" s="40"/>
      <c r="I77" s="40">
        <f t="shared" si="10"/>
        <v>0</v>
      </c>
      <c r="S77" s="63"/>
      <c r="T77" s="64"/>
    </row>
    <row r="78" spans="1:20" hidden="1" x14ac:dyDescent="0.25">
      <c r="C78" s="56"/>
      <c r="D78" s="56"/>
      <c r="F78" s="40"/>
      <c r="G78" s="40"/>
      <c r="H78" s="40"/>
      <c r="I78" s="40">
        <f t="shared" si="10"/>
        <v>0</v>
      </c>
      <c r="S78" s="63"/>
      <c r="T78" s="64"/>
    </row>
    <row r="79" spans="1:20" hidden="1" x14ac:dyDescent="0.25">
      <c r="C79" s="56"/>
      <c r="D79" s="56"/>
      <c r="F79" s="40"/>
      <c r="G79" s="40"/>
      <c r="H79" s="40"/>
      <c r="I79" s="40">
        <f t="shared" si="10"/>
        <v>0</v>
      </c>
      <c r="S79" s="38"/>
      <c r="T79" s="38"/>
    </row>
    <row r="80" spans="1:20" x14ac:dyDescent="0.25">
      <c r="A80" t="s">
        <v>297</v>
      </c>
      <c r="C80" s="56" t="str">
        <f>'Authorized Rev Req'!H100</f>
        <v>D.21-06-015</v>
      </c>
      <c r="D80" s="56">
        <f>'Authorized Rev Req'!P100</f>
        <v>91031.31</v>
      </c>
      <c r="E80" t="s">
        <v>162</v>
      </c>
      <c r="F80" s="40">
        <v>93120</v>
      </c>
      <c r="G80" s="40">
        <v>92820</v>
      </c>
      <c r="H80" s="40">
        <v>92710</v>
      </c>
      <c r="I80" s="40">
        <f t="shared" si="10"/>
        <v>92710</v>
      </c>
      <c r="J80" s="43" t="s">
        <v>275</v>
      </c>
    </row>
    <row r="81" spans="1:15" x14ac:dyDescent="0.25">
      <c r="A81" t="s">
        <v>206</v>
      </c>
      <c r="C81" s="56" t="str">
        <f>'Authorized Rev Req'!H101</f>
        <v>D.21-06-015</v>
      </c>
      <c r="D81" s="56">
        <f>'Authorized Rev Req'!P101</f>
        <v>-26000</v>
      </c>
      <c r="E81" t="s">
        <v>162</v>
      </c>
      <c r="F81" s="40">
        <f t="shared" ref="F81:F86" si="11">D81</f>
        <v>-26000</v>
      </c>
      <c r="G81" s="40">
        <v>0</v>
      </c>
      <c r="H81" s="40">
        <v>0</v>
      </c>
      <c r="I81" s="40">
        <f t="shared" si="10"/>
        <v>0</v>
      </c>
      <c r="J81" s="43" t="s">
        <v>277</v>
      </c>
    </row>
    <row r="82" spans="1:15" x14ac:dyDescent="0.25">
      <c r="A82" t="s">
        <v>197</v>
      </c>
      <c r="C82" s="56" t="str">
        <f>'Authorized Rev Req'!H96</f>
        <v>D.21-06-015</v>
      </c>
      <c r="D82" s="56">
        <f>'Authorized Rev Req'!P96</f>
        <v>11256.48</v>
      </c>
      <c r="E82" t="s">
        <v>162</v>
      </c>
      <c r="F82" s="40">
        <f t="shared" si="11"/>
        <v>11256.48</v>
      </c>
      <c r="G82" s="40">
        <v>11555.36</v>
      </c>
      <c r="H82" s="40">
        <v>11830.16</v>
      </c>
      <c r="I82" s="40">
        <v>11830.16</v>
      </c>
      <c r="J82" s="43" t="s">
        <v>275</v>
      </c>
      <c r="L82" s="16"/>
    </row>
    <row r="83" spans="1:15" x14ac:dyDescent="0.25">
      <c r="A83" t="s">
        <v>201</v>
      </c>
      <c r="C83" s="56" t="str">
        <f>'Authorized Rev Req'!H98</f>
        <v>D.20-08-042</v>
      </c>
      <c r="D83" s="56">
        <f>'Authorized Rev Req'!P98</f>
        <v>93732.733949070069</v>
      </c>
      <c r="E83" t="s">
        <v>162</v>
      </c>
      <c r="F83" s="40">
        <f t="shared" si="11"/>
        <v>93732.733949070069</v>
      </c>
      <c r="G83" s="40">
        <f t="shared" ref="G83:H86" si="12">F83</f>
        <v>93732.733949070069</v>
      </c>
      <c r="H83" s="40">
        <v>74990.000000000015</v>
      </c>
      <c r="I83" s="40">
        <v>74990.000000000015</v>
      </c>
      <c r="J83" s="43" t="s">
        <v>275</v>
      </c>
    </row>
    <row r="84" spans="1:15" x14ac:dyDescent="0.25">
      <c r="A84" t="s">
        <v>230</v>
      </c>
      <c r="C84" s="56" t="s">
        <v>76</v>
      </c>
      <c r="D84" s="61">
        <f>'Authorized Rev Req'!P114</f>
        <v>14061.230709652091</v>
      </c>
      <c r="E84" t="s">
        <v>162</v>
      </c>
      <c r="F84" s="40">
        <f t="shared" si="11"/>
        <v>14061.230709652091</v>
      </c>
      <c r="G84" s="40">
        <f t="shared" si="12"/>
        <v>14061.230709652091</v>
      </c>
      <c r="H84" s="40">
        <f t="shared" si="12"/>
        <v>14061.230709652091</v>
      </c>
      <c r="I84" s="40">
        <f>H84</f>
        <v>14061.230709652091</v>
      </c>
      <c r="J84" s="43" t="s">
        <v>275</v>
      </c>
      <c r="K84" s="40"/>
      <c r="L84" s="40"/>
      <c r="M84" s="40"/>
      <c r="N84" s="40"/>
      <c r="O84" s="59"/>
    </row>
    <row r="85" spans="1:15" x14ac:dyDescent="0.25">
      <c r="A85" t="s">
        <v>233</v>
      </c>
      <c r="C85" s="56" t="s">
        <v>76</v>
      </c>
      <c r="D85" s="61">
        <f>'Authorized Rev Req'!P116</f>
        <v>-475.83281547354295</v>
      </c>
      <c r="E85" t="s">
        <v>162</v>
      </c>
      <c r="F85" s="40">
        <f t="shared" si="11"/>
        <v>-475.83281547354295</v>
      </c>
      <c r="G85" s="40">
        <f t="shared" si="12"/>
        <v>-475.83281547354295</v>
      </c>
      <c r="H85" s="40">
        <f t="shared" si="12"/>
        <v>-475.83281547354295</v>
      </c>
      <c r="I85" s="40">
        <f>H85</f>
        <v>-475.83281547354295</v>
      </c>
      <c r="J85" s="43" t="s">
        <v>275</v>
      </c>
      <c r="K85" s="40"/>
      <c r="L85" s="40"/>
      <c r="M85" s="40"/>
      <c r="N85" s="40"/>
      <c r="O85" s="59"/>
    </row>
    <row r="86" spans="1:15" x14ac:dyDescent="0.25">
      <c r="A86" t="s">
        <v>236</v>
      </c>
      <c r="C86" s="56" t="s">
        <v>76</v>
      </c>
      <c r="D86" s="61">
        <f>'Authorized Rev Req'!P118</f>
        <v>13908.018</v>
      </c>
      <c r="E86" t="s">
        <v>162</v>
      </c>
      <c r="F86" s="40">
        <f t="shared" si="11"/>
        <v>13908.018</v>
      </c>
      <c r="G86" s="40">
        <f t="shared" si="12"/>
        <v>13908.018</v>
      </c>
      <c r="H86" s="40">
        <f t="shared" si="12"/>
        <v>13908.018</v>
      </c>
      <c r="I86" s="40" t="s">
        <v>298</v>
      </c>
      <c r="J86" s="43" t="s">
        <v>275</v>
      </c>
      <c r="K86" s="40"/>
      <c r="L86" s="40"/>
      <c r="M86" s="40"/>
      <c r="N86" s="40"/>
      <c r="O86" s="59"/>
    </row>
    <row r="87" spans="1:15" hidden="1" x14ac:dyDescent="0.25">
      <c r="C87" s="7"/>
      <c r="D87" s="61"/>
      <c r="F87" s="40"/>
      <c r="G87" s="58"/>
      <c r="H87" s="40"/>
      <c r="I87" s="40"/>
      <c r="J87" s="43" t="s">
        <v>275</v>
      </c>
      <c r="K87" s="40"/>
      <c r="L87" s="40"/>
      <c r="M87" s="40"/>
      <c r="N87" s="40"/>
      <c r="O87" s="59"/>
    </row>
    <row r="88" spans="1:15" x14ac:dyDescent="0.25">
      <c r="A88" s="7" t="s">
        <v>213</v>
      </c>
      <c r="C88" s="7" t="s">
        <v>215</v>
      </c>
      <c r="D88" s="45">
        <f>'Authorized Rev Req'!Q105</f>
        <v>7213.3715000000002</v>
      </c>
      <c r="E88" t="s">
        <v>162</v>
      </c>
      <c r="F88" s="39">
        <v>7213.3715000000002</v>
      </c>
      <c r="G88" s="39">
        <v>7213.3715000000002</v>
      </c>
      <c r="H88" s="39">
        <v>7213.3715000000002</v>
      </c>
      <c r="I88" s="40">
        <v>0</v>
      </c>
      <c r="J88" s="43" t="s">
        <v>275</v>
      </c>
      <c r="K88" s="40"/>
      <c r="L88" s="40"/>
      <c r="M88" s="40"/>
      <c r="N88" s="40"/>
      <c r="O88" s="59"/>
    </row>
    <row r="89" spans="1:15" x14ac:dyDescent="0.25">
      <c r="K89" s="40"/>
      <c r="L89" s="40"/>
      <c r="M89" s="40"/>
      <c r="N89" s="40"/>
      <c r="O89" s="59"/>
    </row>
    <row r="90" spans="1:15" x14ac:dyDescent="0.25">
      <c r="C90" s="7"/>
      <c r="D90" s="65"/>
      <c r="F90" s="8"/>
      <c r="G90" s="58"/>
      <c r="H90" s="40"/>
      <c r="I90" s="40"/>
    </row>
    <row r="91" spans="1:15" x14ac:dyDescent="0.25">
      <c r="C91" s="7"/>
      <c r="D91" s="65"/>
      <c r="F91" s="8"/>
      <c r="G91" s="58"/>
      <c r="H91" s="40"/>
      <c r="I91" s="40"/>
    </row>
    <row r="92" spans="1:15" x14ac:dyDescent="0.25">
      <c r="C92" s="7"/>
      <c r="D92" s="65"/>
      <c r="F92" s="8"/>
      <c r="G92" s="58"/>
      <c r="H92" s="40"/>
      <c r="I92" s="40"/>
    </row>
    <row r="93" spans="1:15" x14ac:dyDescent="0.25">
      <c r="A93" s="66" t="s">
        <v>299</v>
      </c>
      <c r="D93" s="65"/>
      <c r="F93" s="8"/>
      <c r="G93" s="8"/>
      <c r="H93" s="40"/>
      <c r="I93" s="40"/>
    </row>
    <row r="94" spans="1:15" x14ac:dyDescent="0.25">
      <c r="A94" s="16" t="s">
        <v>77</v>
      </c>
      <c r="C94" s="7" t="s">
        <v>300</v>
      </c>
      <c r="D94" s="56">
        <f>SUMIFS('Authorized Rev Req'!$P:$P,'Authorized Rev Req'!$R:$R,E94,'Authorized Rev Req'!$S:$S,"Y")</f>
        <v>0</v>
      </c>
      <c r="E94" t="s">
        <v>77</v>
      </c>
      <c r="F94" s="33">
        <f>D94</f>
        <v>0</v>
      </c>
      <c r="G94" s="40"/>
      <c r="H94" s="40"/>
      <c r="I94" s="40"/>
      <c r="J94" s="43" t="s">
        <v>275</v>
      </c>
    </row>
    <row r="95" spans="1:15" x14ac:dyDescent="0.25">
      <c r="A95" s="16" t="s">
        <v>55</v>
      </c>
      <c r="C95" s="7" t="s">
        <v>301</v>
      </c>
      <c r="D95" s="56">
        <f>SUMIFS('Authorized Rev Req'!$P:$P,'Authorized Rev Req'!$R:$R,E95,'Authorized Rev Req'!$S:$S,"Y")</f>
        <v>948815.22599102207</v>
      </c>
      <c r="E95" s="16" t="s">
        <v>55</v>
      </c>
      <c r="F95" s="33">
        <f>D95</f>
        <v>948815.22599102207</v>
      </c>
      <c r="H95" s="40"/>
      <c r="I95" s="40"/>
      <c r="J95" s="43" t="s">
        <v>275</v>
      </c>
    </row>
    <row r="96" spans="1:15" x14ac:dyDescent="0.25">
      <c r="A96" s="16" t="s">
        <v>57</v>
      </c>
      <c r="C96" s="7" t="s">
        <v>301</v>
      </c>
      <c r="D96" s="56">
        <f>SUMIFS('Authorized Rev Req'!$P:$P,'Authorized Rev Req'!$R:$R,E96,'Authorized Rev Req'!$S:$S,"Y")</f>
        <v>47364.178885555259</v>
      </c>
      <c r="E96" s="16" t="s">
        <v>57</v>
      </c>
      <c r="F96" s="33">
        <f>D96</f>
        <v>47364.178885555259</v>
      </c>
      <c r="J96" s="43" t="s">
        <v>275</v>
      </c>
    </row>
    <row r="97" spans="1:15" x14ac:dyDescent="0.25">
      <c r="A97" s="16" t="s">
        <v>90</v>
      </c>
      <c r="C97" s="7" t="s">
        <v>300</v>
      </c>
      <c r="D97" s="56">
        <f>SUMIFS('Authorized Rev Req'!$P:$P,'Authorized Rev Req'!$R:$R,E97,'Authorized Rev Req'!$S:$S,"Y")</f>
        <v>64270.123859475272</v>
      </c>
      <c r="E97" s="16" t="s">
        <v>90</v>
      </c>
      <c r="F97" s="33">
        <f>D97</f>
        <v>64270.123859475272</v>
      </c>
      <c r="G97" s="40"/>
      <c r="H97" s="40"/>
      <c r="I97" s="40"/>
      <c r="J97" s="43" t="s">
        <v>275</v>
      </c>
    </row>
    <row r="98" spans="1:15" x14ac:dyDescent="0.25">
      <c r="A98" s="16" t="s">
        <v>162</v>
      </c>
      <c r="C98" s="7" t="s">
        <v>301</v>
      </c>
      <c r="D98" s="56">
        <f>SUMIFS('Authorized Rev Req'!$P:$P,'Authorized Rev Req'!$R:$R,E98,'Authorized Rev Req'!$S:$S,"Y")</f>
        <v>160372.92006563282</v>
      </c>
      <c r="E98" s="16" t="s">
        <v>162</v>
      </c>
      <c r="F98" s="33">
        <f>D98</f>
        <v>160372.92006563282</v>
      </c>
      <c r="G98" s="40"/>
      <c r="H98" s="40"/>
      <c r="I98" s="40"/>
      <c r="J98" s="43" t="s">
        <v>275</v>
      </c>
    </row>
    <row r="99" spans="1:15" x14ac:dyDescent="0.25">
      <c r="A99" s="16" t="s">
        <v>73</v>
      </c>
      <c r="C99" s="7" t="s">
        <v>301</v>
      </c>
      <c r="D99" s="56">
        <f>SUMIFS('Authorized Rev Req'!$P:$P,'Authorized Rev Req'!$R:$R,E99,'Authorized Rev Req'!$S:$S,"Y")</f>
        <v>-220833.70777226734</v>
      </c>
      <c r="E99" s="16" t="s">
        <v>73</v>
      </c>
      <c r="F99" s="33">
        <f t="shared" ref="F99:F102" si="13">D99</f>
        <v>-220833.70777226734</v>
      </c>
      <c r="G99" s="40"/>
      <c r="H99" s="40"/>
      <c r="I99" s="40"/>
      <c r="J99" s="43" t="s">
        <v>275</v>
      </c>
    </row>
    <row r="100" spans="1:15" x14ac:dyDescent="0.25">
      <c r="A100" s="16" t="s">
        <v>85</v>
      </c>
      <c r="C100" s="7" t="s">
        <v>301</v>
      </c>
      <c r="D100" s="56">
        <f>SUMIFS('Authorized Rev Req'!$P:$P,'Authorized Rev Req'!$R:$R,E100,'Authorized Rev Req'!$S:$S,"Y")</f>
        <v>-2005.9644950460411</v>
      </c>
      <c r="E100" s="16" t="s">
        <v>85</v>
      </c>
      <c r="F100" s="33">
        <f t="shared" si="13"/>
        <v>-2005.9644950460411</v>
      </c>
      <c r="G100" s="40"/>
      <c r="H100" s="40"/>
      <c r="I100" s="40"/>
      <c r="J100" s="43" t="s">
        <v>275</v>
      </c>
    </row>
    <row r="101" spans="1:15" x14ac:dyDescent="0.25">
      <c r="A101" s="16" t="s">
        <v>86</v>
      </c>
      <c r="C101" s="7" t="s">
        <v>300</v>
      </c>
      <c r="D101" s="56">
        <f>SUMIFS('Authorized Rev Req'!$P:$P,'Authorized Rev Req'!$R:$R,E101,'Authorized Rev Req'!$S:$S,"Y")</f>
        <v>60966.130677301502</v>
      </c>
      <c r="E101" s="16" t="s">
        <v>86</v>
      </c>
      <c r="F101" s="33">
        <f t="shared" si="13"/>
        <v>60966.130677301502</v>
      </c>
      <c r="G101" s="40"/>
      <c r="H101" s="40"/>
      <c r="I101" s="40"/>
      <c r="J101" s="43" t="s">
        <v>275</v>
      </c>
    </row>
    <row r="102" spans="1:15" x14ac:dyDescent="0.25">
      <c r="A102" s="16" t="s">
        <v>64</v>
      </c>
      <c r="C102" s="7" t="s">
        <v>300</v>
      </c>
      <c r="D102" s="56">
        <f>SUMIFS('Authorized Rev Req'!$P:$P,'Authorized Rev Req'!$R:$R,E102,'Authorized Rev Req'!$S:$S,"Y")</f>
        <v>12388.543281449209</v>
      </c>
      <c r="E102" s="16" t="s">
        <v>64</v>
      </c>
      <c r="F102" s="33">
        <f t="shared" si="13"/>
        <v>12388.543281449209</v>
      </c>
      <c r="H102" s="40"/>
      <c r="I102" s="40"/>
      <c r="J102" s="43" t="s">
        <v>275</v>
      </c>
      <c r="K102" s="43"/>
    </row>
    <row r="103" spans="1:15" x14ac:dyDescent="0.25">
      <c r="A103" s="16"/>
      <c r="C103" s="7"/>
      <c r="D103" s="61"/>
      <c r="F103" s="8"/>
      <c r="G103" s="8"/>
      <c r="H103" s="40"/>
      <c r="I103" s="40"/>
    </row>
    <row r="104" spans="1:15" x14ac:dyDescent="0.25">
      <c r="A104" s="28" t="s">
        <v>246</v>
      </c>
      <c r="D104" s="61"/>
      <c r="F104" s="8"/>
      <c r="G104" s="8"/>
      <c r="H104" s="40"/>
      <c r="I104" s="40"/>
      <c r="K104" s="43"/>
    </row>
    <row r="105" spans="1:15" x14ac:dyDescent="0.25">
      <c r="A105" t="s">
        <v>302</v>
      </c>
      <c r="C105" s="7" t="str">
        <f>'Authorized Rev Req'!H126</f>
        <v>ER24-96-000</v>
      </c>
      <c r="D105" s="56">
        <f>'Authorized Rev Req'!P126</f>
        <v>2788799.6412609736</v>
      </c>
      <c r="E105" t="s">
        <v>250</v>
      </c>
      <c r="F105" s="40">
        <f>D105</f>
        <v>2788799.6412609736</v>
      </c>
      <c r="G105" s="40">
        <f t="shared" ref="G105:H106" si="14">F105</f>
        <v>2788799.6412609736</v>
      </c>
      <c r="H105" s="40">
        <f t="shared" si="14"/>
        <v>2788799.6412609736</v>
      </c>
      <c r="I105" s="40">
        <f>H105</f>
        <v>2788799.6412609736</v>
      </c>
      <c r="J105" s="43" t="s">
        <v>275</v>
      </c>
    </row>
    <row r="106" spans="1:15" x14ac:dyDescent="0.25">
      <c r="A106" s="16" t="s">
        <v>303</v>
      </c>
      <c r="C106" t="str">
        <f>CONCATENATE('Authorized Rev Req'!H127," / ",'Authorized Rev Req'!H128,"")</f>
        <v>ER24-599-000 / ER23-2968-000</v>
      </c>
      <c r="D106" s="56">
        <f>SUM('Authorized Rev Req'!P127:P130)</f>
        <v>-117919.33164037766</v>
      </c>
      <c r="E106" t="s">
        <v>254</v>
      </c>
      <c r="F106" s="40">
        <f>D106</f>
        <v>-117919.33164037766</v>
      </c>
      <c r="G106" s="40">
        <f t="shared" si="14"/>
        <v>-117919.33164037766</v>
      </c>
      <c r="H106" s="40">
        <f t="shared" si="14"/>
        <v>-117919.33164037766</v>
      </c>
      <c r="I106" s="40">
        <f>H106</f>
        <v>-117919.33164037766</v>
      </c>
      <c r="J106" s="43" t="s">
        <v>275</v>
      </c>
    </row>
    <row r="107" spans="1:15" x14ac:dyDescent="0.25">
      <c r="D107" s="61"/>
      <c r="F107" s="40"/>
      <c r="G107" s="40"/>
      <c r="H107" s="40"/>
      <c r="I107" s="40"/>
      <c r="K107" s="40"/>
      <c r="L107" s="40"/>
      <c r="M107" s="8"/>
      <c r="N107" s="8"/>
      <c r="O107" s="67"/>
    </row>
    <row r="108" spans="1:15" x14ac:dyDescent="0.25">
      <c r="D108" s="61"/>
      <c r="F108" s="40"/>
      <c r="G108" s="40"/>
      <c r="H108" s="40"/>
      <c r="I108" s="40"/>
      <c r="K108" s="40"/>
      <c r="L108" s="40"/>
      <c r="M108" s="8"/>
      <c r="N108" s="8"/>
      <c r="O108" s="67"/>
    </row>
    <row r="109" spans="1:15" ht="15.75" thickBot="1" x14ac:dyDescent="0.3">
      <c r="A109" s="28" t="s">
        <v>304</v>
      </c>
      <c r="D109" s="68">
        <f>SUM(D10:D108)</f>
        <v>21092403.801539551</v>
      </c>
      <c r="E109" s="57"/>
      <c r="F109" s="69">
        <f>SUM(F10:F106)</f>
        <v>19656054.398738258</v>
      </c>
      <c r="G109" s="69">
        <f>SUM(G10:G106)</f>
        <v>17389046.451275621</v>
      </c>
      <c r="H109" s="70">
        <f>SUM(H10:H106)</f>
        <v>16139058.581552029</v>
      </c>
      <c r="I109" s="70">
        <f>SUM(I10:I106)</f>
        <v>16176291.928078173</v>
      </c>
      <c r="J109"/>
    </row>
    <row r="110" spans="1:15" ht="15.75" thickTop="1" x14ac:dyDescent="0.25">
      <c r="D110" s="61">
        <f>D109-B5</f>
        <v>0</v>
      </c>
      <c r="E110" s="57"/>
      <c r="F110" s="57"/>
      <c r="G110" s="57"/>
      <c r="H110" s="57"/>
      <c r="I110" s="57"/>
    </row>
    <row r="111" spans="1:15" x14ac:dyDescent="0.25">
      <c r="D111" s="51"/>
    </row>
    <row r="112" spans="1:15" ht="30.75" customHeight="1" x14ac:dyDescent="0.25">
      <c r="A112" s="90" t="s">
        <v>305</v>
      </c>
      <c r="B112" s="90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71"/>
    </row>
    <row r="113" spans="1:15" ht="75" customHeight="1" x14ac:dyDescent="0.25">
      <c r="A113" s="31" t="s">
        <v>46</v>
      </c>
      <c r="B113" s="31" t="s">
        <v>306</v>
      </c>
      <c r="C113" s="72" t="s">
        <v>307</v>
      </c>
      <c r="D113" s="72" t="s">
        <v>308</v>
      </c>
      <c r="E113" s="72" t="s">
        <v>309</v>
      </c>
      <c r="F113" s="91"/>
      <c r="G113" s="91"/>
      <c r="H113" s="91"/>
      <c r="I113" s="73"/>
      <c r="J113" s="72" t="s">
        <v>274</v>
      </c>
      <c r="K113" s="92" t="s">
        <v>310</v>
      </c>
      <c r="L113" s="92"/>
      <c r="M113" s="92"/>
      <c r="N113" s="92"/>
    </row>
    <row r="114" spans="1:15" x14ac:dyDescent="0.25">
      <c r="A114" s="28" t="s">
        <v>51</v>
      </c>
      <c r="C114" s="18"/>
      <c r="D114" s="18"/>
      <c r="E114" s="18"/>
      <c r="F114">
        <f>F9</f>
        <v>2024</v>
      </c>
      <c r="G114">
        <f>F114+1</f>
        <v>2025</v>
      </c>
      <c r="H114">
        <f t="shared" ref="H114:I114" si="15">G114+1</f>
        <v>2026</v>
      </c>
      <c r="I114">
        <f t="shared" si="15"/>
        <v>2027</v>
      </c>
      <c r="J114"/>
      <c r="K114">
        <f>F9</f>
        <v>2024</v>
      </c>
      <c r="L114">
        <f>K114+1</f>
        <v>2025</v>
      </c>
      <c r="M114">
        <f t="shared" ref="M114:N114" si="16">L114+1</f>
        <v>2026</v>
      </c>
      <c r="N114">
        <f t="shared" si="16"/>
        <v>2027</v>
      </c>
      <c r="O114" s="38"/>
    </row>
    <row r="115" spans="1:15" ht="15" customHeight="1" x14ac:dyDescent="0.25">
      <c r="A115" t="s">
        <v>311</v>
      </c>
      <c r="B115" s="7" t="s">
        <v>312</v>
      </c>
      <c r="C115" s="20" t="s">
        <v>313</v>
      </c>
      <c r="D115" s="40">
        <f t="shared" ref="D115:D116" si="17">F115</f>
        <v>176100</v>
      </c>
      <c r="E115" t="s">
        <v>57</v>
      </c>
      <c r="F115" s="33">
        <v>176100</v>
      </c>
      <c r="G115" s="40">
        <v>15160</v>
      </c>
      <c r="H115" s="40">
        <v>14700</v>
      </c>
      <c r="I115" s="40">
        <v>0</v>
      </c>
      <c r="J115" s="43" t="s">
        <v>277</v>
      </c>
      <c r="K115" s="40">
        <f>F115</f>
        <v>176100</v>
      </c>
      <c r="L115" s="40">
        <f t="shared" ref="L115:M115" si="18">G115</f>
        <v>15160</v>
      </c>
      <c r="M115" s="40">
        <f t="shared" si="18"/>
        <v>14700</v>
      </c>
      <c r="N115" s="40">
        <f>I115</f>
        <v>0</v>
      </c>
      <c r="O115" s="59"/>
    </row>
    <row r="116" spans="1:15" ht="15" customHeight="1" x14ac:dyDescent="0.25">
      <c r="A116" t="s">
        <v>311</v>
      </c>
      <c r="B116" s="7" t="s">
        <v>312</v>
      </c>
      <c r="C116" s="20" t="s">
        <v>313</v>
      </c>
      <c r="D116" s="40">
        <f t="shared" si="17"/>
        <v>4400</v>
      </c>
      <c r="E116" t="s">
        <v>64</v>
      </c>
      <c r="F116" s="33">
        <v>4400</v>
      </c>
      <c r="G116" s="40">
        <v>0</v>
      </c>
      <c r="H116" s="40">
        <v>0</v>
      </c>
      <c r="I116" s="40">
        <v>0</v>
      </c>
      <c r="J116" s="43" t="s">
        <v>277</v>
      </c>
      <c r="K116" s="40">
        <f t="shared" ref="K116" si="19">F116</f>
        <v>4400</v>
      </c>
      <c r="L116" s="40">
        <f>G116</f>
        <v>0</v>
      </c>
      <c r="M116" s="40">
        <f>G116</f>
        <v>0</v>
      </c>
      <c r="N116" s="40">
        <f t="shared" ref="N116:N121" si="20">I116</f>
        <v>0</v>
      </c>
      <c r="O116" s="59"/>
    </row>
    <row r="117" spans="1:15" x14ac:dyDescent="0.25">
      <c r="A117" t="s">
        <v>314</v>
      </c>
      <c r="B117" s="7" t="s">
        <v>315</v>
      </c>
      <c r="C117" s="20" t="s">
        <v>316</v>
      </c>
      <c r="D117" s="40">
        <f>F117</f>
        <v>1582098.5108863486</v>
      </c>
      <c r="E117" t="s">
        <v>57</v>
      </c>
      <c r="F117" s="33">
        <v>1582098.5108863486</v>
      </c>
      <c r="G117" s="40">
        <v>335701.48678790429</v>
      </c>
      <c r="H117" s="40">
        <v>68083.800613195417</v>
      </c>
      <c r="I117" s="40">
        <v>0</v>
      </c>
      <c r="J117" s="43" t="s">
        <v>277</v>
      </c>
      <c r="K117" s="40">
        <f>F117</f>
        <v>1582098.5108863486</v>
      </c>
      <c r="L117" s="40">
        <f t="shared" ref="L117:M126" si="21">G117</f>
        <v>335701.48678790429</v>
      </c>
      <c r="M117" s="40">
        <f t="shared" si="21"/>
        <v>68083.800613195417</v>
      </c>
      <c r="N117" s="40">
        <f t="shared" si="20"/>
        <v>0</v>
      </c>
      <c r="O117" s="59"/>
    </row>
    <row r="118" spans="1:15" x14ac:dyDescent="0.25">
      <c r="A118" t="s">
        <v>314</v>
      </c>
      <c r="B118" s="7" t="s">
        <v>315</v>
      </c>
      <c r="C118" s="20" t="s">
        <v>316</v>
      </c>
      <c r="D118" s="40">
        <f>F118</f>
        <v>0</v>
      </c>
      <c r="E118" t="s">
        <v>64</v>
      </c>
      <c r="F118" s="33">
        <v>0</v>
      </c>
      <c r="G118" s="40">
        <v>7404.4885923091042</v>
      </c>
      <c r="H118" s="40">
        <v>25.125432528396345</v>
      </c>
      <c r="I118" s="40">
        <v>0</v>
      </c>
      <c r="J118" s="43" t="s">
        <v>277</v>
      </c>
      <c r="K118" s="40">
        <f>F118</f>
        <v>0</v>
      </c>
      <c r="L118" s="40">
        <f t="shared" si="21"/>
        <v>7404.4885923091042</v>
      </c>
      <c r="M118" s="40">
        <f t="shared" si="21"/>
        <v>25.125432528396345</v>
      </c>
      <c r="N118" s="40">
        <f t="shared" si="20"/>
        <v>0</v>
      </c>
      <c r="O118" s="59"/>
    </row>
    <row r="119" spans="1:15" x14ac:dyDescent="0.25">
      <c r="A119" t="s">
        <v>317</v>
      </c>
      <c r="B119" s="7" t="s">
        <v>318</v>
      </c>
      <c r="C119" s="20" t="s">
        <v>319</v>
      </c>
      <c r="D119" s="40">
        <f t="shared" ref="D119:D120" si="22">F119</f>
        <v>295130</v>
      </c>
      <c r="E119" t="s">
        <v>57</v>
      </c>
      <c r="F119" s="33">
        <v>295130</v>
      </c>
      <c r="G119" s="40">
        <f>F119</f>
        <v>295130</v>
      </c>
      <c r="H119" s="40">
        <v>0</v>
      </c>
      <c r="I119" s="40">
        <v>0</v>
      </c>
      <c r="J119" s="43" t="s">
        <v>277</v>
      </c>
      <c r="K119" s="40">
        <f>F119</f>
        <v>295130</v>
      </c>
      <c r="L119" s="40">
        <f t="shared" si="21"/>
        <v>295130</v>
      </c>
      <c r="M119" s="40">
        <f t="shared" si="21"/>
        <v>0</v>
      </c>
      <c r="N119" s="40">
        <f t="shared" si="20"/>
        <v>0</v>
      </c>
      <c r="O119" s="59"/>
    </row>
    <row r="120" spans="1:15" x14ac:dyDescent="0.25">
      <c r="A120" t="s">
        <v>317</v>
      </c>
      <c r="B120" s="7" t="s">
        <v>318</v>
      </c>
      <c r="C120" s="20" t="s">
        <v>319</v>
      </c>
      <c r="D120" s="40">
        <f t="shared" si="22"/>
        <v>635</v>
      </c>
      <c r="E120" t="s">
        <v>64</v>
      </c>
      <c r="F120" s="33">
        <v>635</v>
      </c>
      <c r="G120" s="40">
        <v>635</v>
      </c>
      <c r="H120" s="40">
        <v>0</v>
      </c>
      <c r="I120" s="40">
        <v>0</v>
      </c>
      <c r="J120" s="43" t="s">
        <v>277</v>
      </c>
      <c r="K120" s="40">
        <f t="shared" ref="K120:K121" si="23">F120</f>
        <v>635</v>
      </c>
      <c r="L120" s="40">
        <f t="shared" si="21"/>
        <v>635</v>
      </c>
      <c r="M120" s="40">
        <f t="shared" si="21"/>
        <v>0</v>
      </c>
      <c r="N120" s="40">
        <f t="shared" si="20"/>
        <v>0</v>
      </c>
      <c r="O120" s="59"/>
    </row>
    <row r="121" spans="1:15" x14ac:dyDescent="0.25">
      <c r="A121" t="s">
        <v>320</v>
      </c>
      <c r="B121" s="7" t="s">
        <v>321</v>
      </c>
      <c r="C121" s="20" t="s">
        <v>322</v>
      </c>
      <c r="D121" s="40">
        <f>F121</f>
        <v>0</v>
      </c>
      <c r="E121" t="s">
        <v>55</v>
      </c>
      <c r="F121" s="33">
        <v>0</v>
      </c>
      <c r="G121" s="40">
        <f t="shared" ref="G121:H121" si="24">(G10+G11)*0.025</f>
        <v>196647.21788176015</v>
      </c>
      <c r="H121" s="40">
        <f t="shared" si="24"/>
        <v>211096.42080759583</v>
      </c>
      <c r="I121" s="40">
        <v>0</v>
      </c>
      <c r="J121" s="43" t="s">
        <v>277</v>
      </c>
      <c r="K121" s="40">
        <f t="shared" si="23"/>
        <v>0</v>
      </c>
      <c r="L121" s="40">
        <f t="shared" si="21"/>
        <v>196647.21788176015</v>
      </c>
      <c r="M121" s="40">
        <f t="shared" si="21"/>
        <v>211096.42080759583</v>
      </c>
      <c r="N121" s="40">
        <f t="shared" si="20"/>
        <v>0</v>
      </c>
      <c r="O121" s="59"/>
    </row>
    <row r="122" spans="1:15" x14ac:dyDescent="0.25">
      <c r="A122" t="s">
        <v>323</v>
      </c>
      <c r="B122" s="7" t="s">
        <v>324</v>
      </c>
      <c r="C122" s="20" t="s">
        <v>325</v>
      </c>
      <c r="D122" s="40">
        <f>F122</f>
        <v>9748.1605200460835</v>
      </c>
      <c r="E122" t="s">
        <v>326</v>
      </c>
      <c r="F122" s="33">
        <v>9748.1605200460835</v>
      </c>
      <c r="G122" s="40">
        <v>14255.73966750655</v>
      </c>
      <c r="H122" s="40">
        <v>22414.8544355431</v>
      </c>
      <c r="I122" s="33">
        <v>0</v>
      </c>
      <c r="J122" s="43" t="s">
        <v>277</v>
      </c>
      <c r="K122" s="40">
        <f>F122</f>
        <v>9748.1605200460835</v>
      </c>
      <c r="L122" s="40">
        <f t="shared" si="21"/>
        <v>14255.73966750655</v>
      </c>
      <c r="M122" s="40">
        <f t="shared" si="21"/>
        <v>22414.8544355431</v>
      </c>
      <c r="N122" s="40">
        <v>0</v>
      </c>
      <c r="O122" s="59"/>
    </row>
    <row r="123" spans="1:15" x14ac:dyDescent="0.25">
      <c r="A123" t="s">
        <v>323</v>
      </c>
      <c r="B123" s="7" t="s">
        <v>324</v>
      </c>
      <c r="C123" s="20" t="s">
        <v>325</v>
      </c>
      <c r="D123" s="40">
        <f>F123</f>
        <v>5379.967609004223</v>
      </c>
      <c r="E123" t="s">
        <v>77</v>
      </c>
      <c r="F123" s="33">
        <v>5379.967609004223</v>
      </c>
      <c r="G123" s="40">
        <v>5302.7537484762097</v>
      </c>
      <c r="H123" s="40">
        <v>4304.7911253176426</v>
      </c>
      <c r="I123" s="33">
        <v>0</v>
      </c>
      <c r="J123" s="43" t="s">
        <v>277</v>
      </c>
      <c r="K123" s="40">
        <f>F123</f>
        <v>5379.967609004223</v>
      </c>
      <c r="L123" s="40">
        <f t="shared" si="21"/>
        <v>5302.7537484762097</v>
      </c>
      <c r="M123" s="40">
        <f t="shared" si="21"/>
        <v>4304.7911253176426</v>
      </c>
      <c r="N123" s="40">
        <v>0</v>
      </c>
      <c r="O123" s="59"/>
    </row>
    <row r="124" spans="1:15" x14ac:dyDescent="0.25">
      <c r="A124" t="s">
        <v>327</v>
      </c>
      <c r="B124" s="74" t="s">
        <v>328</v>
      </c>
      <c r="C124" s="20" t="s">
        <v>329</v>
      </c>
      <c r="D124" s="40">
        <f>F124</f>
        <v>0</v>
      </c>
      <c r="E124" t="s">
        <v>326</v>
      </c>
      <c r="F124" s="33">
        <v>0</v>
      </c>
      <c r="G124" s="40">
        <v>156713.33648487151</v>
      </c>
      <c r="H124" s="40">
        <v>60377.689205726958</v>
      </c>
      <c r="I124" s="33">
        <v>0</v>
      </c>
      <c r="J124" s="43" t="s">
        <v>277</v>
      </c>
      <c r="K124" s="40">
        <f>F124</f>
        <v>0</v>
      </c>
      <c r="L124" s="40">
        <f t="shared" si="21"/>
        <v>156713.33648487151</v>
      </c>
      <c r="M124" s="40">
        <f t="shared" si="21"/>
        <v>60377.689205726958</v>
      </c>
      <c r="N124" s="40">
        <v>0</v>
      </c>
      <c r="O124" s="59"/>
    </row>
    <row r="125" spans="1:15" x14ac:dyDescent="0.25">
      <c r="A125" t="s">
        <v>327</v>
      </c>
      <c r="B125" s="74" t="s">
        <v>330</v>
      </c>
      <c r="C125" s="20" t="str">
        <f>C124</f>
        <v>Petition For Modification, Paragraph 37</v>
      </c>
      <c r="D125" s="40">
        <f>F125</f>
        <v>0</v>
      </c>
      <c r="E125" t="s">
        <v>77</v>
      </c>
      <c r="F125" s="33">
        <v>0</v>
      </c>
      <c r="G125" s="40">
        <v>58293.168356287562</v>
      </c>
      <c r="H125" s="40">
        <v>11595.584589113245</v>
      </c>
      <c r="I125" s="33">
        <v>0</v>
      </c>
      <c r="J125" s="43" t="s">
        <v>277</v>
      </c>
      <c r="K125" s="40">
        <f t="shared" ref="K125:K126" si="25">F125</f>
        <v>0</v>
      </c>
      <c r="L125" s="40">
        <f t="shared" si="21"/>
        <v>58293.168356287562</v>
      </c>
      <c r="M125" s="40">
        <f t="shared" si="21"/>
        <v>11595.584589113245</v>
      </c>
      <c r="N125" s="40">
        <v>0</v>
      </c>
      <c r="O125" s="59"/>
    </row>
    <row r="126" spans="1:15" x14ac:dyDescent="0.25">
      <c r="A126" t="s">
        <v>331</v>
      </c>
      <c r="B126" s="7" t="s">
        <v>332</v>
      </c>
      <c r="C126" s="20" t="s">
        <v>333</v>
      </c>
      <c r="D126" s="40">
        <f t="shared" ref="D126:D127" si="26">F126</f>
        <v>43013.803924508669</v>
      </c>
      <c r="E126" t="s">
        <v>326</v>
      </c>
      <c r="F126" s="33">
        <v>43013.803924508669</v>
      </c>
      <c r="G126" s="40">
        <v>0</v>
      </c>
      <c r="H126" s="40">
        <v>0</v>
      </c>
      <c r="I126" s="33">
        <v>0</v>
      </c>
      <c r="J126" s="43" t="s">
        <v>277</v>
      </c>
      <c r="K126" s="40">
        <f t="shared" si="25"/>
        <v>43013.803924508669</v>
      </c>
      <c r="L126" s="40">
        <f t="shared" si="21"/>
        <v>0</v>
      </c>
      <c r="M126" s="40">
        <f t="shared" si="21"/>
        <v>0</v>
      </c>
      <c r="N126" s="40">
        <v>0</v>
      </c>
      <c r="O126" s="59"/>
    </row>
    <row r="127" spans="1:15" x14ac:dyDescent="0.25">
      <c r="A127" t="s">
        <v>331</v>
      </c>
      <c r="B127" s="7" t="s">
        <v>332</v>
      </c>
      <c r="C127" s="20" t="s">
        <v>333</v>
      </c>
      <c r="D127" s="40">
        <f t="shared" si="26"/>
        <v>18435.273694778378</v>
      </c>
      <c r="E127" t="s">
        <v>77</v>
      </c>
      <c r="F127" s="33">
        <v>18435.273694778378</v>
      </c>
      <c r="G127" s="40">
        <v>0</v>
      </c>
      <c r="H127" s="40">
        <v>0</v>
      </c>
      <c r="I127" s="33">
        <v>0</v>
      </c>
      <c r="J127" s="43" t="s">
        <v>277</v>
      </c>
      <c r="K127" s="40">
        <f>F127</f>
        <v>18435.273694778378</v>
      </c>
      <c r="L127" s="40">
        <f>G127</f>
        <v>0</v>
      </c>
      <c r="M127" s="40">
        <f>H127</f>
        <v>0</v>
      </c>
      <c r="N127" s="40">
        <v>0</v>
      </c>
      <c r="O127" s="59"/>
    </row>
    <row r="128" spans="1:15" ht="15.6" customHeight="1" x14ac:dyDescent="0.25">
      <c r="A128" t="s">
        <v>334</v>
      </c>
      <c r="B128" t="s">
        <v>335</v>
      </c>
      <c r="C128" s="20" t="s">
        <v>336</v>
      </c>
      <c r="D128" s="40">
        <v>0</v>
      </c>
      <c r="E128" t="s">
        <v>90</v>
      </c>
      <c r="F128" s="33">
        <v>0</v>
      </c>
      <c r="G128" s="40">
        <v>168542.40739858468</v>
      </c>
      <c r="H128" s="40">
        <v>0</v>
      </c>
      <c r="I128" s="40">
        <v>0</v>
      </c>
      <c r="J128" s="43" t="s">
        <v>275</v>
      </c>
      <c r="K128" s="40">
        <f t="shared" ref="K128:M140" si="27">F128</f>
        <v>0</v>
      </c>
      <c r="L128" s="40">
        <f>G128-G23</f>
        <v>-209984.11015775331</v>
      </c>
      <c r="M128" s="40">
        <f t="shared" ref="M128:M132" si="28">H128</f>
        <v>0</v>
      </c>
      <c r="N128" s="40">
        <v>0</v>
      </c>
      <c r="O128" s="59"/>
    </row>
    <row r="129" spans="1:21" ht="15.6" customHeight="1" x14ac:dyDescent="0.25">
      <c r="A129" t="s">
        <v>334</v>
      </c>
      <c r="B129" t="s">
        <v>335</v>
      </c>
      <c r="C129" s="20" t="s">
        <v>337</v>
      </c>
      <c r="D129" s="40">
        <v>0</v>
      </c>
      <c r="E129" t="s">
        <v>64</v>
      </c>
      <c r="F129" s="33">
        <v>0</v>
      </c>
      <c r="G129" s="40">
        <v>352.75189811906256</v>
      </c>
      <c r="H129" s="40">
        <v>0</v>
      </c>
      <c r="I129" s="40">
        <v>0</v>
      </c>
      <c r="J129" s="43" t="s">
        <v>275</v>
      </c>
      <c r="K129" s="40">
        <f t="shared" si="27"/>
        <v>0</v>
      </c>
      <c r="L129" s="40">
        <f>G129-'Authorized Rev Req'!Q27</f>
        <v>-551.93192470675535</v>
      </c>
      <c r="M129" s="40">
        <f t="shared" si="28"/>
        <v>0</v>
      </c>
      <c r="N129" s="40">
        <v>0</v>
      </c>
      <c r="O129" s="59"/>
    </row>
    <row r="130" spans="1:21" ht="15.6" customHeight="1" x14ac:dyDescent="0.25">
      <c r="A130" t="s">
        <v>334</v>
      </c>
      <c r="B130" t="s">
        <v>335</v>
      </c>
      <c r="C130" s="20" t="s">
        <v>338</v>
      </c>
      <c r="D130" s="40">
        <v>0</v>
      </c>
      <c r="E130" t="s">
        <v>64</v>
      </c>
      <c r="F130" s="33">
        <v>0</v>
      </c>
      <c r="G130" s="40">
        <v>-930839.91350119235</v>
      </c>
      <c r="H130" s="40">
        <v>0</v>
      </c>
      <c r="I130" s="40">
        <v>0</v>
      </c>
      <c r="J130" s="43" t="s">
        <v>275</v>
      </c>
      <c r="K130" s="40">
        <f t="shared" si="27"/>
        <v>0</v>
      </c>
      <c r="L130" s="40">
        <f>G130-G21</f>
        <v>964214.50308816461</v>
      </c>
      <c r="M130" s="40">
        <f t="shared" si="28"/>
        <v>0</v>
      </c>
      <c r="N130" s="40">
        <v>0</v>
      </c>
      <c r="O130" s="59"/>
      <c r="R130" s="38"/>
      <c r="S130" s="38"/>
      <c r="T130" s="38"/>
      <c r="U130" s="38"/>
    </row>
    <row r="131" spans="1:21" ht="15.6" customHeight="1" x14ac:dyDescent="0.25">
      <c r="A131" t="s">
        <v>334</v>
      </c>
      <c r="B131" t="s">
        <v>335</v>
      </c>
      <c r="C131" s="20" t="s">
        <v>339</v>
      </c>
      <c r="D131" s="40">
        <v>0</v>
      </c>
      <c r="E131" t="s">
        <v>86</v>
      </c>
      <c r="F131" s="33">
        <v>0</v>
      </c>
      <c r="G131" s="40">
        <v>3166.0170655329603</v>
      </c>
      <c r="H131" s="40">
        <v>0</v>
      </c>
      <c r="I131" s="40">
        <v>0</v>
      </c>
      <c r="J131" s="43" t="s">
        <v>275</v>
      </c>
      <c r="K131" s="40">
        <f t="shared" si="27"/>
        <v>0</v>
      </c>
      <c r="L131" s="40">
        <f>G131-G22</f>
        <v>-11464.385964795152</v>
      </c>
      <c r="M131" s="40">
        <f t="shared" si="28"/>
        <v>0</v>
      </c>
      <c r="N131" s="40">
        <v>0</v>
      </c>
      <c r="O131" s="59"/>
      <c r="R131" s="38"/>
      <c r="S131" s="38"/>
      <c r="T131" s="38"/>
      <c r="U131" s="38"/>
    </row>
    <row r="132" spans="1:21" ht="15.6" customHeight="1" x14ac:dyDescent="0.25">
      <c r="A132" t="s">
        <v>334</v>
      </c>
      <c r="B132" t="s">
        <v>335</v>
      </c>
      <c r="C132" s="20" t="s">
        <v>340</v>
      </c>
      <c r="D132" s="40">
        <v>0</v>
      </c>
      <c r="E132" t="s">
        <v>77</v>
      </c>
      <c r="F132" s="33">
        <v>0</v>
      </c>
      <c r="G132" s="40">
        <v>3769749.7204347868</v>
      </c>
      <c r="H132" s="40">
        <v>0</v>
      </c>
      <c r="I132" s="40">
        <v>0</v>
      </c>
      <c r="J132" s="43" t="s">
        <v>275</v>
      </c>
      <c r="K132" s="40">
        <f t="shared" si="27"/>
        <v>0</v>
      </c>
      <c r="L132" s="40">
        <f>G132-G20</f>
        <v>-651263.55140557606</v>
      </c>
      <c r="M132" s="40">
        <f t="shared" si="28"/>
        <v>0</v>
      </c>
      <c r="N132" s="40">
        <v>0</v>
      </c>
      <c r="O132" s="59"/>
      <c r="R132" s="38"/>
      <c r="S132" s="38"/>
      <c r="T132" s="38"/>
      <c r="U132" s="38"/>
    </row>
    <row r="133" spans="1:21" ht="15.6" customHeight="1" x14ac:dyDescent="0.25">
      <c r="A133" t="s">
        <v>334</v>
      </c>
      <c r="B133" t="s">
        <v>335</v>
      </c>
      <c r="C133" s="20" t="s">
        <v>338</v>
      </c>
      <c r="D133" s="40">
        <v>0</v>
      </c>
      <c r="E133" t="s">
        <v>77</v>
      </c>
      <c r="F133" s="33">
        <v>0</v>
      </c>
      <c r="G133" s="40">
        <v>0</v>
      </c>
      <c r="H133" s="40">
        <v>0</v>
      </c>
      <c r="I133" s="40">
        <v>0</v>
      </c>
      <c r="J133" s="43" t="s">
        <v>275</v>
      </c>
      <c r="K133" s="40">
        <f t="shared" si="27"/>
        <v>0</v>
      </c>
      <c r="L133" s="40">
        <f t="shared" si="27"/>
        <v>0</v>
      </c>
      <c r="M133" s="40">
        <f t="shared" si="27"/>
        <v>0</v>
      </c>
      <c r="N133" s="40">
        <v>0</v>
      </c>
      <c r="O133" s="59"/>
      <c r="R133" s="38"/>
      <c r="S133" s="38"/>
      <c r="T133" s="38"/>
      <c r="U133" s="38"/>
    </row>
    <row r="134" spans="1:21" ht="15.6" customHeight="1" x14ac:dyDescent="0.25">
      <c r="A134" t="s">
        <v>334</v>
      </c>
      <c r="B134" t="s">
        <v>335</v>
      </c>
      <c r="C134" s="20" t="s">
        <v>338</v>
      </c>
      <c r="D134" s="40">
        <v>0</v>
      </c>
      <c r="E134" t="s">
        <v>64</v>
      </c>
      <c r="F134" s="33">
        <v>0</v>
      </c>
      <c r="G134" s="40">
        <v>0</v>
      </c>
      <c r="H134" s="40">
        <v>0</v>
      </c>
      <c r="I134" s="40">
        <v>0</v>
      </c>
      <c r="J134" s="43" t="s">
        <v>275</v>
      </c>
      <c r="K134" s="40">
        <f t="shared" si="27"/>
        <v>0</v>
      </c>
      <c r="L134" s="40">
        <f>G134-'Authorized Rev Req'!Q26</f>
        <v>-11483.85945862339</v>
      </c>
      <c r="M134" s="40">
        <f t="shared" si="27"/>
        <v>0</v>
      </c>
      <c r="N134" s="40">
        <v>0</v>
      </c>
      <c r="O134" s="59"/>
      <c r="R134" s="38"/>
      <c r="S134" s="38"/>
      <c r="T134" s="38"/>
      <c r="U134" s="38"/>
    </row>
    <row r="135" spans="1:21" ht="15.6" customHeight="1" x14ac:dyDescent="0.25">
      <c r="A135" t="s">
        <v>334</v>
      </c>
      <c r="B135" t="s">
        <v>335</v>
      </c>
      <c r="C135" s="20" t="s">
        <v>341</v>
      </c>
      <c r="D135" s="40">
        <v>0</v>
      </c>
      <c r="E135" t="s">
        <v>162</v>
      </c>
      <c r="F135" s="33">
        <v>0</v>
      </c>
      <c r="G135" s="40">
        <v>-81.9123184513914</v>
      </c>
      <c r="H135" s="40">
        <v>0</v>
      </c>
      <c r="I135" s="40">
        <v>0</v>
      </c>
      <c r="J135" s="43" t="s">
        <v>275</v>
      </c>
      <c r="K135" s="40">
        <f t="shared" si="27"/>
        <v>0</v>
      </c>
      <c r="L135" s="40">
        <f>G135-G85</f>
        <v>393.92049702215155</v>
      </c>
      <c r="M135" s="40">
        <f t="shared" si="27"/>
        <v>0</v>
      </c>
      <c r="N135" s="40">
        <v>0</v>
      </c>
      <c r="O135" s="59"/>
      <c r="R135" s="38"/>
      <c r="S135" s="38"/>
      <c r="T135" s="38"/>
      <c r="U135" s="38"/>
    </row>
    <row r="136" spans="1:21" ht="15.6" customHeight="1" x14ac:dyDescent="0.25">
      <c r="A136" t="s">
        <v>334</v>
      </c>
      <c r="B136" t="s">
        <v>335</v>
      </c>
      <c r="C136" s="20" t="s">
        <v>342</v>
      </c>
      <c r="D136" s="40">
        <v>0</v>
      </c>
      <c r="E136" t="s">
        <v>162</v>
      </c>
      <c r="F136" s="33">
        <v>0</v>
      </c>
      <c r="G136" s="40">
        <v>40301.931940098366</v>
      </c>
      <c r="H136" s="40">
        <v>0</v>
      </c>
      <c r="I136" s="40">
        <v>0</v>
      </c>
      <c r="J136" s="43" t="s">
        <v>275</v>
      </c>
      <c r="K136" s="40">
        <f t="shared" si="27"/>
        <v>0</v>
      </c>
      <c r="L136" s="40">
        <f>G136-G68</f>
        <v>17136.66035671646</v>
      </c>
      <c r="M136" s="40">
        <f t="shared" si="27"/>
        <v>0</v>
      </c>
      <c r="N136" s="40">
        <v>0</v>
      </c>
      <c r="O136" s="59"/>
      <c r="R136" s="38"/>
      <c r="S136" s="38"/>
      <c r="T136" s="38"/>
      <c r="U136" s="38"/>
    </row>
    <row r="137" spans="1:21" ht="15.6" customHeight="1" x14ac:dyDescent="0.25">
      <c r="A137" t="s">
        <v>334</v>
      </c>
      <c r="B137" t="s">
        <v>335</v>
      </c>
      <c r="C137" s="20" t="s">
        <v>343</v>
      </c>
      <c r="D137" s="40">
        <v>0</v>
      </c>
      <c r="E137" t="s">
        <v>162</v>
      </c>
      <c r="F137" s="33">
        <v>0</v>
      </c>
      <c r="G137" s="40">
        <v>13220.279755427671</v>
      </c>
      <c r="H137" s="40">
        <v>0</v>
      </c>
      <c r="I137" s="40">
        <v>0</v>
      </c>
      <c r="J137" s="43" t="s">
        <v>275</v>
      </c>
      <c r="K137" s="40">
        <f t="shared" si="27"/>
        <v>0</v>
      </c>
      <c r="L137" s="40">
        <f>G137-G84</f>
        <v>-840.95095422441955</v>
      </c>
      <c r="M137" s="40">
        <f t="shared" si="27"/>
        <v>0</v>
      </c>
      <c r="N137" s="40">
        <v>0</v>
      </c>
      <c r="O137" s="59"/>
      <c r="R137" s="38"/>
      <c r="S137" s="38"/>
      <c r="T137" s="38"/>
      <c r="U137" s="38"/>
    </row>
    <row r="138" spans="1:21" ht="15.6" customHeight="1" x14ac:dyDescent="0.25">
      <c r="A138" t="s">
        <v>334</v>
      </c>
      <c r="B138" t="s">
        <v>335</v>
      </c>
      <c r="C138" s="75" t="s">
        <v>344</v>
      </c>
      <c r="D138" s="40">
        <v>0</v>
      </c>
      <c r="E138" t="s">
        <v>159</v>
      </c>
      <c r="F138" s="33">
        <v>0</v>
      </c>
      <c r="G138" s="40">
        <v>-887998</v>
      </c>
      <c r="H138" s="40">
        <v>0</v>
      </c>
      <c r="I138" s="40">
        <v>0</v>
      </c>
      <c r="J138" s="43" t="s">
        <v>275</v>
      </c>
      <c r="K138" s="40">
        <f t="shared" si="27"/>
        <v>0</v>
      </c>
      <c r="L138" s="40">
        <f>G138-G67</f>
        <v>-198676.91612166597</v>
      </c>
      <c r="M138" s="40">
        <f t="shared" si="27"/>
        <v>0</v>
      </c>
      <c r="N138" s="40">
        <v>0</v>
      </c>
      <c r="O138" s="59"/>
      <c r="R138" s="38"/>
      <c r="S138" s="38"/>
      <c r="T138" s="38"/>
      <c r="U138" s="38"/>
    </row>
    <row r="139" spans="1:21" ht="15.6" customHeight="1" x14ac:dyDescent="0.25">
      <c r="A139" t="s">
        <v>345</v>
      </c>
      <c r="B139" t="s">
        <v>346</v>
      </c>
      <c r="C139" t="s">
        <v>347</v>
      </c>
      <c r="D139" s="40">
        <v>0</v>
      </c>
      <c r="E139" t="s">
        <v>57</v>
      </c>
      <c r="F139" s="40">
        <v>0</v>
      </c>
      <c r="G139" s="40">
        <v>168801.86719146292</v>
      </c>
      <c r="H139" s="40">
        <v>402.14447762413943</v>
      </c>
      <c r="I139" s="40">
        <v>0</v>
      </c>
      <c r="J139" s="43" t="s">
        <v>275</v>
      </c>
      <c r="K139" s="40">
        <f t="shared" si="27"/>
        <v>0</v>
      </c>
      <c r="L139" s="40">
        <f t="shared" si="27"/>
        <v>168801.86719146292</v>
      </c>
      <c r="M139" s="40">
        <f t="shared" si="27"/>
        <v>402.14447762413943</v>
      </c>
      <c r="N139" s="40">
        <v>0</v>
      </c>
      <c r="O139" s="59"/>
      <c r="R139" s="38"/>
      <c r="S139" s="38"/>
      <c r="T139" s="38"/>
      <c r="U139" s="38"/>
    </row>
    <row r="140" spans="1:21" ht="15.6" customHeight="1" x14ac:dyDescent="0.25">
      <c r="A140" t="s">
        <v>345</v>
      </c>
      <c r="B140" t="s">
        <v>346</v>
      </c>
      <c r="C140" t="s">
        <v>348</v>
      </c>
      <c r="D140" s="40">
        <v>0</v>
      </c>
      <c r="E140" t="s">
        <v>64</v>
      </c>
      <c r="F140" s="40">
        <v>0</v>
      </c>
      <c r="G140" s="40">
        <v>36505.533525554318</v>
      </c>
      <c r="H140" s="40">
        <v>0</v>
      </c>
      <c r="I140" s="40">
        <v>0</v>
      </c>
      <c r="J140" s="43" t="s">
        <v>275</v>
      </c>
      <c r="K140" s="40">
        <f t="shared" si="27"/>
        <v>0</v>
      </c>
      <c r="L140" s="40">
        <f t="shared" si="27"/>
        <v>36505.533525554318</v>
      </c>
      <c r="M140" s="40">
        <f t="shared" si="27"/>
        <v>0</v>
      </c>
      <c r="N140" s="40">
        <v>0</v>
      </c>
      <c r="O140" s="59"/>
      <c r="R140" s="38"/>
      <c r="S140" s="38"/>
      <c r="T140" s="38"/>
      <c r="U140" s="38"/>
    </row>
    <row r="141" spans="1:21" x14ac:dyDescent="0.25">
      <c r="D141" s="57"/>
      <c r="F141" s="40"/>
      <c r="H141" s="40"/>
      <c r="I141" s="40"/>
      <c r="K141" s="40"/>
      <c r="L141" s="40"/>
      <c r="M141" s="40"/>
      <c r="N141" s="40"/>
      <c r="O141" s="59"/>
    </row>
    <row r="142" spans="1:21" x14ac:dyDescent="0.25">
      <c r="A142" t="s">
        <v>157</v>
      </c>
      <c r="D142" s="57"/>
      <c r="F142" s="40"/>
      <c r="H142" s="40"/>
      <c r="I142" s="40"/>
      <c r="K142" s="40"/>
      <c r="L142" s="40"/>
      <c r="M142" s="40"/>
      <c r="N142" s="40"/>
      <c r="O142" s="59"/>
      <c r="Q142" s="76"/>
    </row>
    <row r="143" spans="1:21" x14ac:dyDescent="0.25">
      <c r="A143" t="s">
        <v>349</v>
      </c>
      <c r="B143" t="s">
        <v>350</v>
      </c>
      <c r="C143" t="s">
        <v>351</v>
      </c>
      <c r="D143" s="40">
        <f t="shared" ref="D143" si="29">F143</f>
        <v>0</v>
      </c>
      <c r="E143" s="16" t="s">
        <v>162</v>
      </c>
      <c r="F143" s="40">
        <v>0</v>
      </c>
      <c r="G143" s="40">
        <v>232201</v>
      </c>
      <c r="H143" s="40">
        <v>0</v>
      </c>
      <c r="I143" s="40">
        <v>0</v>
      </c>
      <c r="J143" s="43" t="s">
        <v>277</v>
      </c>
      <c r="K143" s="40">
        <f t="shared" ref="K143:M143" si="30">F143</f>
        <v>0</v>
      </c>
      <c r="L143" s="40">
        <f t="shared" si="30"/>
        <v>232201</v>
      </c>
      <c r="M143" s="40">
        <f t="shared" si="30"/>
        <v>0</v>
      </c>
      <c r="N143" s="40">
        <v>0</v>
      </c>
      <c r="O143" s="59"/>
    </row>
    <row r="144" spans="1:21" x14ac:dyDescent="0.25">
      <c r="D144" s="57"/>
      <c r="F144" s="8"/>
      <c r="G144" s="77"/>
      <c r="H144" s="8"/>
      <c r="I144" s="8"/>
      <c r="K144" s="8"/>
      <c r="L144" s="8"/>
      <c r="M144" s="8"/>
      <c r="N144" s="8"/>
      <c r="O144" s="8"/>
    </row>
    <row r="145" spans="1:15" x14ac:dyDescent="0.25">
      <c r="A145" s="78"/>
      <c r="B145" s="79"/>
      <c r="D145" s="57"/>
      <c r="F145" s="8"/>
      <c r="G145" s="77"/>
      <c r="H145" s="8"/>
      <c r="I145" s="8"/>
      <c r="K145" s="8"/>
      <c r="L145" s="8"/>
      <c r="M145" s="8"/>
      <c r="N145" s="8"/>
      <c r="O145" s="8"/>
    </row>
    <row r="146" spans="1:15" x14ac:dyDescent="0.25">
      <c r="A146" s="78"/>
      <c r="B146" s="79"/>
      <c r="D146" s="57"/>
      <c r="F146" s="8"/>
      <c r="G146" s="77"/>
      <c r="H146" s="8"/>
      <c r="I146" s="8"/>
      <c r="K146" s="8"/>
      <c r="L146" s="8"/>
      <c r="M146" s="8"/>
      <c r="N146" s="8"/>
      <c r="O146" s="8"/>
    </row>
    <row r="147" spans="1:15" x14ac:dyDescent="0.25">
      <c r="A147" s="78"/>
      <c r="B147" s="79"/>
      <c r="D147" s="57"/>
      <c r="F147" s="8"/>
      <c r="G147" s="77"/>
      <c r="H147" s="8"/>
      <c r="I147" s="8"/>
      <c r="K147" s="8"/>
      <c r="L147" s="8"/>
      <c r="M147" s="8"/>
      <c r="N147" s="8"/>
      <c r="O147" s="8"/>
    </row>
    <row r="148" spans="1:15" x14ac:dyDescent="0.25">
      <c r="A148" s="78"/>
      <c r="B148" s="79"/>
      <c r="D148" s="57"/>
      <c r="F148" s="8"/>
      <c r="G148" s="77"/>
      <c r="H148" s="8"/>
      <c r="I148" s="8"/>
      <c r="K148" s="8"/>
      <c r="L148" s="8"/>
      <c r="M148" s="8"/>
      <c r="N148" s="8"/>
      <c r="O148" s="8"/>
    </row>
    <row r="149" spans="1:15" x14ac:dyDescent="0.25">
      <c r="A149" s="28" t="s">
        <v>246</v>
      </c>
      <c r="D149" s="61"/>
      <c r="F149" s="8"/>
      <c r="G149" s="8"/>
      <c r="H149" s="8"/>
      <c r="I149" s="8"/>
      <c r="K149" s="8"/>
      <c r="L149" s="8"/>
      <c r="M149" s="8"/>
      <c r="N149" s="8"/>
      <c r="O149" s="8"/>
    </row>
    <row r="150" spans="1:15" x14ac:dyDescent="0.25">
      <c r="A150" t="s">
        <v>352</v>
      </c>
      <c r="B150" t="s">
        <v>353</v>
      </c>
      <c r="C150" t="s">
        <v>353</v>
      </c>
      <c r="D150" s="56">
        <v>-6600</v>
      </c>
      <c r="E150" t="s">
        <v>254</v>
      </c>
      <c r="F150" s="33">
        <f>D150</f>
        <v>-6600</v>
      </c>
      <c r="G150" s="40">
        <v>0</v>
      </c>
      <c r="H150" s="40">
        <v>0</v>
      </c>
      <c r="I150" s="40">
        <v>0</v>
      </c>
      <c r="J150" s="43" t="s">
        <v>277</v>
      </c>
      <c r="K150" s="40">
        <f t="shared" ref="K150:M150" si="31">F150</f>
        <v>-6600</v>
      </c>
      <c r="L150" s="40">
        <f t="shared" si="31"/>
        <v>0</v>
      </c>
      <c r="M150" s="40">
        <f t="shared" si="31"/>
        <v>0</v>
      </c>
      <c r="N150" s="40">
        <f t="shared" ref="N150" si="32">M150</f>
        <v>0</v>
      </c>
      <c r="O150" s="59"/>
    </row>
    <row r="151" spans="1:15" x14ac:dyDescent="0.25">
      <c r="C151" s="20"/>
      <c r="D151" s="56"/>
      <c r="F151" s="40"/>
      <c r="G151" s="40"/>
      <c r="H151" s="8"/>
      <c r="I151" s="8"/>
      <c r="K151" s="40"/>
      <c r="L151" s="40"/>
      <c r="M151" s="8"/>
      <c r="N151" s="8"/>
      <c r="O151" s="59"/>
    </row>
    <row r="152" spans="1:15" x14ac:dyDescent="0.25">
      <c r="C152" s="20"/>
      <c r="D152" s="56"/>
      <c r="F152" s="40"/>
      <c r="G152" s="40"/>
      <c r="H152" s="8"/>
      <c r="I152" s="8"/>
      <c r="K152" s="40"/>
      <c r="L152" s="40"/>
      <c r="M152" s="8"/>
      <c r="N152" s="8"/>
      <c r="O152" s="59"/>
    </row>
    <row r="153" spans="1:15" x14ac:dyDescent="0.25">
      <c r="D153" s="61"/>
      <c r="F153" s="8"/>
      <c r="G153" s="8"/>
      <c r="H153" s="8"/>
      <c r="I153" s="8"/>
      <c r="K153" s="8"/>
      <c r="L153" s="8"/>
      <c r="M153" s="8"/>
      <c r="N153" s="8"/>
      <c r="O153" s="8"/>
    </row>
    <row r="154" spans="1:15" ht="15.75" thickBot="1" x14ac:dyDescent="0.3">
      <c r="A154" s="28" t="s">
        <v>354</v>
      </c>
      <c r="D154" s="68">
        <f>SUM(D115:D153)</f>
        <v>2128340.7166346856</v>
      </c>
      <c r="F154" s="69">
        <f>SUM(F115:F153)</f>
        <v>2128340.7166346856</v>
      </c>
      <c r="G154" s="69">
        <f>SUM(G115:G153)</f>
        <v>3699164.8749090382</v>
      </c>
      <c r="H154" s="69">
        <f>SUM(H115:H153)</f>
        <v>393000.41068664478</v>
      </c>
      <c r="I154" s="69">
        <f>SUM(I115:I153)</f>
        <v>0</v>
      </c>
      <c r="J154"/>
      <c r="K154" s="69">
        <f>SUM(K115:K153)</f>
        <v>2128340.7166346856</v>
      </c>
      <c r="L154" s="69">
        <f>SUM(L115:L153)</f>
        <v>1420230.9701906904</v>
      </c>
      <c r="M154" s="69">
        <f>SUM(M115:M153)</f>
        <v>393000.41068664478</v>
      </c>
      <c r="N154" s="69">
        <f>SUM(N115:N153)</f>
        <v>0</v>
      </c>
      <c r="O154" s="80"/>
    </row>
    <row r="155" spans="1:15" ht="15.75" thickTop="1" x14ac:dyDescent="0.25"/>
    <row r="158" spans="1:15" x14ac:dyDescent="0.25">
      <c r="A158" t="s">
        <v>355</v>
      </c>
      <c r="B158" s="81">
        <v>1.0869E-2</v>
      </c>
    </row>
    <row r="159" spans="1:15" x14ac:dyDescent="0.25">
      <c r="A159" t="s">
        <v>356</v>
      </c>
      <c r="B159" s="82">
        <v>1.0810999999999999E-2</v>
      </c>
    </row>
    <row r="160" spans="1:15" x14ac:dyDescent="0.25">
      <c r="A160" t="s">
        <v>357</v>
      </c>
      <c r="B160" s="82">
        <v>1.1245E-2</v>
      </c>
    </row>
  </sheetData>
  <mergeCells count="5">
    <mergeCell ref="A7:J7"/>
    <mergeCell ref="F113:H113"/>
    <mergeCell ref="K113:N113"/>
    <mergeCell ref="A112:J112"/>
    <mergeCell ref="K112:N112"/>
  </mergeCells>
  <conditionalFormatting sqref="L73:L83 L68">
    <cfRule type="duplicateValues" dxfId="0" priority="1"/>
  </conditionalFormatting>
  <dataValidations count="1">
    <dataValidation type="list" allowBlank="1" showInputMessage="1" showErrorMessage="1" sqref="J114:K114 F114" xr:uid="{E6EDE716-CE6E-4DA6-A9CD-E73BBECA1D09}">
      <formula1>"2019,2020,2021,2022,2023,2024,2025"</formula1>
    </dataValidation>
  </dataValidations>
  <pageMargins left="0.7" right="0.7" top="0.75" bottom="0.75" header="0.3" footer="0.3"/>
  <pageSetup paperSize="3" orientation="landscape" r:id="rId1"/>
  <headerFooter>
    <oddFooter>&amp;C&amp;1#&amp;"Calibri"&amp;10&amp;K000000Internal</oddFooter>
  </headerFooter>
  <legacyDrawing r:id="rId2"/>
</worksheet>
</file>

<file path=docMetadata/LabelInfo.xml><?xml version="1.0" encoding="utf-8"?>
<clbl:labelList xmlns:clbl="http://schemas.microsoft.com/office/2020/mipLabelMetadata">
  <clbl:label id="{746d2a3f-4d51-44da-b226-f025675a294d}" enabled="1" method="Privileged" siteId="{44ae661a-ece6-41aa-bc96-7c2c85a089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Data</vt:lpstr>
      <vt:lpstr>Authorized Rev Req</vt:lpstr>
      <vt:lpstr>Incremental Rev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Kolnowski, Benjamin</dc:creator>
  <cp:lastModifiedBy>Pra, Paulina</cp:lastModifiedBy>
  <dcterms:created xsi:type="dcterms:W3CDTF">2024-06-03T15:08:34Z</dcterms:created>
  <dcterms:modified xsi:type="dcterms:W3CDTF">2024-06-03T18:44:08Z</dcterms:modified>
</cp:coreProperties>
</file>