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empra.sharepoint.com/teams/gassystemplanningoir/Shared Documents/G. Distribution Cost Ruling/SoCalGas Package/"/>
    </mc:Choice>
  </mc:AlternateContent>
  <xr:revisionPtr revIDLastSave="855" documentId="13_ncr:1_{0255D68B-206C-4029-A522-F5502060C041}" xr6:coauthVersionLast="47" xr6:coauthVersionMax="47" xr10:uidLastSave="{4F34CFBF-FF55-4E29-B221-C486812BDFD6}"/>
  <bookViews>
    <workbookView xWindow="-28920" yWindow="-120" windowWidth="29040" windowHeight="15720" firstSheet="3" activeTab="1" xr2:uid="{79446AAD-70E6-4E1D-B48D-92C43DFA041E}"/>
  </bookViews>
  <sheets>
    <sheet name="Summary" sheetId="2" r:id="rId1"/>
    <sheet name="Costs by Operating District" sheetId="4" r:id="rId2"/>
    <sheet name="Utility-Wide Costs by Program" sheetId="7" r:id="rId3"/>
    <sheet name="Directions" sheetId="12" r:id="rId4"/>
    <sheet name="Definitions" sheetId="1"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0">Summary!$A$15</definedName>
    <definedName name="_ftn1" localSheetId="2">'Utility-Wide Costs by Program'!#REF!</definedName>
    <definedName name="_ftn2" localSheetId="1">'Costs by Operating District'!$A$15</definedName>
    <definedName name="_ftn2" localSheetId="5">'Definitions of Other Misc Costs'!#REF!</definedName>
    <definedName name="_ftn2" localSheetId="0">Summary!$A$18</definedName>
    <definedName name="_ftn2" localSheetId="2">'Utility-Wide Costs by Program'!#REF!</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0">Summary!$E$3</definedName>
    <definedName name="_ftnref1" localSheetId="2">'Utility-Wide Costs by Program'!$E$3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0">Summary!$E$7</definedName>
    <definedName name="_ftnref2" localSheetId="2">'Utility-Wide Costs by Program'!$E$7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xlnm.Print_Area" localSheetId="0">Summary!$A$1:$E$19</definedName>
    <definedName name="_xlnm.Print_Area" localSheetId="1">'Costs by Operating District'!$A$1:$AZ$31</definedName>
    <definedName name="_xlnm.Print_Area" localSheetId="2">'Utility-Wide Costs by Program'!$A$1:$G$23</definedName>
    <definedName name="_xlnm.Print_Area" localSheetId="3">Directions!$B$1:$B$8</definedName>
    <definedName name="_xlnm.Print_Area" localSheetId="5">'Definitions of Other Misc Costs'!$A$1:$C$7</definedName>
    <definedName name="_xlnm.Print_Area" localSheetId="4">Definitions!$B$1:$B$40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11" i="2"/>
  <c r="D10" i="2"/>
  <c r="D6" i="2"/>
  <c r="AZ4" i="4"/>
  <c r="D7" i="2" s="1"/>
  <c r="AZ2" i="4"/>
  <c r="F9" i="7"/>
  <c r="G9" i="7"/>
  <c r="E9" i="7"/>
  <c r="E2" i="7" s="1"/>
  <c r="F4" i="7"/>
  <c r="G4" i="7"/>
  <c r="E4" i="7"/>
  <c r="F3" i="7"/>
  <c r="G3" i="7"/>
  <c r="E3" i="7"/>
  <c r="F2" i="7"/>
  <c r="G2" i="7"/>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D8" i="2" s="1"/>
  <c r="E17"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D5" i="2" s="1"/>
  <c r="E12"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D4" i="2" s="1"/>
  <c r="F11" i="4"/>
  <c r="E11"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D2" i="2" s="1"/>
  <c r="F10" i="4"/>
  <c r="G10" i="4"/>
  <c r="E10" i="4"/>
  <c r="F2" i="4"/>
  <c r="G2" i="4"/>
  <c r="H2" i="4"/>
  <c r="I2" i="4"/>
  <c r="J2" i="4"/>
  <c r="K2" i="4"/>
  <c r="L2" i="4"/>
  <c r="M2" i="4"/>
  <c r="N2" i="4"/>
  <c r="O2" i="4"/>
  <c r="P2" i="4"/>
  <c r="Q2" i="4"/>
  <c r="R2" i="4"/>
  <c r="S2" i="4"/>
  <c r="T2" i="4"/>
  <c r="U2" i="4"/>
  <c r="V2" i="4"/>
  <c r="W2" i="4"/>
  <c r="X2" i="4"/>
  <c r="Y2" i="4"/>
  <c r="Z2" i="4"/>
  <c r="AA2" i="4"/>
  <c r="AB2" i="4"/>
  <c r="AC2" i="4"/>
  <c r="AD2" i="4"/>
  <c r="AE2" i="4"/>
  <c r="AF2" i="4"/>
  <c r="AG2" i="4"/>
  <c r="AH2" i="4"/>
  <c r="AI2" i="4"/>
  <c r="AJ2" i="4"/>
  <c r="AK2" i="4"/>
  <c r="AL2" i="4"/>
  <c r="AM2" i="4"/>
  <c r="AN2" i="4"/>
  <c r="AO2" i="4"/>
  <c r="AP2" i="4"/>
  <c r="AQ2" i="4"/>
  <c r="AR2" i="4"/>
  <c r="AS2" i="4"/>
  <c r="AT2" i="4"/>
  <c r="AU2" i="4"/>
  <c r="AV2" i="4"/>
  <c r="AW2" i="4"/>
  <c r="AX2" i="4"/>
  <c r="AY2" i="4"/>
  <c r="E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tc={3D6B4F96-D81D-4270-8044-973899D664A8}</author>
  </authors>
  <commentList>
    <comment ref="B16" authorId="0" shapeId="0" xr:uid="{3D6B4F96-D81D-4270-8044-973899D664A8}">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<sst xmlns="http://schemas.openxmlformats.org/spreadsheetml/2006/main" count="337" uniqueCount="243">
  <si>
    <t>Row ID</t>
  </si>
  <si>
    <t>Program Category</t>
  </si>
  <si>
    <t>Row Name</t>
  </si>
  <si>
    <t>Value</t>
  </si>
  <si>
    <t>Definition [1]</t>
  </si>
  <si>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</si>
  <si>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</si>
  <si>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</si>
  <si>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</si>
  <si>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</si>
  <si>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t>
  </si>
  <si>
    <t>Cost per services replaced, for services only</t>
  </si>
  <si>
    <t>Average cost of replacing gas distribution services only.[2]  Also shown in next table, row B1, final column. [3]</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</si>
  <si>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</si>
  <si>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</si>
  <si>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</si>
  <si>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</si>
  <si>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</si>
  <si>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column.[4]</t>
  </si>
  <si>
    <t>A5</t>
  </si>
  <si>
    <t>Main program projects per year</t>
  </si>
  <si>
    <t>Average work orders per year, totaled across the utility’s main and service replacement programs. Also shown in next table, row B11, final column.</t>
  </si>
  <si>
    <t>A6</t>
  </si>
  <si>
    <t>Services replaced per year, when services only</t>
  </si>
  <si>
    <t>Average number of services replaced by service-only replacement programs.[5] Also shown in next table, row B3, final column.</t>
  </si>
  <si>
    <t>A7</t>
  </si>
  <si>
    <t>Both main and service and service-only replacement programs</t>
  </si>
  <si>
    <t>Anual pipeline replacement expenditures</t>
  </si>
  <si>
    <t>Total cost across gas distribution replacement programs. Sum of next table’s B5 and B15, final column.[6]</t>
  </si>
  <si>
    <t>A8</t>
  </si>
  <si>
    <t>NA</t>
  </si>
  <si>
    <t>Maintenance cost per service</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</si>
  <si>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</si>
  <si>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</si>
  <si>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</si>
  <si>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t>Average days between the date that the project was identified for replacement and the date that replacement activities broke ground. Also shown in next table, row B21, final column.</t>
  </si>
  <si>
    <t>A10</t>
  </si>
  <si>
    <t>Project planning period, for services only</t>
  </si>
  <si>
    <t>Average days between the date that the service(s) was identified for replacement and the date that replacement activities broke ground. Also shown in next table, row B6, final column.</t>
  </si>
  <si>
    <t>[1] All values are calculated as defined in the "Definition" column for every field that includes a cell calculation or equivalent field in "Definition."</t>
  </si>
  <si>
    <t>[2] [Note: Footnote From Template] Programs which replace both mains and services sometimes replace services alone, but including those projects would be more challenging to include in this calculation.</t>
  </si>
  <si>
    <t>[3] "Definition" defines this field as the equivalent to B1, which is calculated as B5/B3 (Total Cost divided by Services Replaced per Year), this value equals the Total Cost across the 4 years (2021-2024) divided by the Average Count of Services replaced for one year. Total Loaded Cost per Total Services Replaced across all 4 years is $13,719.65.</t>
  </si>
  <si>
    <t>[4] "Definition" defines the equivalent field as B10 which is calculated as B12/B11 (Services Replaced divided by Main Projects per Year), this value represents the Total Count of Services across the 4 years (2021-2024) divided by the Average Count of Main Projects for one year. Total Services Replaced per Total Main Projects across all 4 years is 11.9.</t>
  </si>
  <si>
    <t xml:space="preserve">[5] [Note: Footnote From Template] Note this will be less than the total services replaced annually because mains and services programs can also includes projects which only replace services.  However, it would be more challenging to include those in this calculation. </t>
  </si>
  <si>
    <t>[6] "Row" column asks for "Annual" costs, but "Definition" column asks for the sum of B5 and B15 which are Total Costs (all 4 years). For all values, the "Definition" column is being followed for consistency. This field represents Total Costs across 4 years. The average annual cost is $316,877,275.40.</t>
  </si>
  <si>
    <t>Definition [1]</t>
  </si>
  <si>
    <t>182ND STREET</t>
  </si>
  <si>
    <t>ALHAMBRA</t>
  </si>
  <si>
    <t>ALISO VIEJO</t>
  </si>
  <si>
    <t>ANAHEIM</t>
  </si>
  <si>
    <t>AZUSA</t>
  </si>
  <si>
    <t>BAKERSFIELD</t>
  </si>
  <si>
    <t>BEAUMONT</t>
  </si>
  <si>
    <t>BELVEDERE</t>
  </si>
  <si>
    <t>BRANFORD</t>
  </si>
  <si>
    <t>CANOGA PARK</t>
  </si>
  <si>
    <t>CHINO</t>
  </si>
  <si>
    <t>COMPTON</t>
  </si>
  <si>
    <t>CORONA</t>
  </si>
  <si>
    <t>CRENSHAW</t>
  </si>
  <si>
    <t>DOWNEY</t>
  </si>
  <si>
    <t>EL CENTRO</t>
  </si>
  <si>
    <t>FONTANA</t>
  </si>
  <si>
    <t>GARDEN GROVE</t>
  </si>
  <si>
    <t>GLENDALE</t>
  </si>
  <si>
    <t>HOLLYWOOD</t>
  </si>
  <si>
    <t>HUNTINGTON PARK</t>
  </si>
  <si>
    <t>INDUSTRY</t>
  </si>
  <si>
    <t>JUANITA</t>
  </si>
  <si>
    <t>LA JOLLA</t>
  </si>
  <si>
    <t>LANCASTER</t>
  </si>
  <si>
    <t>MURRIETA</t>
  </si>
  <si>
    <t>OXNARD</t>
  </si>
  <si>
    <t>PALM DESERT</t>
  </si>
  <si>
    <t>PASADENA</t>
  </si>
  <si>
    <t>PORTERVILLE</t>
  </si>
  <si>
    <t>RAMONA</t>
  </si>
  <si>
    <t>RIM FOREST</t>
  </si>
  <si>
    <t>RIVERSIDE</t>
  </si>
  <si>
    <t>SAN BERNARDINO</t>
  </si>
  <si>
    <t>SAN LUIS OBISPO</t>
  </si>
  <si>
    <t>SAN PEDRO</t>
  </si>
  <si>
    <t>SANTA ANA</t>
  </si>
  <si>
    <t>SANTA BARBARA</t>
  </si>
  <si>
    <t>SANTA MARIA</t>
  </si>
  <si>
    <t>SANTA MONICA</t>
  </si>
  <si>
    <t>SATICOY</t>
  </si>
  <si>
    <t>SIMI VALLEY</t>
  </si>
  <si>
    <t>TEMPLETON</t>
  </si>
  <si>
    <t>VALENCIA</t>
  </si>
  <si>
    <t>VISALIA</t>
  </si>
  <si>
    <t>WHITTIER</t>
  </si>
  <si>
    <t>YUCCA</t>
  </si>
  <si>
    <t>Totals or Averages Across All Programs</t>
  </si>
  <si>
    <t>B1</t>
  </si>
  <si>
    <t>Cost per service replaced, for services only</t>
  </si>
  <si>
    <t>Average cost of replacing gas distribution services only.[3]  Calculated by dividing B5 by B3. [2]</t>
  </si>
  <si>
    <t>B2</t>
  </si>
  <si>
    <t>Cost per service mile replaced, for services only</t>
  </si>
  <si>
    <t>Average cost of service-only replacement activities, per mile of main. Calculated by dividing B5 by B4.</t>
  </si>
  <si>
    <t>B3</t>
  </si>
  <si>
    <t>Average number of services replaced by service-only replacement programs.[4]</t>
  </si>
  <si>
    <t>B4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</si>
  <si>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</si>
  <si>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</si>
  <si>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</si>
  <si>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</si>
  <si>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</si>
  <si>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</si>
  <si>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</si>
  <si>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</si>
  <si>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</si>
  <si>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</si>
  <si>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</si>
  <si>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</si>
  <si>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</si>
  <si>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</si>
  <si>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</si>
  <si>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</si>
  <si>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t>Average number of services in a single work order.  Calculated by dividing B12 by B11. [5]</t>
  </si>
  <si>
    <t>B11</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</si>
  <si>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</si>
  <si>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</si>
  <si>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</si>
  <si>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</si>
  <si>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</si>
  <si>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</si>
  <si>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</si>
  <si>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</si>
  <si>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</si>
  <si>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</si>
  <si>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</si>
  <si>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</si>
  <si>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color theme="1"/>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</si>
  <si>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</si>
  <si>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</si>
  <si>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</si>
  <si>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</si>
  <si>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</si>
  <si>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</si>
  <si>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</si>
  <si>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</si>
  <si>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</si>
  <si>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</si>
  <si>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</si>
  <si>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B20</t>
  </si>
  <si>
    <t>Other Misc Costs</t>
  </si>
  <si>
    <t xml:space="preserve">Sum of costs in the cost categories “Fleet,” “Permitting,” “AFUDC,” “Land,” “Other,” and “Administrative &amp; General Costs” as defined in “Definitions of Other Misc Costs.” </t>
  </si>
  <si>
    <t>B21</t>
  </si>
  <si>
    <t>Average days between the date that the project was identified for replacement and the date that replacement activities broke ground.</t>
  </si>
  <si>
    <t>B22</t>
  </si>
  <si>
    <t>Project time to completion, for main programs</t>
  </si>
  <si>
    <t>Average days between the date that the project was identified for replacement and the date that the replacement equipment was placed in operation.</t>
  </si>
  <si>
    <t>[2] "Definition" defines this field as B5/B3 (Total Cost divided by Services Replaced per Year), this value represents the Total Cost across the 4 years (2021-2024) divided by the Average Count of Services replaced for one year. Company wide Total Loaded Cost per Total Services Replaced across all 4 years is $13,719.65.</t>
  </si>
  <si>
    <t>[3] [Note: Footnote From Template] Programs which replace both mains and services sometimes replace services alone, but including those projects would be onerous to include in this calculation.</t>
  </si>
  <si>
    <t xml:space="preserve">[4] [Note: Footnote From Template] Note this will be an undercount because mains and services programs can also includes projects which only replace services.  However, it would be more challenging to include those in this calculation. </t>
  </si>
  <si>
    <t>[5] "Definition" defines this field as B12/B11 (Services Replaced divided by Main Projects per Year), this value represents the Total Count of Services across the 4 years (2021-2024) divided by the Average Count of Main Projects for one year. Company wide Total Services Replaced per Total Main Projects across all 4 years is 11.9.</t>
  </si>
  <si>
    <t>Base Capital Main and Service Replacements - BC 252, 254, 255, 267</t>
  </si>
  <si>
    <t>DIMP DREAMS Main and Service Replacements - BC 277</t>
  </si>
  <si>
    <t>Total or Average</t>
  </si>
  <si>
    <t>C1</t>
  </si>
  <si>
    <t>Average cost of gas distribution main and service replacement activities, per service. Calculated by dividing C8 by C5.</t>
  </si>
  <si>
    <t>C2</t>
  </si>
  <si>
    <t>Average cost of gas distribution main and service replacement activities [2], per mile of main. Calculated by dividing C8 by C6.</t>
  </si>
  <si>
    <t>C3</t>
  </si>
  <si>
    <t>Average number of services in a single work order.  Calculated by dividing C5 by C4. [3]</t>
  </si>
  <si>
    <t>C4</t>
  </si>
  <si>
    <t>Average work orders per year, totalled across the utility’s main and service replacement programs.</t>
  </si>
  <si>
    <t>C5</t>
  </si>
  <si>
    <t>C6</t>
  </si>
  <si>
    <t>Total miles of main replaced by main and service replacement program work orders.[4]</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</si>
  <si>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</si>
  <si>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</si>
  <si>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</si>
  <si>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</si>
  <si>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</si>
  <si>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</si>
  <si>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</si>
  <si>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</si>
  <si>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</si>
  <si>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</si>
  <si>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</si>
  <si>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</si>
  <si>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[2] [Note: Footnote From Template] Programs which replace both mains and services sometimes replace services alone, but including those projects would be onerous to include in this calculation.</t>
  </si>
  <si>
    <t>[3] "Definition" defines this field as C5/C4 (Services Replaced divided by Main Projects per Year), this value represents the Total Count of Services across the 4 years (2021-2024) divided by the Average Count of Main Projects for one year. Company wide Total Services Replaced per Total Main Projects across all 4 years is 11.9.</t>
  </si>
  <si>
    <t>Summary</t>
  </si>
  <si>
    <r>
      <rPr>
        <sz val="13"/>
        <color rgb="FF000000"/>
        <rFont val="Book Antiqua"/>
        <family val="1"/>
      </rPr>
      <t>a.</t>
    </r>
    <r>
      <rPr>
        <sz val="7"/>
        <color rgb="FF000000"/>
        <rFont val="Times New Roman"/>
        <family val="1"/>
      </rPr>
      <t xml:space="preserve">    </t>
    </r>
    <r>
      <rPr>
        <sz val="13"/>
        <color rgb="FF000000"/>
        <rFont val="Book Antiqua"/>
        <family val="1"/>
      </rPr>
      <t>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the years; and in the fifth column, provide the Definition, as shown.</t>
    </r>
  </si>
  <si>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</si>
  <si>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 For each row, include only information for the programs specified in the “Program Category." 
Values for B8 through B15 in the last column should match with values for C1 through C8 in the last column in the tab “Utility-Wide Costs by Program.”</t>
  </si>
  <si>
    <t>Utility-Wide Costs by Program</t>
  </si>
  <si>
    <t xml:space="preserve">c.   	In the tab, “Utility-Wide Costs by Program,” provide the program accomplishments and costs shown (rows), broken down by programs (columns).  In the first four columns, provide the Row ID, Program Category, Row Name and Definition, as shown.  Next provide a column for each program, and in it, include only the information for work orders in that program.  Include all the costs for work orders associated with the program, even if these costs are not recorded under the work order or program.  In the last column, provide the information across all programs (totals unless definition is an average, in which case provide average across all programs shown in preceding columns). </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</si>
  <si>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</si>
  <si>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</si>
  <si>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</si>
  <si>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</si>
  <si>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</si>
  <si>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</si>
  <si>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</si>
  <si>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</si>
  <si>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</si>
  <si>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</si>
  <si>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</si>
  <si>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</si>
  <si>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</si>
  <si>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</si>
  <si>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</si>
  <si>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</si>
  <si>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</si>
  <si>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</si>
  <si>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</si>
  <si>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</si>
  <si>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</si>
  <si>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</si>
  <si>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</si>
  <si>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</si>
  <si>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</si>
  <si>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</si>
  <si>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</si>
  <si>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t xml:space="preserve">[1] Workpaper includes these codes within work group 252. Southern California Gas Company, submitted in SoCalGas General Rate Case A.22-05-015 for years 2024-2027, Work Unit/Activity Level Estimates, SCG-04-CWP-R_Mario_Aguirre-Gas_Distribution_49456.pdf, pp. 45 &amp;ff. </t>
  </si>
  <si>
    <t>[2] Driscopipe 7000 was installed in 1974-1980. See Prepared Direct Testimony of Kevin Lang on behalf of Southwest Gas Corporation, submitted in Southwest Gas General Rate Case A.22-05-015, August 2019, https://docs.cpuc.ca.gov/PublishedDocs/SupDoc/A1908015/2695/338276400.pdf, p. 5.</t>
  </si>
  <si>
    <t>[3] Consistent definitions were used for Operating District in Gas System Census Tract Data, filed by gas utilities in response to Administrative Law Judge’s Ruling Seeking Data from Gas Utilities in R.24-09-012, January 13, 14, and 17, 2024, posted on the CPUC’s R.24-09-012 webpage, https://www.cpuc.ca.gov/industries-and-topics/natural-gas/long-term-gas-planning-rulemaking. See definitions in Administrative Law Judge’s Ruling Seeking Revised Data from Gas Utilities 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</si>
  <si>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</si>
  <si>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</si>
  <si>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</si>
  <si>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</si>
  <si>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t xml:space="preserve">[8] Pressure districts are also discussed in Recommendations for SB 1221 California Natural Gas System Mapping, CPUC Energy Division Staff Proposal, February 20, 2025, https://docs.cpuc.ca.gov/PublishedDocs/Efile/G000/M556/K897/556897432.PDF, p. 15.  For additional background on pressure zones, see DeWitte, Tom and Coolidge, Tom, Understanding Pressure Zones, April 2024, https://community.esri.com/t5/gas-and-pipeline-blog/understanding-pressure-zones/ba-p/1416830. </t>
  </si>
  <si>
    <t xml:space="preserve">[9]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</si>
  <si>
    <t xml:space="preserve">[10] Recommendations for SB 1221 California Natural Gas System Mapping, p. 15. See also Gas System Census Tract Data Notes, filed by PG&amp;E in response to Administrative Law Judge’s Ruling Seeking Data from Gas Utilities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</si>
  <si>
    <t>[11]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Direction to Utilities Draft for Comment,  https://docs.cpuc.ca.gov/PublishedDocs/Efile/G000/M556/K897/556897318.PDF. Transmission-level regulator stations are not included.</t>
  </si>
  <si>
    <t>Cost Category</t>
  </si>
  <si>
    <t>Definition</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</si>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</sst>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22">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sz val="10"/>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i/>
      <sz val="13"/>
      <color theme="1"/>
      <name val="Times New Roman"/>
      <family val="1"/>
    </font>
    <font>
      <sz val="11"/>
      <name val="Book Antiqua"/>
      <family val="1"/>
    </font>
    <font>
      <i/>
      <sz val="12"/>
      <color rgb="FF000000"/>
      <name val="Book Antiqua"/>
      <family val="1"/>
    </font>
    <font>
      <sz val="13"/>
      <color rgb="FF000000"/>
      <name val="Book Antiqua"/>
      <family val="1"/>
    </font>
    <font>
      <sz val="7"/>
      <color rgb="FF000000"/>
      <name val="Times New Roman"/>
      <family val="1"/>
    </font>
    <font>
      <b/>
      <sz val="10"/>
      <color theme="1"/>
      <name val="Arial"/>
    </font>
    <font>
      <sz val="10"/>
      <color rgb="FF000000"/>
      <name val="Arial"/>
    </font>
    <font>
      <b/>
      <sz val="10"/>
      <color rgb="FF000000"/>
      <name val="Arial"/>
    </font>
    <font>
      <sz val="11"/>
      <color rgb="FF000000"/>
      <name val="Aptos Narrow"/>
      <family val="2"/>
    </font>
    <font>
      <sz val="12"/>
      <color theme="1"/>
      <name val="Book Antiqua"/>
    </font>
    <font>
      <b/>
      <sz val="11"/>
      <color rgb="FF000000"/>
      <name val="Aptos Narrow"/>
      <family val="2"/>
    </font>
  </fonts>
  <fills count="6">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C0E6F5"/>
        <bgColor rgb="FFC0E6F5"/>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diagonal/>
    </border>
    <border>
      <left/>
      <right/>
      <top style="thin">
        <color rgb="FF44B3E1"/>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5">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0" fillId="0" borderId="0" xfId="0" applyAlignment="1">
      <alignment wrapText="1"/>
    </xf>
    <xf numFmtId="0" fontId="4" fillId="0" borderId="0" xfId="0" applyFont="1" applyAlignment="1">
      <alignment vertical="center" wrapText="1"/>
    </xf>
    <xf numFmtId="0" fontId="1" fillId="0" borderId="0" xfId="0" applyFont="1" applyAlignment="1">
      <alignment wrapText="1"/>
    </xf>
    <xf numFmtId="0" fontId="3" fillId="2" borderId="4" xfId="0" applyFont="1" applyFill="1" applyBorder="1" applyAlignment="1">
      <alignment vertical="center" wrapText="1"/>
    </xf>
    <xf numFmtId="0" fontId="6" fillId="0" borderId="0" xfId="0" applyFont="1" applyAlignment="1">
      <alignment vertical="center" wrapText="1"/>
    </xf>
    <xf numFmtId="0" fontId="1"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8"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9" fillId="0" borderId="0" xfId="0" applyFont="1" applyAlignment="1">
      <alignment horizontal="left" vertical="center" wrapText="1" indent="12"/>
    </xf>
    <xf numFmtId="0" fontId="14" fillId="0" borderId="0" xfId="0" applyFont="1" applyAlignment="1">
      <alignment horizontal="left" vertical="center" wrapText="1" indent="12"/>
    </xf>
    <xf numFmtId="164" fontId="0" fillId="0" borderId="2" xfId="0" applyNumberFormat="1" applyBorder="1"/>
    <xf numFmtId="164" fontId="0" fillId="0" borderId="4" xfId="0" applyNumberFormat="1" applyBorder="1"/>
    <xf numFmtId="2" fontId="0" fillId="0" borderId="4" xfId="0" applyNumberFormat="1" applyBorder="1"/>
    <xf numFmtId="2" fontId="0" fillId="0" borderId="2" xfId="0" applyNumberFormat="1" applyBorder="1"/>
    <xf numFmtId="164" fontId="0" fillId="0" borderId="2" xfId="0" applyNumberFormat="1" applyBorder="1" applyAlignment="1">
      <alignment wrapText="1"/>
    </xf>
    <xf numFmtId="164" fontId="0" fillId="0" borderId="0" xfId="0" applyNumberFormat="1"/>
    <xf numFmtId="164" fontId="16" fillId="4" borderId="7" xfId="0" applyNumberFormat="1" applyFont="1" applyFill="1" applyBorder="1"/>
    <xf numFmtId="2" fontId="0" fillId="0" borderId="0" xfId="0" applyNumberFormat="1"/>
    <xf numFmtId="2" fontId="16" fillId="4" borderId="7" xfId="0" applyNumberFormat="1" applyFont="1" applyFill="1" applyBorder="1"/>
    <xf numFmtId="1" fontId="0" fillId="0" borderId="0" xfId="0" applyNumberFormat="1"/>
    <xf numFmtId="1" fontId="16" fillId="4" borderId="7" xfId="0" applyNumberFormat="1" applyFont="1" applyFill="1" applyBorder="1"/>
    <xf numFmtId="165" fontId="0" fillId="0" borderId="0" xfId="0" applyNumberFormat="1"/>
    <xf numFmtId="0" fontId="0" fillId="0" borderId="0" xfId="0" applyAlignment="1">
      <alignment horizontal="left"/>
    </xf>
    <xf numFmtId="0" fontId="17" fillId="0" borderId="0" xfId="0" applyFont="1"/>
    <xf numFmtId="8" fontId="17" fillId="0" borderId="0" xfId="0" applyNumberFormat="1" applyFont="1"/>
    <xf numFmtId="0" fontId="18" fillId="5" borderId="8" xfId="0" applyFont="1" applyFill="1" applyBorder="1"/>
    <xf numFmtId="8" fontId="18" fillId="5" borderId="8" xfId="0" applyNumberFormat="1" applyFont="1" applyFill="1" applyBorder="1"/>
    <xf numFmtId="2" fontId="17" fillId="0" borderId="0" xfId="0" applyNumberFormat="1" applyFont="1"/>
    <xf numFmtId="2" fontId="18" fillId="5" borderId="8" xfId="0" applyNumberFormat="1" applyFont="1" applyFill="1" applyBorder="1"/>
    <xf numFmtId="0" fontId="19" fillId="0" borderId="0" xfId="0" applyFont="1"/>
    <xf numFmtId="8" fontId="19" fillId="0" borderId="0" xfId="0" applyNumberFormat="1" applyFont="1"/>
    <xf numFmtId="0" fontId="20" fillId="0" borderId="4" xfId="0" applyFont="1" applyBorder="1" applyAlignment="1">
      <alignment vertical="center" wrapText="1"/>
    </xf>
    <xf numFmtId="8" fontId="21" fillId="5" borderId="8" xfId="0" applyNumberFormat="1" applyFont="1" applyFill="1" applyBorder="1"/>
    <xf numFmtId="8" fontId="1" fillId="0" borderId="0" xfId="0" applyNumberFormat="1" applyFont="1" applyAlignment="1">
      <alignment wrapText="1"/>
    </xf>
    <xf numFmtId="164" fontId="1" fillId="0" borderId="0" xfId="0" applyNumberFormat="1" applyFont="1"/>
    <xf numFmtId="0" fontId="1" fillId="0" borderId="0" xfId="0" applyFont="1" applyAlignment="1">
      <alignment vertical="center" wrapText="1"/>
    </xf>
    <xf numFmtId="0" fontId="3" fillId="0" borderId="0" xfId="0" applyFont="1" applyAlignment="1">
      <alignment vertical="center" wrapText="1"/>
    </xf>
    <xf numFmtId="2" fontId="16" fillId="4" borderId="0" xfId="0" applyNumberFormat="1" applyFont="1" applyFill="1"/>
    <xf numFmtId="0" fontId="7" fillId="0" borderId="0" xfId="1" applyAlignment="1">
      <alignment horizontal="left" vertical="top" wrapText="1"/>
    </xf>
    <xf numFmtId="0" fontId="9" fillId="0" borderId="0" xfId="0" applyFont="1" applyAlignment="1">
      <alignment horizontal="left" wrapText="1"/>
    </xf>
    <xf numFmtId="0" fontId="10" fillId="0" borderId="0" xfId="0" applyFont="1" applyAlignment="1">
      <alignment horizontal="left" wrapText="1"/>
    </xf>
    <xf numFmtId="0" fontId="12" fillId="0" borderId="0" xfId="1" applyFont="1" applyAlignment="1">
      <alignment horizontal="left" wrapText="1"/>
    </xf>
    <xf numFmtId="0" fontId="8" fillId="0" borderId="9" xfId="0" applyFont="1" applyBorder="1" applyAlignment="1">
      <alignment vertical="center" wrapText="1"/>
    </xf>
    <xf numFmtId="0" fontId="1" fillId="0" borderId="10"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B0B6F5F9-CC76-4ED4-AAB1-47B712A717F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B0B6F5F9-CC76-4ED4-AAB1-47B712A717F5}" id="{3D6B4F96-D81D-4270-8044-973899D664A8}">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F19"/>
  <sheetViews>
    <sheetView zoomScale="126" workbookViewId="0">
      <selection activeCell="E4" sqref="E4"/>
    </sheetView>
  </sheetViews>
  <sheetFormatPr defaultColWidth="8.7109375" defaultRowHeight="15.75" customHeight="1"/>
  <cols>
    <col min="1" max="1" width="13.42578125" style="10" customWidth="1"/>
    <col min="2" max="2" width="20.5703125" style="10" customWidth="1"/>
    <col min="3" max="3" width="27.28515625" style="10" customWidth="1"/>
    <col min="4" max="4" width="26" style="10" customWidth="1"/>
    <col min="5" max="5" width="80" style="10" customWidth="1"/>
    <col min="6" max="6" width="21.140625" style="1" customWidth="1"/>
    <col min="7" max="16384" width="8.7109375" style="1"/>
  </cols>
  <sheetData>
    <row r="1" spans="1:6" ht="16.5">
      <c r="A1" s="2" t="s">
        <v>0</v>
      </c>
      <c r="B1" s="3" t="s">
        <v>1</v>
      </c>
      <c r="C1" s="3" t="s">
        <v>2</v>
      </c>
      <c r="D1" s="3" t="s">
        <v>3</v>
      </c>
      <c r="E1" s="3" t="s">
        <v>4</v>
      </c>
    </row>
    <row r="2" spans="1:6" ht="47.25">
      <c r="A2" s="4" t="s">
        <v>5</v>
      </c>
      <c r="B2" s="5" t="s">
        <v>6</v>
      </c>
      <c r="C2" s="5" t="s">
        <v>7</v>
      </c>
      <c r="D2" s="21">
        <f>'Costs by Operating District'!AZ10</f>
        <v>22439.590501509749</v>
      </c>
      <c r="E2" s="7" t="s">
        <v>8</v>
      </c>
    </row>
    <row r="3" spans="1:6" ht="47.25">
      <c r="A3" s="4" t="s">
        <v>9</v>
      </c>
      <c r="B3" s="5" t="s">
        <v>10</v>
      </c>
      <c r="C3" s="5" t="s">
        <v>11</v>
      </c>
      <c r="D3" s="21">
        <f>'Costs by Operating District'!AZ2</f>
        <v>54865.095833701896</v>
      </c>
      <c r="E3" s="7" t="s">
        <v>12</v>
      </c>
    </row>
    <row r="4" spans="1:6" ht="47.25">
      <c r="A4" s="4" t="s">
        <v>13</v>
      </c>
      <c r="B4" s="5" t="s">
        <v>6</v>
      </c>
      <c r="C4" s="5" t="s">
        <v>14</v>
      </c>
      <c r="D4" s="22">
        <f>'Costs by Operating District'!AZ11</f>
        <v>2526059.7086996525</v>
      </c>
      <c r="E4" s="7" t="s">
        <v>15</v>
      </c>
    </row>
    <row r="5" spans="1:6" ht="47.25">
      <c r="A5" s="4" t="s">
        <v>16</v>
      </c>
      <c r="B5" s="5" t="s">
        <v>6</v>
      </c>
      <c r="C5" s="42" t="s">
        <v>17</v>
      </c>
      <c r="D5" s="23">
        <f>'Costs by Operating District'!AZ12</f>
        <v>47.654441198744998</v>
      </c>
      <c r="E5" s="7" t="s">
        <v>18</v>
      </c>
    </row>
    <row r="6" spans="1:6" ht="47.25">
      <c r="A6" s="4" t="s">
        <v>19</v>
      </c>
      <c r="B6" s="5" t="s">
        <v>6</v>
      </c>
      <c r="C6" s="5" t="s">
        <v>20</v>
      </c>
      <c r="D6" s="23">
        <f>'Costs by Operating District'!AZ13</f>
        <v>924.3</v>
      </c>
      <c r="E6" s="7" t="s">
        <v>21</v>
      </c>
    </row>
    <row r="7" spans="1:6" ht="47.25">
      <c r="A7" s="4" t="s">
        <v>22</v>
      </c>
      <c r="B7" s="5" t="s">
        <v>10</v>
      </c>
      <c r="C7" s="5" t="s">
        <v>23</v>
      </c>
      <c r="D7" s="24">
        <f>'Costs by Operating District'!AZ4</f>
        <v>5087.25</v>
      </c>
      <c r="E7" s="7" t="s">
        <v>24</v>
      </c>
    </row>
    <row r="8" spans="1:6" ht="102" customHeight="1">
      <c r="A8" s="4" t="s">
        <v>25</v>
      </c>
      <c r="B8" s="5" t="s">
        <v>26</v>
      </c>
      <c r="C8" s="42" t="s">
        <v>27</v>
      </c>
      <c r="D8" s="25">
        <f>'Costs by Operating District'!AZ6+'Costs by Operating District'!AZ17</f>
        <v>1267509101.5999999</v>
      </c>
      <c r="E8" s="5" t="s">
        <v>28</v>
      </c>
    </row>
    <row r="9" spans="1:6" ht="31.5">
      <c r="A9" s="4" t="s">
        <v>29</v>
      </c>
      <c r="B9" s="5" t="s">
        <v>30</v>
      </c>
      <c r="C9" s="6" t="s">
        <v>31</v>
      </c>
      <c r="D9" s="25">
        <v>27.322075909584925</v>
      </c>
      <c r="E9" s="5" t="s">
        <v>32</v>
      </c>
    </row>
    <row r="10" spans="1:6" ht="47.25">
      <c r="A10" s="4" t="s">
        <v>33</v>
      </c>
      <c r="B10" s="5" t="s">
        <v>6</v>
      </c>
      <c r="C10" s="6" t="s">
        <v>34</v>
      </c>
      <c r="D10" s="23">
        <f>'Costs by Operating District'!AZ23</f>
        <v>392.4</v>
      </c>
      <c r="E10" s="7" t="s">
        <v>35</v>
      </c>
      <c r="F10" s="45"/>
    </row>
    <row r="11" spans="1:6" ht="47.25">
      <c r="A11" s="4" t="s">
        <v>36</v>
      </c>
      <c r="B11" s="5" t="s">
        <v>10</v>
      </c>
      <c r="C11" s="6" t="s">
        <v>37</v>
      </c>
      <c r="D11" s="23">
        <f>'Costs by Operating District'!AZ7</f>
        <v>106.99680805352649</v>
      </c>
      <c r="E11" s="7" t="s">
        <v>38</v>
      </c>
    </row>
    <row r="12" spans="1:6">
      <c r="A12" s="8"/>
      <c r="B12" s="8"/>
      <c r="C12" s="8"/>
      <c r="D12" s="8"/>
      <c r="E12" s="8"/>
    </row>
    <row r="13" spans="1:6">
      <c r="A13" s="8"/>
      <c r="B13" s="8"/>
      <c r="C13" s="8"/>
      <c r="D13" s="8"/>
      <c r="E13" s="8"/>
    </row>
    <row r="14" spans="1:6">
      <c r="A14" s="49" t="s">
        <v>39</v>
      </c>
      <c r="B14" s="49"/>
      <c r="C14" s="49"/>
      <c r="D14" s="49"/>
      <c r="E14" s="49"/>
    </row>
    <row r="15" spans="1:6">
      <c r="A15" s="49" t="s">
        <v>40</v>
      </c>
      <c r="B15" s="49"/>
      <c r="C15" s="49"/>
      <c r="D15" s="49"/>
      <c r="E15" s="49"/>
    </row>
    <row r="16" spans="1:6" ht="36" customHeight="1">
      <c r="A16" s="49" t="s">
        <v>41</v>
      </c>
      <c r="B16" s="49"/>
      <c r="C16" s="49"/>
      <c r="D16" s="49"/>
      <c r="E16" s="49"/>
    </row>
    <row r="17" spans="1:5" ht="36" customHeight="1">
      <c r="A17" s="49" t="s">
        <v>42</v>
      </c>
      <c r="B17" s="49"/>
      <c r="C17" s="49"/>
      <c r="D17" s="49"/>
      <c r="E17" s="49"/>
    </row>
    <row r="18" spans="1:5" ht="38.25" customHeight="1">
      <c r="A18" s="49" t="s">
        <v>43</v>
      </c>
      <c r="B18" s="49"/>
      <c r="C18" s="49"/>
      <c r="D18" s="49"/>
      <c r="E18" s="49"/>
    </row>
    <row r="19" spans="1:5" ht="38.25" customHeight="1">
      <c r="A19" s="49" t="s">
        <v>44</v>
      </c>
      <c r="B19" s="49"/>
      <c r="C19" s="49"/>
      <c r="D19" s="49"/>
      <c r="E19" s="49"/>
    </row>
  </sheetData>
  <mergeCells count="6">
    <mergeCell ref="A19:E19"/>
    <mergeCell ref="A15:E15"/>
    <mergeCell ref="A18:E18"/>
    <mergeCell ref="A14:E14"/>
    <mergeCell ref="A16:E16"/>
    <mergeCell ref="A17:E17"/>
  </mergeCells>
  <hyperlinks>
    <hyperlink ref="A15" location="_ftnref1" display="_ftnref1" xr:uid="{AB48F987-8E73-4913-82E7-C27B8A8874F0}"/>
    <hyperlink ref="A18" location="_ftnref2" display="_ftnref2" xr:uid="{9BB3D5F0-5B8A-4DEC-B974-B9D07A666DFE}"/>
    <hyperlink ref="E3" location="_ftn1" display="_ftn1" xr:uid="{73BE6466-791B-436C-9473-BC201CBFAAC8}"/>
    <hyperlink ref="E7" location="_ftn2" display="_ftn2" xr:uid="{6F7B1A5F-D444-44AC-9B57-2CF6C279F18F}"/>
    <hyperlink ref="A14" location="_ftnref2" display="_ftnref2" xr:uid="{B166DA9B-5C7E-4215-8BA1-EB6B784DE56E}"/>
    <hyperlink ref="A16" location="_ftnref2" display="_ftnref2" xr:uid="{FC3E134F-54FB-4FE1-A142-A3FD6ADC6427}"/>
    <hyperlink ref="A14:E14" location="'Summary'!E1" display="[1] All values are calculated as defined in the &quot;Definition&quot; column for every field that includes a cell calculation or equivalent field in &quot;Definition&quot;." xr:uid="{DF6ED467-DF79-4EB6-B613-E3AD005CBBB1}"/>
    <hyperlink ref="A16:E16" location="'Summary'!E3" display="[3] &quot;Definition&quot; defines this field as the equivalent to B1, which is calculated as B5/B3 (Total Cost divided by Services Replaced per Year), this value equals the Total Cost across the 4 years (2021-2024) divided by the Average Count of Services replaced for one year. Total Loaded Cost per Total Services Replaced across all 4 years = $13,719.65" xr:uid="{8F91206D-A54D-4B4D-AF13-82FCAEDCE9A6}"/>
    <hyperlink ref="A17" location="_ftnref2" display="_ftnref2" xr:uid="{3CC115CB-6031-4F51-AAAC-F5B947281E08}"/>
    <hyperlink ref="A19" location="_ftnref2" display="_ftnref2" xr:uid="{5B1D4710-5A36-48FE-9409-0C3288C59622}"/>
    <hyperlink ref="A19:E19" location="'Summary'!D8" display="[6] &quot;Row&quot; column asks for &quot;Annual&quot; costs, but &quot;Definition&quot; column asks for the sum of B5 and B15 which are Total Costs (all 4 years). For all values, the &quot;Definition&quot; column is being followed for consistency. This field represents Total Costs across 4 years. The average annual cost = $316,877,275.4" xr:uid="{08299886-68B2-49BA-8526-7A8644E39122}"/>
    <hyperlink ref="A17:E17" location="'Summary'!D5" display="[4] &quot;Definition&quot; defines the equivalent field as B10 which is calculated as B12/B11 (Services Replaced divided by Main Projects per Year), this value represents the Total Count of Services across the 4 years (2021-2024) divided by the Average Count of Main Projects for one year. Total Services Replaced per Total Main Projects across all 4 years = 11.9" xr:uid="{873C9252-8E92-4BB0-BA8E-A96D46A1F7F6}"/>
    <hyperlink ref="A18:E18" location="'Summary'!D7" display="[5] Note this will be less than the total services replaced annually because mains and services programs can also includes projects which only replace services.  However, it would be more challenging to include those in this calculation. " xr:uid="{11FD6F99-B393-4BCF-AABC-5E4C7E635C32}"/>
    <hyperlink ref="D3" location="'Summary'!A16" display="='Costs by Operating District'!AZ2" xr:uid="{3DBBAB00-48F5-439A-B745-4E7755EDF1FF}"/>
    <hyperlink ref="E1" location="'Summary'!A14" display="Definition [1]" xr:uid="{0D03B25C-1D9C-44E9-952F-D731DC66EC19}"/>
    <hyperlink ref="E5" location="'Summary'!A17" display="Average number of services in a single work order.  Also shown in next table, row B10, final column.[4]" xr:uid="{F586EB51-E9E4-4F9E-9143-6BC274B69069}"/>
    <hyperlink ref="E8" location="'Summary'!A19" display="Total cost across gas distribution replacement programs. Sum of next table’s B5 and B15, final column.[6]" xr:uid="{FB0C3E13-0C01-4C4C-9F66-78CA2938302A}"/>
  </hyperlinks>
  <printOptions horizontalCentered="1"/>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BA73"/>
  <sheetViews>
    <sheetView tabSelected="1" topLeftCell="A23" workbookViewId="0">
      <selection activeCell="D38" sqref="D38"/>
    </sheetView>
  </sheetViews>
  <sheetFormatPr defaultColWidth="8.7109375" defaultRowHeight="15.75" customHeight="1"/>
  <cols>
    <col min="1" max="1" width="11.140625" style="10" customWidth="1"/>
    <col min="2" max="2" width="18.5703125" style="10" customWidth="1"/>
    <col min="3" max="3" width="28.85546875" style="10" customWidth="1"/>
    <col min="4" max="4" width="58.85546875" style="10" customWidth="1"/>
    <col min="5" max="5" width="18" style="10" bestFit="1" customWidth="1"/>
    <col min="6" max="6" width="14.5703125" style="10" bestFit="1" customWidth="1"/>
    <col min="7" max="7" width="14.7109375" style="10" bestFit="1" customWidth="1"/>
    <col min="8" max="8" width="14.28515625" style="10" bestFit="1" customWidth="1"/>
    <col min="9" max="9" width="15.28515625" style="10" bestFit="1" customWidth="1"/>
    <col min="10" max="10" width="16.42578125" style="10" bestFit="1" customWidth="1"/>
    <col min="11" max="11" width="14.42578125" style="10" bestFit="1" customWidth="1"/>
    <col min="12" max="13" width="14.28515625" style="10" bestFit="1" customWidth="1"/>
    <col min="14" max="14" width="18.42578125" style="10" bestFit="1" customWidth="1"/>
    <col min="15" max="15" width="17.28515625" style="10" customWidth="1"/>
    <col min="16" max="16" width="14.28515625" style="10" bestFit="1" customWidth="1"/>
    <col min="17" max="17" width="13.28515625" style="10" bestFit="1" customWidth="1"/>
    <col min="18" max="18" width="14.42578125" style="10" bestFit="1" customWidth="1"/>
    <col min="19" max="21" width="14.28515625" style="10" bestFit="1" customWidth="1"/>
    <col min="22" max="22" width="19.7109375" style="10" bestFit="1" customWidth="1"/>
    <col min="23" max="23" width="14.28515625" style="10" bestFit="1" customWidth="1"/>
    <col min="24" max="24" width="16.5703125" style="10" bestFit="1" customWidth="1"/>
    <col min="25" max="25" width="24.28515625" style="10" bestFit="1" customWidth="1"/>
    <col min="26" max="26" width="14.28515625" style="10" bestFit="1" customWidth="1"/>
    <col min="27" max="27" width="13.28515625" style="10" bestFit="1" customWidth="1"/>
    <col min="28" max="28" width="14.28515625" style="10" bestFit="1" customWidth="1"/>
    <col min="29" max="29" width="14.85546875" style="10" bestFit="1" customWidth="1"/>
    <col min="30" max="31" width="14.28515625" style="10" bestFit="1" customWidth="1"/>
    <col min="32" max="32" width="16.85546875" style="10" bestFit="1" customWidth="1"/>
    <col min="33" max="33" width="14.28515625" style="10" bestFit="1" customWidth="1"/>
    <col min="34" max="34" width="16.42578125" style="10" bestFit="1" customWidth="1"/>
    <col min="35" max="35" width="15.5703125" style="10" customWidth="1"/>
    <col min="36" max="36" width="14.42578125" style="10" bestFit="1" customWidth="1"/>
    <col min="37" max="37" width="13.28515625" style="10" bestFit="1" customWidth="1"/>
    <col min="38" max="38" width="22" style="10" bestFit="1" customWidth="1"/>
    <col min="39" max="39" width="20.42578125" style="10" bestFit="1" customWidth="1"/>
    <col min="40" max="40" width="14.140625" style="10" bestFit="1" customWidth="1"/>
    <col min="41" max="41" width="15" style="10" bestFit="1" customWidth="1"/>
    <col min="42" max="42" width="20.7109375" style="10" bestFit="1" customWidth="1"/>
    <col min="43" max="43" width="17.42578125" style="10" bestFit="1" customWidth="1"/>
    <col min="44" max="44" width="19.5703125" style="10" bestFit="1" customWidth="1"/>
    <col min="45" max="45" width="18.28515625" style="10" customWidth="1"/>
    <col min="46" max="46" width="15.42578125" style="10" bestFit="1" customWidth="1"/>
    <col min="47" max="47" width="15.140625" style="10" bestFit="1" customWidth="1"/>
    <col min="48" max="48" width="13.28515625" style="10" bestFit="1" customWidth="1"/>
    <col min="49" max="51" width="14.28515625" style="10" bestFit="1" customWidth="1"/>
    <col min="52" max="52" width="21.7109375" style="10" customWidth="1"/>
    <col min="53" max="53" width="15.28515625" style="10" bestFit="1" customWidth="1"/>
    <col min="54" max="16384" width="8.7109375" style="10"/>
  </cols>
  <sheetData>
    <row r="1" spans="1:53" ht="33">
      <c r="A1" s="2" t="s">
        <v>0</v>
      </c>
      <c r="B1" s="3" t="s">
        <v>1</v>
      </c>
      <c r="C1" s="3" t="s">
        <v>2</v>
      </c>
      <c r="D1" s="3" t="s">
        <v>45</v>
      </c>
      <c r="E1" s="3" t="s">
        <v>46</v>
      </c>
      <c r="F1" s="3" t="s">
        <v>47</v>
      </c>
      <c r="G1" s="3" t="s">
        <v>48</v>
      </c>
      <c r="H1" s="3" t="s">
        <v>49</v>
      </c>
      <c r="I1" s="3" t="s">
        <v>50</v>
      </c>
      <c r="J1" s="3" t="s">
        <v>51</v>
      </c>
      <c r="K1" s="3" t="s">
        <v>52</v>
      </c>
      <c r="L1" s="3" t="s">
        <v>53</v>
      </c>
      <c r="M1" s="3" t="s">
        <v>54</v>
      </c>
      <c r="N1" s="3" t="s">
        <v>55</v>
      </c>
      <c r="O1" s="3" t="s">
        <v>56</v>
      </c>
      <c r="P1" s="3" t="s">
        <v>57</v>
      </c>
      <c r="Q1" s="3" t="s">
        <v>58</v>
      </c>
      <c r="R1" s="3" t="s">
        <v>59</v>
      </c>
      <c r="S1" s="3" t="s">
        <v>60</v>
      </c>
      <c r="T1" s="3" t="s">
        <v>61</v>
      </c>
      <c r="U1" s="3" t="s">
        <v>62</v>
      </c>
      <c r="V1" s="3" t="s">
        <v>63</v>
      </c>
      <c r="W1" s="3" t="s">
        <v>64</v>
      </c>
      <c r="X1" s="3" t="s">
        <v>65</v>
      </c>
      <c r="Y1" s="3" t="s">
        <v>66</v>
      </c>
      <c r="Z1" s="3" t="s">
        <v>67</v>
      </c>
      <c r="AA1" s="3" t="s">
        <v>68</v>
      </c>
      <c r="AB1" s="3" t="s">
        <v>69</v>
      </c>
      <c r="AC1" s="3" t="s">
        <v>70</v>
      </c>
      <c r="AD1" s="3" t="s">
        <v>71</v>
      </c>
      <c r="AE1" s="3" t="s">
        <v>72</v>
      </c>
      <c r="AF1" s="3" t="s">
        <v>73</v>
      </c>
      <c r="AG1" s="3" t="s">
        <v>74</v>
      </c>
      <c r="AH1" s="3" t="s">
        <v>75</v>
      </c>
      <c r="AI1" s="3" t="s">
        <v>76</v>
      </c>
      <c r="AJ1" s="3" t="s">
        <v>77</v>
      </c>
      <c r="AK1" s="3" t="s">
        <v>78</v>
      </c>
      <c r="AL1" s="3" t="s">
        <v>79</v>
      </c>
      <c r="AM1" s="3" t="s">
        <v>80</v>
      </c>
      <c r="AN1" s="3" t="s">
        <v>81</v>
      </c>
      <c r="AO1" s="3" t="s">
        <v>82</v>
      </c>
      <c r="AP1" s="3" t="s">
        <v>83</v>
      </c>
      <c r="AQ1" s="3" t="s">
        <v>84</v>
      </c>
      <c r="AR1" s="3" t="s">
        <v>85</v>
      </c>
      <c r="AS1" s="3" t="s">
        <v>86</v>
      </c>
      <c r="AT1" s="3" t="s">
        <v>87</v>
      </c>
      <c r="AU1" s="3" t="s">
        <v>88</v>
      </c>
      <c r="AV1" s="3" t="s">
        <v>89</v>
      </c>
      <c r="AW1" s="3" t="s">
        <v>90</v>
      </c>
      <c r="AX1" s="3" t="s">
        <v>91</v>
      </c>
      <c r="AY1" s="3" t="s">
        <v>92</v>
      </c>
      <c r="AZ1" s="3" t="s">
        <v>93</v>
      </c>
    </row>
    <row r="2" spans="1:53" ht="47.25">
      <c r="A2" s="4" t="s">
        <v>94</v>
      </c>
      <c r="B2" s="5" t="s">
        <v>10</v>
      </c>
      <c r="C2" s="5" t="s">
        <v>95</v>
      </c>
      <c r="D2" s="7" t="s">
        <v>96</v>
      </c>
      <c r="E2" s="41">
        <f>E6/E4</f>
        <v>49063.249364341085</v>
      </c>
      <c r="F2" s="41">
        <f t="shared" ref="F2:AY2" si="0">F6/F4</f>
        <v>48574.708965517239</v>
      </c>
      <c r="G2" s="41">
        <f t="shared" si="0"/>
        <v>42283.075913043482</v>
      </c>
      <c r="H2" s="41">
        <f t="shared" si="0"/>
        <v>62757.574521452138</v>
      </c>
      <c r="I2" s="41">
        <f t="shared" si="0"/>
        <v>56374.158610421844</v>
      </c>
      <c r="J2" s="41">
        <f t="shared" si="0"/>
        <v>31725.201801801799</v>
      </c>
      <c r="K2" s="41">
        <f t="shared" si="0"/>
        <v>35755.23448275862</v>
      </c>
      <c r="L2" s="41">
        <f t="shared" si="0"/>
        <v>54862.921926345611</v>
      </c>
      <c r="M2" s="41">
        <f t="shared" si="0"/>
        <v>54005.224825662488</v>
      </c>
      <c r="N2" s="41">
        <f t="shared" si="0"/>
        <v>65223.177358490568</v>
      </c>
      <c r="O2" s="41">
        <f t="shared" si="0"/>
        <v>66523.331606557374</v>
      </c>
      <c r="P2" s="41">
        <f t="shared" si="0"/>
        <v>35073.740957178845</v>
      </c>
      <c r="Q2" s="41">
        <f t="shared" si="0"/>
        <v>59721.261512605044</v>
      </c>
      <c r="R2" s="41">
        <f t="shared" si="0"/>
        <v>38696.686896551721</v>
      </c>
      <c r="S2" s="41">
        <f t="shared" si="0"/>
        <v>40523.481442441058</v>
      </c>
      <c r="T2" s="41">
        <f t="shared" si="0"/>
        <v>30351.63653543307</v>
      </c>
      <c r="U2" s="41">
        <f t="shared" si="0"/>
        <v>51594.980596205962</v>
      </c>
      <c r="V2" s="41">
        <f t="shared" si="0"/>
        <v>58059.141823617341</v>
      </c>
      <c r="W2" s="41">
        <f t="shared" si="0"/>
        <v>70497.608489909544</v>
      </c>
      <c r="X2" s="41">
        <f t="shared" si="0"/>
        <v>50590.520060422961</v>
      </c>
      <c r="Y2" s="41">
        <f t="shared" si="0"/>
        <v>41897.530634441093</v>
      </c>
      <c r="Z2" s="41">
        <f t="shared" si="0"/>
        <v>62348.99633928571</v>
      </c>
      <c r="AA2" s="41">
        <f t="shared" si="0"/>
        <v>74966.487119437938</v>
      </c>
      <c r="AB2" s="41">
        <f t="shared" si="0"/>
        <v>46173.104377104377</v>
      </c>
      <c r="AC2" s="41">
        <f t="shared" si="0"/>
        <v>41315.252575757571</v>
      </c>
      <c r="AD2" s="41">
        <f t="shared" si="0"/>
        <v>55917.826428571425</v>
      </c>
      <c r="AE2" s="41">
        <f t="shared" si="0"/>
        <v>100063.93767901234</v>
      </c>
      <c r="AF2" s="41">
        <f t="shared" si="0"/>
        <v>42349.901165501171</v>
      </c>
      <c r="AG2" s="41">
        <f t="shared" si="0"/>
        <v>69487.872077922089</v>
      </c>
      <c r="AH2" s="41">
        <f t="shared" si="0"/>
        <v>6047.77</v>
      </c>
      <c r="AI2" s="41">
        <f t="shared" si="0"/>
        <v>49315.687258687256</v>
      </c>
      <c r="AJ2" s="41">
        <f t="shared" si="0"/>
        <v>51777.226352941179</v>
      </c>
      <c r="AK2" s="41">
        <f t="shared" si="0"/>
        <v>42088.083955342903</v>
      </c>
      <c r="AL2" s="41">
        <f t="shared" si="0"/>
        <v>36876.973821138214</v>
      </c>
      <c r="AM2" s="41">
        <f t="shared" si="0"/>
        <v>69737.357972972983</v>
      </c>
      <c r="AN2" s="41">
        <f t="shared" si="0"/>
        <v>51988.953137254903</v>
      </c>
      <c r="AO2" s="41">
        <f t="shared" si="0"/>
        <v>54833.94169642857</v>
      </c>
      <c r="AP2" s="41">
        <f t="shared" si="0"/>
        <v>86035.375760869574</v>
      </c>
      <c r="AQ2" s="41">
        <f t="shared" si="0"/>
        <v>85379.197395348849</v>
      </c>
      <c r="AR2" s="41">
        <f t="shared" si="0"/>
        <v>39686.100659340664</v>
      </c>
      <c r="AS2" s="41">
        <f t="shared" si="0"/>
        <v>54533.55609226595</v>
      </c>
      <c r="AT2" s="41">
        <f t="shared" si="0"/>
        <v>53994.496643356637</v>
      </c>
      <c r="AU2" s="41">
        <f t="shared" si="0"/>
        <v>30310.82</v>
      </c>
      <c r="AV2" s="41">
        <f t="shared" si="0"/>
        <v>75170.01681818183</v>
      </c>
      <c r="AW2" s="41">
        <f t="shared" si="0"/>
        <v>44842.594539249141</v>
      </c>
      <c r="AX2" s="41">
        <f t="shared" si="0"/>
        <v>58002.725602240891</v>
      </c>
      <c r="AY2" s="41">
        <f t="shared" si="0"/>
        <v>25670.343030303029</v>
      </c>
      <c r="AZ2" s="27">
        <f>AZ6/AZ4</f>
        <v>54865.095833701896</v>
      </c>
    </row>
    <row r="3" spans="1:53" ht="47.25">
      <c r="A3" s="4" t="s">
        <v>97</v>
      </c>
      <c r="B3" s="5" t="s">
        <v>10</v>
      </c>
      <c r="C3" s="5" t="s">
        <v>98</v>
      </c>
      <c r="D3" s="7" t="s">
        <v>99</v>
      </c>
      <c r="E3" s="41">
        <v>1115627.77</v>
      </c>
      <c r="F3" s="41">
        <v>1106510.06</v>
      </c>
      <c r="G3" s="41">
        <v>1489400.38</v>
      </c>
      <c r="H3" s="41">
        <v>1830150.89</v>
      </c>
      <c r="I3" s="41">
        <v>1251671.5</v>
      </c>
      <c r="J3" s="41">
        <v>770023.73</v>
      </c>
      <c r="K3" s="41">
        <v>695659.66</v>
      </c>
      <c r="L3" s="41">
        <v>1435046.99</v>
      </c>
      <c r="M3" s="41">
        <v>1082621.05</v>
      </c>
      <c r="N3" s="41">
        <v>1211782.47</v>
      </c>
      <c r="O3" s="41">
        <v>1393640.86</v>
      </c>
      <c r="P3" s="41">
        <v>776643.42</v>
      </c>
      <c r="Q3" s="41">
        <v>1371293.05</v>
      </c>
      <c r="R3" s="41">
        <v>845978.97</v>
      </c>
      <c r="S3" s="41">
        <v>798174.79</v>
      </c>
      <c r="T3" s="41">
        <v>654255.93000000005</v>
      </c>
      <c r="U3" s="41">
        <v>967167.61</v>
      </c>
      <c r="V3" s="41">
        <v>1343981.2</v>
      </c>
      <c r="W3" s="41">
        <v>1531883.24</v>
      </c>
      <c r="X3" s="41">
        <v>1443998.7</v>
      </c>
      <c r="Y3" s="41">
        <v>956219.66</v>
      </c>
      <c r="Z3" s="41">
        <v>1242483.6599999999</v>
      </c>
      <c r="AA3" s="41">
        <v>1654558.34</v>
      </c>
      <c r="AB3" s="41">
        <v>1185830.58</v>
      </c>
      <c r="AC3" s="41">
        <v>998165.5</v>
      </c>
      <c r="AD3" s="41">
        <v>1229826.1599999999</v>
      </c>
      <c r="AE3" s="41">
        <v>2322501.6800000002</v>
      </c>
      <c r="AF3" s="41">
        <v>729221.33</v>
      </c>
      <c r="AG3" s="41">
        <v>1297017.6200000001</v>
      </c>
      <c r="AH3" s="41">
        <v>354802.51</v>
      </c>
      <c r="AI3" s="41">
        <v>978244.69</v>
      </c>
      <c r="AJ3" s="41">
        <v>945926.04</v>
      </c>
      <c r="AK3" s="41">
        <v>770266.94</v>
      </c>
      <c r="AL3" s="41">
        <v>681205.87</v>
      </c>
      <c r="AM3" s="41">
        <v>1416425.66</v>
      </c>
      <c r="AN3" s="41">
        <v>1597579.06</v>
      </c>
      <c r="AO3" s="41">
        <v>1503528.53</v>
      </c>
      <c r="AP3" s="41">
        <v>2111694.41</v>
      </c>
      <c r="AQ3" s="41">
        <v>982707.39</v>
      </c>
      <c r="AR3" s="41">
        <v>1320368.02</v>
      </c>
      <c r="AS3" s="41">
        <v>1081180.07</v>
      </c>
      <c r="AT3" s="41">
        <v>1263810.67</v>
      </c>
      <c r="AU3" s="41">
        <v>2857877.31</v>
      </c>
      <c r="AV3" s="41">
        <v>1535927.73</v>
      </c>
      <c r="AW3" s="41">
        <v>978577.1</v>
      </c>
      <c r="AX3" s="41">
        <v>1196149.1599999999</v>
      </c>
      <c r="AY3" s="41">
        <v>485329.91999999998</v>
      </c>
      <c r="AZ3" s="27">
        <v>1208360.3799999999</v>
      </c>
    </row>
    <row r="4" spans="1:53" ht="47.25">
      <c r="A4" s="4" t="s">
        <v>100</v>
      </c>
      <c r="B4" s="5" t="s">
        <v>10</v>
      </c>
      <c r="C4" s="5" t="s">
        <v>23</v>
      </c>
      <c r="D4" s="7" t="s">
        <v>101</v>
      </c>
      <c r="E4" s="30">
        <v>161.25</v>
      </c>
      <c r="F4" s="30">
        <v>159.5</v>
      </c>
      <c r="G4" s="30">
        <v>115</v>
      </c>
      <c r="H4" s="30">
        <v>75.75</v>
      </c>
      <c r="I4" s="30">
        <v>100.75</v>
      </c>
      <c r="J4" s="30">
        <v>83.25</v>
      </c>
      <c r="K4" s="30">
        <v>14.5</v>
      </c>
      <c r="L4" s="30">
        <v>88.25</v>
      </c>
      <c r="M4" s="30">
        <v>179.25</v>
      </c>
      <c r="N4" s="30">
        <v>172.25</v>
      </c>
      <c r="O4" s="30">
        <v>152.5</v>
      </c>
      <c r="P4" s="30">
        <v>99.25</v>
      </c>
      <c r="Q4" s="30">
        <v>29.75</v>
      </c>
      <c r="R4" s="30">
        <v>116</v>
      </c>
      <c r="S4" s="30">
        <v>180.25</v>
      </c>
      <c r="T4" s="30">
        <v>31.75</v>
      </c>
      <c r="U4" s="30">
        <v>92.25</v>
      </c>
      <c r="V4" s="30">
        <v>334.5</v>
      </c>
      <c r="W4" s="30">
        <v>359.25</v>
      </c>
      <c r="X4" s="30">
        <v>165.5</v>
      </c>
      <c r="Y4" s="30">
        <v>82.75</v>
      </c>
      <c r="Z4" s="30">
        <v>112</v>
      </c>
      <c r="AA4" s="30">
        <v>106.75</v>
      </c>
      <c r="AB4" s="30">
        <v>74.25</v>
      </c>
      <c r="AC4" s="30">
        <v>66</v>
      </c>
      <c r="AD4" s="30">
        <v>14</v>
      </c>
      <c r="AE4" s="30">
        <v>101.25</v>
      </c>
      <c r="AF4" s="30">
        <v>107.25</v>
      </c>
      <c r="AG4" s="30">
        <v>154</v>
      </c>
      <c r="AH4" s="30">
        <v>1</v>
      </c>
      <c r="AI4" s="30">
        <v>64.75</v>
      </c>
      <c r="AJ4" s="30">
        <v>42.5</v>
      </c>
      <c r="AK4" s="30">
        <v>156.75</v>
      </c>
      <c r="AL4" s="30">
        <v>184.5</v>
      </c>
      <c r="AM4" s="30">
        <v>74</v>
      </c>
      <c r="AN4" s="30">
        <v>51</v>
      </c>
      <c r="AO4" s="30">
        <v>112</v>
      </c>
      <c r="AP4" s="30">
        <v>92</v>
      </c>
      <c r="AQ4" s="30">
        <v>53.75</v>
      </c>
      <c r="AR4" s="30">
        <v>159.25</v>
      </c>
      <c r="AS4" s="30">
        <v>184.25</v>
      </c>
      <c r="AT4" s="30">
        <v>71.5</v>
      </c>
      <c r="AU4" s="30">
        <v>1</v>
      </c>
      <c r="AV4" s="30">
        <v>66</v>
      </c>
      <c r="AW4" s="30">
        <v>146.5</v>
      </c>
      <c r="AX4" s="30">
        <v>89.25</v>
      </c>
      <c r="AY4" s="30">
        <v>8.25</v>
      </c>
      <c r="AZ4" s="31">
        <f>SUM(E4:AY4)</f>
        <v>5087.25</v>
      </c>
    </row>
    <row r="5" spans="1:53" ht="47.25">
      <c r="A5" s="4" t="s">
        <v>102</v>
      </c>
      <c r="B5" s="5" t="s">
        <v>10</v>
      </c>
      <c r="C5" s="5" t="s">
        <v>103</v>
      </c>
      <c r="D5" s="7" t="s">
        <v>104</v>
      </c>
      <c r="E5" s="28">
        <v>7.091477272727273</v>
      </c>
      <c r="F5" s="28">
        <v>7.0018939393939394</v>
      </c>
      <c r="G5" s="28">
        <v>3.2647727272727272</v>
      </c>
      <c r="H5" s="28">
        <v>2.5975378787878789</v>
      </c>
      <c r="I5" s="28">
        <v>4.5376893939393943</v>
      </c>
      <c r="J5" s="28">
        <v>3.4299242424242422</v>
      </c>
      <c r="K5" s="28">
        <v>0.74526515151515149</v>
      </c>
      <c r="L5" s="28">
        <v>3.3738636363636365</v>
      </c>
      <c r="M5" s="28">
        <v>8.9416666666666664</v>
      </c>
      <c r="N5" s="28">
        <v>9.2712121212121215</v>
      </c>
      <c r="O5" s="28">
        <v>7.2793560606060606</v>
      </c>
      <c r="P5" s="28">
        <v>4.4821969696969699</v>
      </c>
      <c r="Q5" s="28">
        <v>1.2956439393939394</v>
      </c>
      <c r="R5" s="28">
        <v>5.3060606060606057</v>
      </c>
      <c r="S5" s="28">
        <v>9.1513257575757567</v>
      </c>
      <c r="T5" s="28">
        <v>1.4729166666666667</v>
      </c>
      <c r="U5" s="28">
        <v>4.9212121212121209</v>
      </c>
      <c r="V5" s="28">
        <v>14.450189393939393</v>
      </c>
      <c r="W5" s="28">
        <v>16.53276515151515</v>
      </c>
      <c r="X5" s="28">
        <v>5.7982954545454541</v>
      </c>
      <c r="Y5" s="28">
        <v>3.625757575757576</v>
      </c>
      <c r="Z5" s="28">
        <v>5.6202651515151514</v>
      </c>
      <c r="AA5" s="28">
        <v>4.8367424242424244</v>
      </c>
      <c r="AB5" s="28">
        <v>2.8910984848484849</v>
      </c>
      <c r="AC5" s="28">
        <v>2.7318181818181819</v>
      </c>
      <c r="AD5" s="28">
        <v>0.63655303030303034</v>
      </c>
      <c r="AE5" s="28">
        <v>4.3623106060606061</v>
      </c>
      <c r="AF5" s="28">
        <v>6.2285984848484848</v>
      </c>
      <c r="AG5" s="28">
        <v>8.2505681818181813</v>
      </c>
      <c r="AH5" s="28">
        <v>1.7045454545454544E-2</v>
      </c>
      <c r="AI5" s="28">
        <v>3.2642045454545454</v>
      </c>
      <c r="AJ5" s="28">
        <v>2.3263257575757574</v>
      </c>
      <c r="AK5" s="28">
        <v>8.5649621212121207</v>
      </c>
      <c r="AL5" s="28">
        <v>9.9878787878787882</v>
      </c>
      <c r="AM5" s="28">
        <v>3.6433712121212123</v>
      </c>
      <c r="AN5" s="28">
        <v>1.6596590909090909</v>
      </c>
      <c r="AO5" s="28">
        <v>4.0846590909090912</v>
      </c>
      <c r="AP5" s="28">
        <v>3.7482954545454548</v>
      </c>
      <c r="AQ5" s="28">
        <v>4.6698863636363637</v>
      </c>
      <c r="AR5" s="28">
        <v>4.7865530303030299</v>
      </c>
      <c r="AS5" s="28">
        <v>9.2933712121212118</v>
      </c>
      <c r="AT5" s="28">
        <v>3.0547348484848484</v>
      </c>
      <c r="AU5" s="28">
        <v>1.0606060606060607E-2</v>
      </c>
      <c r="AV5" s="28">
        <v>3.2301136363636362</v>
      </c>
      <c r="AW5" s="28">
        <v>6.7132575757575754</v>
      </c>
      <c r="AX5" s="28">
        <v>4.3278409090909093</v>
      </c>
      <c r="AY5" s="28">
        <v>0.43636363636363634</v>
      </c>
      <c r="AZ5" s="29">
        <v>233.94810606060605</v>
      </c>
    </row>
    <row r="6" spans="1:53" ht="94.5">
      <c r="A6" s="4" t="s">
        <v>105</v>
      </c>
      <c r="B6" s="5" t="s">
        <v>10</v>
      </c>
      <c r="C6" s="5" t="s">
        <v>106</v>
      </c>
      <c r="D6" s="7" t="s">
        <v>107</v>
      </c>
      <c r="E6" s="41">
        <v>7911448.96</v>
      </c>
      <c r="F6" s="41">
        <v>7747666.0800000001</v>
      </c>
      <c r="G6" s="41">
        <v>4862553.7300000004</v>
      </c>
      <c r="H6" s="41">
        <v>4753886.2699999996</v>
      </c>
      <c r="I6" s="41">
        <v>5679696.4800000004</v>
      </c>
      <c r="J6" s="41">
        <v>2641123.0499999998</v>
      </c>
      <c r="K6" s="41">
        <v>518450.9</v>
      </c>
      <c r="L6" s="41">
        <v>4841652.8600000003</v>
      </c>
      <c r="M6" s="41">
        <v>9680436.5500000007</v>
      </c>
      <c r="N6" s="41">
        <v>11234692.300000001</v>
      </c>
      <c r="O6" s="41">
        <v>10144808.07</v>
      </c>
      <c r="P6" s="41">
        <v>3481068.79</v>
      </c>
      <c r="Q6" s="41">
        <v>1776707.53</v>
      </c>
      <c r="R6" s="41">
        <v>4488815.68</v>
      </c>
      <c r="S6" s="41">
        <v>7304357.5300000003</v>
      </c>
      <c r="T6" s="41">
        <v>963664.46</v>
      </c>
      <c r="U6" s="41">
        <v>4759636.96</v>
      </c>
      <c r="V6" s="41">
        <v>19420782.940000001</v>
      </c>
      <c r="W6" s="41">
        <v>25326265.850000001</v>
      </c>
      <c r="X6" s="41">
        <v>8372731.0700000003</v>
      </c>
      <c r="Y6" s="41">
        <v>3467020.66</v>
      </c>
      <c r="Z6" s="41">
        <v>6983087.5899999999</v>
      </c>
      <c r="AA6" s="41">
        <v>8002672.5</v>
      </c>
      <c r="AB6" s="41">
        <v>3428353</v>
      </c>
      <c r="AC6" s="41">
        <v>2726806.67</v>
      </c>
      <c r="AD6" s="41">
        <v>782849.57</v>
      </c>
      <c r="AE6" s="41">
        <v>10131473.689999999</v>
      </c>
      <c r="AF6" s="41">
        <v>4542026.9000000004</v>
      </c>
      <c r="AG6" s="41">
        <v>10701132.300000001</v>
      </c>
      <c r="AH6" s="41">
        <v>6047.77</v>
      </c>
      <c r="AI6" s="41">
        <v>3193190.75</v>
      </c>
      <c r="AJ6" s="41">
        <v>2200532.12</v>
      </c>
      <c r="AK6" s="41">
        <v>6597307.1600000001</v>
      </c>
      <c r="AL6" s="41">
        <v>6803801.6699999999</v>
      </c>
      <c r="AM6" s="41">
        <v>5160564.49</v>
      </c>
      <c r="AN6" s="41">
        <v>2651436.61</v>
      </c>
      <c r="AO6" s="41">
        <v>6141401.4699999997</v>
      </c>
      <c r="AP6" s="41">
        <v>7915254.5700000003</v>
      </c>
      <c r="AQ6" s="41">
        <v>4589131.8600000003</v>
      </c>
      <c r="AR6" s="41">
        <v>6320011.5300000003</v>
      </c>
      <c r="AS6" s="41">
        <v>10047807.710000001</v>
      </c>
      <c r="AT6" s="41">
        <v>3860606.51</v>
      </c>
      <c r="AU6" s="41">
        <v>30310.82</v>
      </c>
      <c r="AV6" s="41">
        <v>4961221.1100000003</v>
      </c>
      <c r="AW6" s="41">
        <v>6569440.0999999996</v>
      </c>
      <c r="AX6" s="41">
        <v>5176743.26</v>
      </c>
      <c r="AY6" s="41">
        <v>211780.33</v>
      </c>
      <c r="AZ6" s="27">
        <v>279112458.77999997</v>
      </c>
    </row>
    <row r="7" spans="1:53" ht="47.25">
      <c r="A7" s="4" t="s">
        <v>108</v>
      </c>
      <c r="B7" s="5" t="s">
        <v>10</v>
      </c>
      <c r="C7" s="6" t="s">
        <v>37</v>
      </c>
      <c r="D7" s="7" t="s">
        <v>109</v>
      </c>
      <c r="E7" s="28">
        <v>122.04761904761905</v>
      </c>
      <c r="F7" s="28">
        <v>127.66541353383458</v>
      </c>
      <c r="G7" s="28">
        <v>206.69463087248323</v>
      </c>
      <c r="H7" s="28">
        <v>162.23222748815166</v>
      </c>
      <c r="I7" s="28">
        <v>79.916666666666671</v>
      </c>
      <c r="J7" s="28">
        <v>63.022522522522522</v>
      </c>
      <c r="K7" s="28">
        <v>49.9375</v>
      </c>
      <c r="L7" s="28">
        <v>183.18039215686275</v>
      </c>
      <c r="M7" s="28">
        <v>72.290215588723058</v>
      </c>
      <c r="N7" s="28">
        <v>67.468965517241372</v>
      </c>
      <c r="O7" s="28">
        <v>76.176237623762376</v>
      </c>
      <c r="P7" s="28">
        <v>72.333333333333329</v>
      </c>
      <c r="Q7" s="28">
        <v>85.314285714285717</v>
      </c>
      <c r="R7" s="28">
        <v>114.33333333333333</v>
      </c>
      <c r="S7" s="28">
        <v>89.479406919275121</v>
      </c>
      <c r="T7" s="28">
        <v>118.56363636363636</v>
      </c>
      <c r="U7" s="28">
        <v>107.13058419243987</v>
      </c>
      <c r="V7" s="28">
        <v>193.13378684807256</v>
      </c>
      <c r="W7" s="28">
        <v>101.26864406779661</v>
      </c>
      <c r="X7" s="28">
        <v>161.97158081705152</v>
      </c>
      <c r="Y7" s="28">
        <v>131.40650406504065</v>
      </c>
      <c r="Z7" s="28">
        <v>72.791011235955054</v>
      </c>
      <c r="AA7" s="28">
        <v>126.5774647887324</v>
      </c>
      <c r="AB7" s="28">
        <v>249.11728395061729</v>
      </c>
      <c r="AC7" s="28">
        <v>73.888297872340431</v>
      </c>
      <c r="AD7" s="28">
        <v>57.21153846153846</v>
      </c>
      <c r="AE7" s="28">
        <v>54.973684210526315</v>
      </c>
      <c r="AF7" s="28">
        <v>115.74269005847954</v>
      </c>
      <c r="AG7" s="28">
        <v>117.22330097087378</v>
      </c>
      <c r="AH7" s="28">
        <v>2</v>
      </c>
      <c r="AI7" s="28">
        <v>130.7070707070707</v>
      </c>
      <c r="AJ7" s="28">
        <v>119.21333333333334</v>
      </c>
      <c r="AK7" s="28">
        <v>58.983271375464682</v>
      </c>
      <c r="AL7" s="28">
        <v>63.951181102362206</v>
      </c>
      <c r="AM7" s="28">
        <v>79.689795918367352</v>
      </c>
      <c r="AN7" s="28">
        <v>176.71153846153845</v>
      </c>
      <c r="AO7" s="28">
        <v>181.96941896024464</v>
      </c>
      <c r="AP7" s="28">
        <v>96.224719101123597</v>
      </c>
      <c r="AQ7" s="28">
        <v>70.827380952380949</v>
      </c>
      <c r="AR7" s="28">
        <v>128.97118644067797</v>
      </c>
      <c r="AS7" s="28">
        <v>84.420967741935485</v>
      </c>
      <c r="AT7" s="28">
        <v>48.096330275229356</v>
      </c>
      <c r="AU7" s="28">
        <v>32.4</v>
      </c>
      <c r="AV7" s="28">
        <v>47.19</v>
      </c>
      <c r="AW7" s="28">
        <v>47.111597374179432</v>
      </c>
      <c r="AX7" s="28">
        <v>104.31629392971246</v>
      </c>
      <c r="AY7" s="28">
        <v>49.230769230769234</v>
      </c>
      <c r="AZ7" s="29">
        <v>106.99680805352649</v>
      </c>
    </row>
    <row r="8" spans="1:53" ht="47.25">
      <c r="A8" s="4" t="s">
        <v>110</v>
      </c>
      <c r="B8" s="5" t="s">
        <v>10</v>
      </c>
      <c r="C8" s="5" t="s">
        <v>111</v>
      </c>
      <c r="D8" s="7" t="s">
        <v>112</v>
      </c>
      <c r="E8" s="28">
        <v>187.35823429541597</v>
      </c>
      <c r="F8" s="28">
        <v>192.95</v>
      </c>
      <c r="G8" s="28">
        <v>209.11032028469751</v>
      </c>
      <c r="H8" s="28">
        <v>187.46218487394958</v>
      </c>
      <c r="I8" s="28">
        <v>184.53524804177545</v>
      </c>
      <c r="J8" s="28">
        <v>197.33734939759037</v>
      </c>
      <c r="K8" s="28">
        <v>148.72549019607843</v>
      </c>
      <c r="L8" s="28">
        <v>229.5583596214511</v>
      </c>
      <c r="M8" s="28">
        <v>203.03918495297805</v>
      </c>
      <c r="N8" s="28">
        <v>216.51374207188161</v>
      </c>
      <c r="O8" s="28">
        <v>170.67901234567901</v>
      </c>
      <c r="P8" s="28">
        <v>187.24653739612188</v>
      </c>
      <c r="Q8" s="28">
        <v>130.14912280701753</v>
      </c>
      <c r="R8" s="28">
        <v>214.28974358974358</v>
      </c>
      <c r="S8" s="28">
        <v>184.93457943925233</v>
      </c>
      <c r="T8" s="28">
        <v>193.86524822695034</v>
      </c>
      <c r="U8" s="28">
        <v>182.30456852791878</v>
      </c>
      <c r="V8" s="28">
        <v>243.56666666666666</v>
      </c>
      <c r="W8" s="28">
        <v>200.48164794007491</v>
      </c>
      <c r="X8" s="28">
        <v>171.58022690437602</v>
      </c>
      <c r="Y8" s="28">
        <v>222.54225352112675</v>
      </c>
      <c r="Z8" s="28">
        <v>226.27672955974842</v>
      </c>
      <c r="AA8" s="28">
        <v>181.17837837837837</v>
      </c>
      <c r="AB8" s="28">
        <v>223.69950738916256</v>
      </c>
      <c r="AC8" s="28">
        <v>151.58115183246073</v>
      </c>
      <c r="AD8" s="28">
        <v>126.98701298701299</v>
      </c>
      <c r="AE8" s="28">
        <v>185.17784256559767</v>
      </c>
      <c r="AF8" s="28">
        <v>190.75151515151515</v>
      </c>
      <c r="AG8" s="28">
        <v>192.68736141906874</v>
      </c>
      <c r="AH8" s="28">
        <v>63</v>
      </c>
      <c r="AI8" s="28">
        <v>157.99604743083003</v>
      </c>
      <c r="AJ8" s="28">
        <v>191.6883116883117</v>
      </c>
      <c r="AK8" s="28">
        <v>181.16756756756757</v>
      </c>
      <c r="AL8" s="28">
        <v>164.21509009009009</v>
      </c>
      <c r="AM8" s="28">
        <v>159.40604026845637</v>
      </c>
      <c r="AN8" s="28">
        <v>167.05917159763314</v>
      </c>
      <c r="AO8" s="28">
        <v>231.22525597269623</v>
      </c>
      <c r="AP8" s="28">
        <v>212.33096085409252</v>
      </c>
      <c r="AQ8" s="28">
        <v>167.05487804878049</v>
      </c>
      <c r="AR8" s="28">
        <v>163.6705685618729</v>
      </c>
      <c r="AS8" s="28">
        <v>178.22782608695653</v>
      </c>
      <c r="AT8" s="28">
        <v>163.72888888888889</v>
      </c>
      <c r="AU8" s="28">
        <v>124</v>
      </c>
      <c r="AV8" s="28">
        <v>199.03669724770643</v>
      </c>
      <c r="AW8" s="28">
        <v>143.69326241134752</v>
      </c>
      <c r="AX8" s="28">
        <v>264.3964912280702</v>
      </c>
      <c r="AY8" s="28">
        <v>219.1875</v>
      </c>
      <c r="AZ8" s="29">
        <v>189.91048532055123</v>
      </c>
    </row>
    <row r="9" spans="1:53" ht="31.5">
      <c r="A9" s="14" t="s">
        <v>113</v>
      </c>
      <c r="B9" s="15"/>
      <c r="C9" s="15"/>
      <c r="D9" s="15"/>
      <c r="E9" s="15"/>
      <c r="F9" s="15"/>
      <c r="G9" s="15"/>
      <c r="H9" s="15"/>
      <c r="I9" s="13"/>
      <c r="J9" s="26"/>
      <c r="K9" s="28"/>
      <c r="L9" s="28"/>
      <c r="AH9" s="28"/>
    </row>
    <row r="10" spans="1:53" ht="47.25">
      <c r="A10" s="4" t="s">
        <v>114</v>
      </c>
      <c r="B10" s="5" t="s">
        <v>6</v>
      </c>
      <c r="C10" s="5" t="s">
        <v>7</v>
      </c>
      <c r="D10" s="7" t="s">
        <v>115</v>
      </c>
      <c r="E10" s="35">
        <f>E17/E14</f>
        <v>32510.689441489361</v>
      </c>
      <c r="F10" s="35">
        <f t="shared" ref="F10:AZ10" si="1">F17/F14</f>
        <v>30468.951375000004</v>
      </c>
      <c r="G10" s="35">
        <f t="shared" si="1"/>
        <v>23394.824156305505</v>
      </c>
      <c r="H10" s="35">
        <f t="shared" si="1"/>
        <v>27105.214919168593</v>
      </c>
      <c r="I10" s="35">
        <f t="shared" si="1"/>
        <v>28221.797872340427</v>
      </c>
      <c r="J10" s="35">
        <f t="shared" si="1"/>
        <v>20252.791557719054</v>
      </c>
      <c r="K10" s="35">
        <f t="shared" si="1"/>
        <v>16087.668695652173</v>
      </c>
      <c r="L10" s="35">
        <f t="shared" si="1"/>
        <v>31250.001973684211</v>
      </c>
      <c r="M10" s="35">
        <f t="shared" si="1"/>
        <v>26446.431741935485</v>
      </c>
      <c r="N10" s="35">
        <f t="shared" si="1"/>
        <v>40765.391192660558</v>
      </c>
      <c r="O10" s="35">
        <f t="shared" si="1"/>
        <v>28468.28256763404</v>
      </c>
      <c r="P10" s="35">
        <f t="shared" si="1"/>
        <v>16967.841765810896</v>
      </c>
      <c r="Q10" s="35">
        <f t="shared" si="1"/>
        <v>28446.035818181819</v>
      </c>
      <c r="R10" s="35">
        <f t="shared" si="1"/>
        <v>36649.802536585368</v>
      </c>
      <c r="S10" s="35">
        <f t="shared" si="1"/>
        <v>11517.263431354188</v>
      </c>
      <c r="T10" s="35">
        <f t="shared" si="1"/>
        <v>24689.264877734877</v>
      </c>
      <c r="U10" s="35">
        <f t="shared" si="1"/>
        <v>19087.322232115446</v>
      </c>
      <c r="V10" s="35">
        <f t="shared" si="1"/>
        <v>18904.360306939503</v>
      </c>
      <c r="W10" s="35">
        <f t="shared" si="1"/>
        <v>40282.980298423419</v>
      </c>
      <c r="X10" s="35">
        <f t="shared" si="1"/>
        <v>25767.161300813008</v>
      </c>
      <c r="Y10" s="35">
        <f t="shared" si="1"/>
        <v>34482.088186274508</v>
      </c>
      <c r="Z10" s="35">
        <f t="shared" si="1"/>
        <v>27048.941424802113</v>
      </c>
      <c r="AA10" s="35">
        <f t="shared" si="1"/>
        <v>35021.544705882348</v>
      </c>
      <c r="AB10" s="35">
        <f t="shared" si="1"/>
        <v>23097.841279554938</v>
      </c>
      <c r="AC10" s="35">
        <f t="shared" si="1"/>
        <v>28164.120053285969</v>
      </c>
      <c r="AD10" s="35">
        <f t="shared" si="1"/>
        <v>26881.605402843605</v>
      </c>
      <c r="AE10" s="35">
        <f t="shared" si="1"/>
        <v>28163.4556803995</v>
      </c>
      <c r="AF10" s="35">
        <f t="shared" si="1"/>
        <v>15896.731696409828</v>
      </c>
      <c r="AG10" s="35">
        <f t="shared" si="1"/>
        <v>33825.473446215146</v>
      </c>
      <c r="AH10" s="35" t="e">
        <f t="shared" si="1"/>
        <v>#DIV/0!</v>
      </c>
      <c r="AI10" s="35">
        <f t="shared" si="1"/>
        <v>21673.798109452735</v>
      </c>
      <c r="AJ10" s="35">
        <f t="shared" si="1"/>
        <v>21771.538518518519</v>
      </c>
      <c r="AK10" s="35">
        <f t="shared" si="1"/>
        <v>17640.481364902505</v>
      </c>
      <c r="AL10" s="35">
        <f t="shared" si="1"/>
        <v>16844.87419878296</v>
      </c>
      <c r="AM10" s="35">
        <f t="shared" si="1"/>
        <v>26074.358212157331</v>
      </c>
      <c r="AN10" s="35">
        <f t="shared" si="1"/>
        <v>29106.688349056603</v>
      </c>
      <c r="AO10" s="35">
        <f t="shared" si="1"/>
        <v>23611.732492236024</v>
      </c>
      <c r="AP10" s="35">
        <f t="shared" si="1"/>
        <v>23456.677757575759</v>
      </c>
      <c r="AQ10" s="35">
        <f t="shared" si="1"/>
        <v>47058.567727272726</v>
      </c>
      <c r="AR10" s="35">
        <f t="shared" si="1"/>
        <v>41658.816294117642</v>
      </c>
      <c r="AS10" s="35">
        <f t="shared" si="1"/>
        <v>28839.381700404854</v>
      </c>
      <c r="AT10" s="35">
        <f t="shared" si="1"/>
        <v>32555.40877665544</v>
      </c>
      <c r="AU10" s="35">
        <f t="shared" si="1"/>
        <v>29345.041395348839</v>
      </c>
      <c r="AV10" s="35">
        <f t="shared" si="1"/>
        <v>50506.193055555552</v>
      </c>
      <c r="AW10" s="35">
        <f t="shared" si="1"/>
        <v>21624.118988235296</v>
      </c>
      <c r="AX10" s="35">
        <f t="shared" si="1"/>
        <v>38455.201897435902</v>
      </c>
      <c r="AY10" s="35">
        <f t="shared" si="1"/>
        <v>13742.00575949367</v>
      </c>
      <c r="AZ10" s="27">
        <f t="shared" si="1"/>
        <v>22439.590501509749</v>
      </c>
    </row>
    <row r="11" spans="1:53" ht="47.25">
      <c r="A11" s="4" t="s">
        <v>116</v>
      </c>
      <c r="B11" s="5" t="s">
        <v>6</v>
      </c>
      <c r="C11" s="5" t="s">
        <v>14</v>
      </c>
      <c r="D11" s="7" t="s">
        <v>117</v>
      </c>
      <c r="E11" s="26">
        <f>E17/E15</f>
        <v>3259738.4613333335</v>
      </c>
      <c r="F11" s="26">
        <f>F17/F15</f>
        <v>3507217.4244604325</v>
      </c>
      <c r="G11" s="26">
        <f t="shared" ref="G11:AZ11" si="2">G17/G15</f>
        <v>2248938.986909505</v>
      </c>
      <c r="H11" s="26">
        <f t="shared" si="2"/>
        <v>2876607.3676470588</v>
      </c>
      <c r="I11" s="26">
        <f t="shared" si="2"/>
        <v>3090457.8285181732</v>
      </c>
      <c r="J11" s="26">
        <f t="shared" si="2"/>
        <v>1668013.4169530354</v>
      </c>
      <c r="K11" s="26">
        <f t="shared" si="2"/>
        <v>840946.31818181823</v>
      </c>
      <c r="L11" s="26">
        <f t="shared" si="2"/>
        <v>5254425.1106194695</v>
      </c>
      <c r="M11" s="26">
        <f t="shared" si="2"/>
        <v>4208621.0677618068</v>
      </c>
      <c r="N11" s="26">
        <f t="shared" si="2"/>
        <v>3949713.4577777782</v>
      </c>
      <c r="O11" s="26">
        <f t="shared" si="2"/>
        <v>1295345.0863921219</v>
      </c>
      <c r="P11" s="26">
        <f t="shared" si="2"/>
        <v>2967978.4556407444</v>
      </c>
      <c r="Q11" s="26">
        <f t="shared" si="2"/>
        <v>2897281.4259259258</v>
      </c>
      <c r="R11" s="26">
        <f t="shared" si="2"/>
        <v>5059400.3501683502</v>
      </c>
      <c r="S11" s="26">
        <f t="shared" si="2"/>
        <v>2147020.5817039111</v>
      </c>
      <c r="T11" s="26">
        <f t="shared" si="2"/>
        <v>1184170.2969135803</v>
      </c>
      <c r="U11" s="26">
        <f t="shared" si="2"/>
        <v>2171407.9116311562</v>
      </c>
      <c r="V11" s="26">
        <f t="shared" si="2"/>
        <v>2656062.6231249999</v>
      </c>
      <c r="W11" s="26">
        <f t="shared" si="2"/>
        <v>6925708.907066795</v>
      </c>
      <c r="X11" s="26">
        <f t="shared" si="2"/>
        <v>5084536.106951871</v>
      </c>
      <c r="Y11" s="26">
        <f t="shared" si="2"/>
        <v>3287077.5654205605</v>
      </c>
      <c r="Z11" s="26">
        <f t="shared" si="2"/>
        <v>3060163.8208955224</v>
      </c>
      <c r="AA11" s="26">
        <f t="shared" si="2"/>
        <v>4428344.0826446284</v>
      </c>
      <c r="AB11" s="26">
        <f t="shared" si="2"/>
        <v>2475014.5871833088</v>
      </c>
      <c r="AC11" s="26">
        <f t="shared" si="2"/>
        <v>3216308.2332657203</v>
      </c>
      <c r="AD11" s="26">
        <f t="shared" si="2"/>
        <v>2675480.5377358492</v>
      </c>
      <c r="AE11" s="26">
        <f t="shared" si="2"/>
        <v>3015899.4652406415</v>
      </c>
      <c r="AF11" s="26">
        <f t="shared" si="2"/>
        <v>1835097.7476975282</v>
      </c>
      <c r="AG11" s="26">
        <f t="shared" si="2"/>
        <v>3582360.2679324895</v>
      </c>
      <c r="AH11" s="26" t="e">
        <f t="shared" si="2"/>
        <v>#DIV/0!</v>
      </c>
      <c r="AI11" s="26">
        <f t="shared" si="2"/>
        <v>1437766.805280528</v>
      </c>
      <c r="AJ11" s="26">
        <f t="shared" si="2"/>
        <v>2351326.16</v>
      </c>
      <c r="AK11" s="26">
        <f t="shared" si="2"/>
        <v>2261761.7178571429</v>
      </c>
      <c r="AL11" s="26">
        <f t="shared" si="2"/>
        <v>5383807.442463533</v>
      </c>
      <c r="AM11" s="26">
        <f t="shared" si="2"/>
        <v>2996765.2794520548</v>
      </c>
      <c r="AN11" s="26">
        <f t="shared" si="2"/>
        <v>4820795.2578125</v>
      </c>
      <c r="AO11" s="26">
        <f t="shared" si="2"/>
        <v>2503037.979423868</v>
      </c>
      <c r="AP11" s="26">
        <f t="shared" si="2"/>
        <v>2381754.9723076923</v>
      </c>
      <c r="AQ11" s="26">
        <f t="shared" si="2"/>
        <v>3286630.1269841269</v>
      </c>
      <c r="AR11" s="26">
        <f t="shared" si="2"/>
        <v>3039484.4506437765</v>
      </c>
      <c r="AS11" s="26">
        <f t="shared" si="2"/>
        <v>3044156.957264957</v>
      </c>
      <c r="AT11" s="26">
        <f t="shared" si="2"/>
        <v>3962687.051912568</v>
      </c>
      <c r="AU11" s="26">
        <f t="shared" si="2"/>
        <v>6008746.5714285718</v>
      </c>
      <c r="AV11" s="26">
        <f t="shared" si="2"/>
        <v>4329102.2619047621</v>
      </c>
      <c r="AW11" s="26">
        <f t="shared" si="2"/>
        <v>3305845.5287769786</v>
      </c>
      <c r="AX11" s="26">
        <f t="shared" si="2"/>
        <v>3768223.3015075377</v>
      </c>
      <c r="AY11" s="26">
        <f t="shared" si="2"/>
        <v>914205.01473684201</v>
      </c>
      <c r="AZ11" s="27">
        <f t="shared" si="2"/>
        <v>2526059.7086996525</v>
      </c>
      <c r="BA11" s="35"/>
    </row>
    <row r="12" spans="1:53" ht="47.25">
      <c r="A12" s="4" t="s">
        <v>118</v>
      </c>
      <c r="B12" s="5" t="s">
        <v>6</v>
      </c>
      <c r="C12" s="42" t="s">
        <v>17</v>
      </c>
      <c r="D12" s="7" t="s">
        <v>119</v>
      </c>
      <c r="E12" s="38">
        <f>E14/E13</f>
        <v>15.161290322580644</v>
      </c>
      <c r="F12" s="38">
        <f t="shared" ref="F12:AZ12" si="3">F14/F13</f>
        <v>91.428571428571431</v>
      </c>
      <c r="G12" s="38">
        <f t="shared" si="3"/>
        <v>99.352941176470594</v>
      </c>
      <c r="H12" s="38">
        <f t="shared" si="3"/>
        <v>78.727272727272734</v>
      </c>
      <c r="I12" s="38">
        <f t="shared" si="3"/>
        <v>85.144927536231876</v>
      </c>
      <c r="J12" s="38">
        <f t="shared" si="3"/>
        <v>30.595744680851062</v>
      </c>
      <c r="K12" s="38">
        <f t="shared" si="3"/>
        <v>5.1111111111111107</v>
      </c>
      <c r="L12" s="38">
        <f t="shared" si="3"/>
        <v>47.5</v>
      </c>
      <c r="M12" s="38">
        <f t="shared" si="3"/>
        <v>38.944723618090457</v>
      </c>
      <c r="N12" s="38">
        <f t="shared" si="3"/>
        <v>50.697674418604656</v>
      </c>
      <c r="O12" s="38">
        <f t="shared" si="3"/>
        <v>83.66255144032921</v>
      </c>
      <c r="P12" s="38">
        <f t="shared" si="3"/>
        <v>49.442724458204339</v>
      </c>
      <c r="Q12" s="38">
        <f t="shared" si="3"/>
        <v>36.666666666666664</v>
      </c>
      <c r="R12" s="38">
        <f t="shared" si="3"/>
        <v>30.82706766917293</v>
      </c>
      <c r="S12" s="38">
        <f t="shared" si="3"/>
        <v>109.63039014373716</v>
      </c>
      <c r="T12" s="38">
        <f t="shared" si="3"/>
        <v>51.8</v>
      </c>
      <c r="U12" s="38">
        <f t="shared" si="3"/>
        <v>95.794117647058826</v>
      </c>
      <c r="V12" s="38">
        <f t="shared" si="3"/>
        <v>102.18181818181819</v>
      </c>
      <c r="W12" s="38">
        <f t="shared" si="3"/>
        <v>15.510917030567686</v>
      </c>
      <c r="X12" s="38">
        <f t="shared" si="3"/>
        <v>16.184210526315788</v>
      </c>
      <c r="Y12" s="38">
        <f t="shared" si="3"/>
        <v>17</v>
      </c>
      <c r="Z12" s="38">
        <f t="shared" si="3"/>
        <v>50.533333333333331</v>
      </c>
      <c r="AA12" s="38">
        <f t="shared" si="3"/>
        <v>30.6</v>
      </c>
      <c r="AB12" s="38">
        <f t="shared" si="3"/>
        <v>98.944954128440358</v>
      </c>
      <c r="AC12" s="38">
        <f t="shared" si="3"/>
        <v>63.97727272727272</v>
      </c>
      <c r="AD12" s="38">
        <f t="shared" si="3"/>
        <v>45.376344086021504</v>
      </c>
      <c r="AE12" s="38">
        <f t="shared" si="3"/>
        <v>74.166666666666657</v>
      </c>
      <c r="AF12" s="38">
        <f t="shared" si="3"/>
        <v>75.843949044585997</v>
      </c>
      <c r="AG12" s="38">
        <f t="shared" si="3"/>
        <v>30.797546012269937</v>
      </c>
      <c r="AH12" s="38" t="e">
        <f t="shared" si="3"/>
        <v>#DIV/0!</v>
      </c>
      <c r="AI12" s="38">
        <f t="shared" si="3"/>
        <v>34.956521739130437</v>
      </c>
      <c r="AJ12" s="38">
        <f t="shared" si="3"/>
        <v>20.76923076923077</v>
      </c>
      <c r="AK12" s="38">
        <f t="shared" si="3"/>
        <v>42.235294117647058</v>
      </c>
      <c r="AL12" s="38">
        <f t="shared" si="3"/>
        <v>15.019040365575018</v>
      </c>
      <c r="AM12" s="38">
        <f t="shared" si="3"/>
        <v>29.438596491228068</v>
      </c>
      <c r="AN12" s="38">
        <f t="shared" si="3"/>
        <v>53</v>
      </c>
      <c r="AO12" s="38">
        <f t="shared" si="3"/>
        <v>109.15254237288136</v>
      </c>
      <c r="AP12" s="38">
        <f t="shared" si="3"/>
        <v>60</v>
      </c>
      <c r="AQ12" s="38">
        <f t="shared" si="3"/>
        <v>9.1666666666666679</v>
      </c>
      <c r="AR12" s="38">
        <f t="shared" si="3"/>
        <v>14.166666666666666</v>
      </c>
      <c r="AS12" s="38">
        <f t="shared" si="3"/>
        <v>44.909090909090907</v>
      </c>
      <c r="AT12" s="38">
        <f t="shared" si="3"/>
        <v>122.05479452054794</v>
      </c>
      <c r="AU12" s="38">
        <f t="shared" si="3"/>
        <v>10.75</v>
      </c>
      <c r="AV12" s="38">
        <f t="shared" si="3"/>
        <v>16.744186046511629</v>
      </c>
      <c r="AW12" s="38">
        <f t="shared" si="3"/>
        <v>11.548913043478262</v>
      </c>
      <c r="AX12" s="38">
        <f t="shared" si="3"/>
        <v>20.526315789473685</v>
      </c>
      <c r="AY12" s="38">
        <f t="shared" si="3"/>
        <v>51.382113821138205</v>
      </c>
      <c r="AZ12" s="39">
        <f t="shared" si="3"/>
        <v>47.654441198744998</v>
      </c>
      <c r="BA12" s="35"/>
    </row>
    <row r="13" spans="1:53" ht="47.25">
      <c r="A13" s="4" t="s">
        <v>120</v>
      </c>
      <c r="B13" s="5" t="s">
        <v>6</v>
      </c>
      <c r="C13" s="5" t="s">
        <v>20</v>
      </c>
      <c r="D13" s="7" t="s">
        <v>121</v>
      </c>
      <c r="E13" s="34">
        <v>24.8</v>
      </c>
      <c r="F13" s="34">
        <v>7</v>
      </c>
      <c r="G13" s="34">
        <v>17</v>
      </c>
      <c r="H13" s="34">
        <v>5.5</v>
      </c>
      <c r="I13" s="34">
        <v>13.8</v>
      </c>
      <c r="J13" s="34">
        <v>23.5</v>
      </c>
      <c r="K13" s="34">
        <v>4.5</v>
      </c>
      <c r="L13" s="34">
        <v>8</v>
      </c>
      <c r="M13" s="34">
        <v>39.799999999999997</v>
      </c>
      <c r="N13" s="34">
        <v>4.3</v>
      </c>
      <c r="O13" s="34">
        <v>24.3</v>
      </c>
      <c r="P13" s="34">
        <v>32.299999999999997</v>
      </c>
      <c r="Q13" s="34">
        <v>4.5</v>
      </c>
      <c r="R13" s="34">
        <v>13.3</v>
      </c>
      <c r="S13" s="34">
        <v>48.7</v>
      </c>
      <c r="T13" s="34">
        <v>15</v>
      </c>
      <c r="U13" s="34">
        <v>34</v>
      </c>
      <c r="V13" s="34">
        <v>22</v>
      </c>
      <c r="W13" s="34">
        <v>114.5</v>
      </c>
      <c r="X13" s="34">
        <v>22.8</v>
      </c>
      <c r="Y13" s="34">
        <v>12</v>
      </c>
      <c r="Z13" s="34">
        <v>15</v>
      </c>
      <c r="AA13" s="34">
        <v>5</v>
      </c>
      <c r="AB13" s="34">
        <v>21.8</v>
      </c>
      <c r="AC13" s="34">
        <v>8.8000000000000007</v>
      </c>
      <c r="AD13" s="34">
        <v>9.3000000000000007</v>
      </c>
      <c r="AE13" s="34">
        <v>10.8</v>
      </c>
      <c r="AF13" s="34">
        <v>62.8</v>
      </c>
      <c r="AG13" s="34">
        <v>16.3</v>
      </c>
      <c r="AH13" s="34"/>
      <c r="AI13" s="34">
        <v>23</v>
      </c>
      <c r="AJ13" s="34">
        <v>1.3</v>
      </c>
      <c r="AK13" s="34">
        <v>8.5</v>
      </c>
      <c r="AL13" s="34">
        <v>131.30000000000001</v>
      </c>
      <c r="AM13" s="34">
        <v>28.5</v>
      </c>
      <c r="AN13" s="34">
        <v>4</v>
      </c>
      <c r="AO13" s="34">
        <v>11.8</v>
      </c>
      <c r="AP13" s="34">
        <v>5.5</v>
      </c>
      <c r="AQ13" s="34">
        <v>4.8</v>
      </c>
      <c r="AR13" s="34">
        <v>12</v>
      </c>
      <c r="AS13" s="34">
        <v>5.5</v>
      </c>
      <c r="AT13" s="34">
        <v>7.3</v>
      </c>
      <c r="AU13" s="34">
        <v>4</v>
      </c>
      <c r="AV13" s="34">
        <v>4.3</v>
      </c>
      <c r="AW13" s="34">
        <v>36.799999999999997</v>
      </c>
      <c r="AX13" s="34">
        <v>9.5</v>
      </c>
      <c r="AY13" s="34">
        <v>12.3</v>
      </c>
      <c r="AZ13" s="36">
        <v>924.3</v>
      </c>
      <c r="BA13" s="35"/>
    </row>
    <row r="14" spans="1:53" ht="47.25">
      <c r="A14" s="4" t="s">
        <v>122</v>
      </c>
      <c r="B14" s="5" t="s">
        <v>6</v>
      </c>
      <c r="C14" s="5" t="s">
        <v>123</v>
      </c>
      <c r="D14" s="7" t="s">
        <v>124</v>
      </c>
      <c r="E14" s="34">
        <v>376</v>
      </c>
      <c r="F14" s="34">
        <v>640</v>
      </c>
      <c r="G14" s="34">
        <v>1689</v>
      </c>
      <c r="H14" s="34">
        <v>433</v>
      </c>
      <c r="I14" s="34">
        <v>1175</v>
      </c>
      <c r="J14" s="34">
        <v>719</v>
      </c>
      <c r="K14" s="34">
        <v>23</v>
      </c>
      <c r="L14" s="34">
        <v>380</v>
      </c>
      <c r="M14" s="34">
        <v>1550</v>
      </c>
      <c r="N14" s="34">
        <v>218</v>
      </c>
      <c r="O14" s="34">
        <v>2033</v>
      </c>
      <c r="P14" s="34">
        <v>1597</v>
      </c>
      <c r="Q14" s="34">
        <v>165</v>
      </c>
      <c r="R14" s="34">
        <v>410</v>
      </c>
      <c r="S14" s="34">
        <v>5339</v>
      </c>
      <c r="T14" s="34">
        <v>777</v>
      </c>
      <c r="U14" s="34">
        <v>3257</v>
      </c>
      <c r="V14" s="34">
        <v>2248</v>
      </c>
      <c r="W14" s="34">
        <v>1776</v>
      </c>
      <c r="X14" s="34">
        <v>369</v>
      </c>
      <c r="Y14" s="34">
        <v>204</v>
      </c>
      <c r="Z14" s="34">
        <v>758</v>
      </c>
      <c r="AA14" s="34">
        <v>153</v>
      </c>
      <c r="AB14" s="34">
        <v>2157</v>
      </c>
      <c r="AC14" s="34">
        <v>563</v>
      </c>
      <c r="AD14" s="34">
        <v>422</v>
      </c>
      <c r="AE14" s="34">
        <v>801</v>
      </c>
      <c r="AF14" s="34">
        <v>4763</v>
      </c>
      <c r="AG14" s="34">
        <v>502</v>
      </c>
      <c r="AI14" s="34">
        <v>804</v>
      </c>
      <c r="AJ14" s="34">
        <v>27</v>
      </c>
      <c r="AK14" s="34">
        <v>359</v>
      </c>
      <c r="AL14" s="34">
        <v>1972</v>
      </c>
      <c r="AM14" s="34">
        <v>839</v>
      </c>
      <c r="AN14" s="34">
        <v>212</v>
      </c>
      <c r="AO14" s="34">
        <v>1288</v>
      </c>
      <c r="AP14" s="34">
        <v>330</v>
      </c>
      <c r="AQ14" s="34">
        <v>44</v>
      </c>
      <c r="AR14" s="34">
        <v>170</v>
      </c>
      <c r="AS14" s="34">
        <v>247</v>
      </c>
      <c r="AT14" s="34">
        <v>891</v>
      </c>
      <c r="AU14" s="34">
        <v>43</v>
      </c>
      <c r="AV14" s="34">
        <v>72</v>
      </c>
      <c r="AW14" s="34">
        <v>425</v>
      </c>
      <c r="AX14" s="34">
        <v>195</v>
      </c>
      <c r="AY14" s="34">
        <v>632</v>
      </c>
      <c r="AZ14" s="36">
        <v>44047</v>
      </c>
      <c r="BA14" s="35"/>
    </row>
    <row r="15" spans="1:53" ht="47.25">
      <c r="A15" s="4" t="s">
        <v>125</v>
      </c>
      <c r="B15" s="5" t="s">
        <v>6</v>
      </c>
      <c r="C15" s="5" t="s">
        <v>126</v>
      </c>
      <c r="D15" s="7" t="s">
        <v>127</v>
      </c>
      <c r="E15" s="34">
        <v>3.75</v>
      </c>
      <c r="F15" s="34">
        <v>5.56</v>
      </c>
      <c r="G15" s="34">
        <v>17.57</v>
      </c>
      <c r="H15" s="34">
        <v>4.08</v>
      </c>
      <c r="I15" s="34">
        <v>10.73</v>
      </c>
      <c r="J15" s="34">
        <v>8.73</v>
      </c>
      <c r="K15" s="34">
        <v>0.44</v>
      </c>
      <c r="L15" s="34">
        <v>2.2599999999999998</v>
      </c>
      <c r="M15" s="34">
        <v>9.74</v>
      </c>
      <c r="N15" s="34">
        <v>2.25</v>
      </c>
      <c r="O15" s="34">
        <v>44.68</v>
      </c>
      <c r="P15" s="34">
        <v>9.1300000000000008</v>
      </c>
      <c r="Q15" s="34">
        <v>1.62</v>
      </c>
      <c r="R15" s="34">
        <v>2.97</v>
      </c>
      <c r="S15" s="34">
        <v>28.64</v>
      </c>
      <c r="T15" s="34">
        <v>16.2</v>
      </c>
      <c r="U15" s="34">
        <v>28.63</v>
      </c>
      <c r="V15" s="34">
        <v>16</v>
      </c>
      <c r="W15" s="34">
        <v>10.33</v>
      </c>
      <c r="X15" s="34">
        <v>1.87</v>
      </c>
      <c r="Y15" s="34">
        <v>2.14</v>
      </c>
      <c r="Z15" s="34">
        <v>6.7</v>
      </c>
      <c r="AA15" s="34">
        <v>1.21</v>
      </c>
      <c r="AB15" s="34">
        <v>20.13</v>
      </c>
      <c r="AC15" s="34">
        <v>4.93</v>
      </c>
      <c r="AD15" s="34">
        <v>4.24</v>
      </c>
      <c r="AE15" s="34">
        <v>7.48</v>
      </c>
      <c r="AF15" s="34">
        <v>41.26</v>
      </c>
      <c r="AG15" s="34">
        <v>4.74</v>
      </c>
      <c r="AI15" s="34">
        <v>12.12</v>
      </c>
      <c r="AJ15" s="34">
        <v>0.25</v>
      </c>
      <c r="AK15" s="34">
        <v>2.8</v>
      </c>
      <c r="AL15" s="34">
        <v>6.17</v>
      </c>
      <c r="AM15" s="34">
        <v>7.3</v>
      </c>
      <c r="AN15" s="34">
        <v>1.28</v>
      </c>
      <c r="AO15" s="34">
        <v>12.15</v>
      </c>
      <c r="AP15" s="34">
        <v>3.25</v>
      </c>
      <c r="AQ15" s="34">
        <v>0.63</v>
      </c>
      <c r="AR15" s="34">
        <v>2.33</v>
      </c>
      <c r="AS15" s="34">
        <v>2.34</v>
      </c>
      <c r="AT15" s="34">
        <v>7.32</v>
      </c>
      <c r="AU15" s="34">
        <v>0.21</v>
      </c>
      <c r="AV15" s="34">
        <v>0.84</v>
      </c>
      <c r="AW15" s="34">
        <v>2.78</v>
      </c>
      <c r="AX15" s="34">
        <v>1.99</v>
      </c>
      <c r="AY15" s="34">
        <v>9.5</v>
      </c>
      <c r="AZ15" s="36">
        <v>391.28</v>
      </c>
      <c r="BA15" s="35"/>
    </row>
    <row r="16" spans="1:53" ht="47.25">
      <c r="A16" s="4" t="s">
        <v>128</v>
      </c>
      <c r="B16" s="5" t="s">
        <v>6</v>
      </c>
      <c r="C16" s="5" t="s">
        <v>129</v>
      </c>
      <c r="D16" s="7" t="s">
        <v>130</v>
      </c>
      <c r="E16" s="28">
        <v>3.018939393939394</v>
      </c>
      <c r="F16" s="28">
        <v>6.9100378787878789</v>
      </c>
      <c r="G16" s="28">
        <v>14.63844696969697</v>
      </c>
      <c r="H16" s="28">
        <v>3.2977272727272728</v>
      </c>
      <c r="I16" s="28">
        <v>11.74375</v>
      </c>
      <c r="J16" s="28">
        <v>8.3509469696969703</v>
      </c>
      <c r="K16" s="28">
        <v>0.16306818181818181</v>
      </c>
      <c r="L16" s="28">
        <v>3.365719696969697</v>
      </c>
      <c r="M16" s="28">
        <v>17.045265151515153</v>
      </c>
      <c r="N16" s="28">
        <v>2.5634469696969697</v>
      </c>
      <c r="O16" s="28">
        <v>25.666477272727274</v>
      </c>
      <c r="P16" s="28">
        <v>18.426515151515151</v>
      </c>
      <c r="Q16" s="28">
        <v>2.1587121212121212</v>
      </c>
      <c r="R16" s="28">
        <v>4.5196969696969695</v>
      </c>
      <c r="S16" s="28">
        <v>55.959090909090911</v>
      </c>
      <c r="T16" s="28">
        <v>10.634848484848485</v>
      </c>
      <c r="U16" s="28">
        <v>38.390340909090909</v>
      </c>
      <c r="V16" s="28">
        <v>20.37064393939394</v>
      </c>
      <c r="W16" s="28">
        <v>18.007007575757576</v>
      </c>
      <c r="X16" s="28">
        <v>3.7304924242424242</v>
      </c>
      <c r="Y16" s="28">
        <v>1.6757575757575758</v>
      </c>
      <c r="Z16" s="28">
        <v>6.9071969696969697</v>
      </c>
      <c r="AA16" s="28">
        <v>1.4100378787878789</v>
      </c>
      <c r="AB16" s="28">
        <v>21.554356060606061</v>
      </c>
      <c r="AC16" s="28">
        <v>4.646590909090909</v>
      </c>
      <c r="AD16" s="28">
        <v>4.490340909090909</v>
      </c>
      <c r="AE16" s="28">
        <v>9.1939393939393934</v>
      </c>
      <c r="AF16" s="28">
        <v>42.197727272727271</v>
      </c>
      <c r="AG16" s="28">
        <v>4.2060606060606061</v>
      </c>
      <c r="AH16" s="26"/>
      <c r="AI16" s="28">
        <v>6.9774621212121213</v>
      </c>
      <c r="AJ16" s="28">
        <v>0.22670454545454546</v>
      </c>
      <c r="AK16" s="28">
        <v>2.6842803030303028</v>
      </c>
      <c r="AL16" s="28">
        <v>27.146780303030305</v>
      </c>
      <c r="AM16" s="28">
        <v>8.9221590909090907</v>
      </c>
      <c r="AN16" s="28">
        <v>0.98219696969696968</v>
      </c>
      <c r="AO16" s="28">
        <v>10.731439393939393</v>
      </c>
      <c r="AP16" s="28">
        <v>4.3560606060606064</v>
      </c>
      <c r="AQ16" s="28">
        <v>0.62253787878787881</v>
      </c>
      <c r="AR16" s="28">
        <v>1.4003787878787879</v>
      </c>
      <c r="AS16" s="28">
        <v>2.85</v>
      </c>
      <c r="AT16" s="28">
        <v>11.003409090909091</v>
      </c>
      <c r="AU16" s="28">
        <v>0.55833333333333335</v>
      </c>
      <c r="AV16" s="28">
        <v>0.87556818181818186</v>
      </c>
      <c r="AW16" s="28">
        <v>3.7994318181818181</v>
      </c>
      <c r="AX16" s="28">
        <v>1.7895833333333333</v>
      </c>
      <c r="AY16" s="28">
        <v>7.0795454545454541</v>
      </c>
      <c r="AZ16" s="29">
        <v>457.249053030303</v>
      </c>
      <c r="BA16" s="35"/>
    </row>
    <row r="17" spans="1:53" ht="63">
      <c r="A17" s="4" t="s">
        <v>131</v>
      </c>
      <c r="B17" s="5" t="s">
        <v>6</v>
      </c>
      <c r="C17" s="5" t="s">
        <v>132</v>
      </c>
      <c r="D17" s="7" t="s">
        <v>133</v>
      </c>
      <c r="E17" s="35">
        <f>SUM(E19:E22)</f>
        <v>12224019.23</v>
      </c>
      <c r="F17" s="35">
        <f t="shared" ref="F17:AZ17" si="4">SUM(F19:F22)</f>
        <v>19500128.880000003</v>
      </c>
      <c r="G17" s="35">
        <f t="shared" si="4"/>
        <v>39513858</v>
      </c>
      <c r="H17" s="35">
        <f t="shared" si="4"/>
        <v>11736558.060000001</v>
      </c>
      <c r="I17" s="35">
        <f t="shared" si="4"/>
        <v>33160612.5</v>
      </c>
      <c r="J17" s="35">
        <f t="shared" si="4"/>
        <v>14561757.129999999</v>
      </c>
      <c r="K17" s="35">
        <f t="shared" si="4"/>
        <v>370016.38</v>
      </c>
      <c r="L17" s="35">
        <f t="shared" si="4"/>
        <v>11875000.75</v>
      </c>
      <c r="M17" s="35">
        <f t="shared" si="4"/>
        <v>40991969.200000003</v>
      </c>
      <c r="N17" s="35">
        <f t="shared" si="4"/>
        <v>8886855.2800000012</v>
      </c>
      <c r="O17" s="35">
        <f t="shared" si="4"/>
        <v>57876018.460000001</v>
      </c>
      <c r="P17" s="35">
        <f t="shared" si="4"/>
        <v>27097643.300000001</v>
      </c>
      <c r="Q17" s="35">
        <f t="shared" si="4"/>
        <v>4693595.91</v>
      </c>
      <c r="R17" s="35">
        <f t="shared" si="4"/>
        <v>15026419.040000001</v>
      </c>
      <c r="S17" s="35">
        <f t="shared" si="4"/>
        <v>61490669.460000008</v>
      </c>
      <c r="T17" s="35">
        <f t="shared" si="4"/>
        <v>19183558.809999999</v>
      </c>
      <c r="U17" s="35">
        <f t="shared" si="4"/>
        <v>62167408.510000005</v>
      </c>
      <c r="V17" s="35">
        <f t="shared" si="4"/>
        <v>42497001.969999999</v>
      </c>
      <c r="W17" s="35">
        <f t="shared" si="4"/>
        <v>71542573.00999999</v>
      </c>
      <c r="X17" s="35">
        <f t="shared" si="4"/>
        <v>9508082.5199999996</v>
      </c>
      <c r="Y17" s="35">
        <f t="shared" si="4"/>
        <v>7034345.9900000002</v>
      </c>
      <c r="Z17" s="35">
        <f t="shared" si="4"/>
        <v>20503097.600000001</v>
      </c>
      <c r="AA17" s="35">
        <f t="shared" si="4"/>
        <v>5358296.34</v>
      </c>
      <c r="AB17" s="35">
        <f t="shared" si="4"/>
        <v>49822043.640000001</v>
      </c>
      <c r="AC17" s="35">
        <f t="shared" si="4"/>
        <v>15856399.59</v>
      </c>
      <c r="AD17" s="35">
        <f t="shared" si="4"/>
        <v>11344037.48</v>
      </c>
      <c r="AE17" s="35">
        <f t="shared" si="4"/>
        <v>22558928</v>
      </c>
      <c r="AF17" s="35">
        <f t="shared" si="4"/>
        <v>75716133.070000008</v>
      </c>
      <c r="AG17" s="35">
        <f t="shared" si="4"/>
        <v>16980387.670000002</v>
      </c>
      <c r="AH17" s="35">
        <f t="shared" si="4"/>
        <v>0</v>
      </c>
      <c r="AI17" s="35">
        <f t="shared" si="4"/>
        <v>17425733.68</v>
      </c>
      <c r="AJ17" s="35">
        <f t="shared" si="4"/>
        <v>587831.54</v>
      </c>
      <c r="AK17" s="35">
        <f t="shared" si="4"/>
        <v>6332932.8099999996</v>
      </c>
      <c r="AL17" s="35">
        <f t="shared" si="4"/>
        <v>33218091.919999998</v>
      </c>
      <c r="AM17" s="35">
        <f t="shared" si="4"/>
        <v>21876386.539999999</v>
      </c>
      <c r="AN17" s="35">
        <f t="shared" si="4"/>
        <v>6170617.9299999997</v>
      </c>
      <c r="AO17" s="35">
        <f t="shared" si="4"/>
        <v>30411911.449999999</v>
      </c>
      <c r="AP17" s="35">
        <f t="shared" si="4"/>
        <v>7740703.6600000001</v>
      </c>
      <c r="AQ17" s="35">
        <f t="shared" si="4"/>
        <v>2070576.98</v>
      </c>
      <c r="AR17" s="35">
        <f t="shared" si="4"/>
        <v>7081998.7699999996</v>
      </c>
      <c r="AS17" s="35">
        <f t="shared" si="4"/>
        <v>7123327.2799999993</v>
      </c>
      <c r="AT17" s="35">
        <f t="shared" si="4"/>
        <v>29006869.219999999</v>
      </c>
      <c r="AU17" s="35">
        <f t="shared" si="4"/>
        <v>1261836.78</v>
      </c>
      <c r="AV17" s="35">
        <f t="shared" si="4"/>
        <v>3636445.9</v>
      </c>
      <c r="AW17" s="35">
        <f t="shared" si="4"/>
        <v>9190250.5700000003</v>
      </c>
      <c r="AX17" s="35">
        <f t="shared" si="4"/>
        <v>7498764.3700000001</v>
      </c>
      <c r="AY17" s="35">
        <f t="shared" si="4"/>
        <v>8684947.6399999987</v>
      </c>
      <c r="AZ17" s="43">
        <f t="shared" si="4"/>
        <v>988396642.81999993</v>
      </c>
      <c r="BA17" s="35"/>
    </row>
    <row r="18" spans="1:53" ht="47.25">
      <c r="A18" s="4" t="s">
        <v>134</v>
      </c>
      <c r="B18" s="5" t="s">
        <v>6</v>
      </c>
      <c r="C18" s="5" t="s">
        <v>135</v>
      </c>
      <c r="D18" s="11"/>
      <c r="E18" s="11"/>
      <c r="F18" s="11"/>
      <c r="G18" s="11"/>
      <c r="H18" s="11"/>
      <c r="I18" s="11"/>
      <c r="J18"/>
      <c r="K18" s="28"/>
      <c r="L18" s="28"/>
      <c r="M18" s="32"/>
      <c r="AH18" s="28"/>
      <c r="AI18" s="26"/>
      <c r="AJ18"/>
      <c r="AK18" s="28"/>
      <c r="BA18" s="35"/>
    </row>
    <row r="19" spans="1:53" ht="84" customHeight="1">
      <c r="A19" s="4" t="s">
        <v>136</v>
      </c>
      <c r="B19" s="5" t="s">
        <v>6</v>
      </c>
      <c r="C19" s="5" t="s">
        <v>137</v>
      </c>
      <c r="D19" s="5" t="s">
        <v>138</v>
      </c>
      <c r="E19" s="41">
        <v>2110133.9900000002</v>
      </c>
      <c r="F19" s="41">
        <v>2702495.25</v>
      </c>
      <c r="G19" s="41">
        <v>5275575.12</v>
      </c>
      <c r="H19" s="41">
        <v>2186966.42</v>
      </c>
      <c r="I19" s="41">
        <v>4824444.71</v>
      </c>
      <c r="J19" s="41">
        <v>2624350.38</v>
      </c>
      <c r="K19" s="41">
        <v>62621.56</v>
      </c>
      <c r="L19" s="41">
        <v>2061244.13</v>
      </c>
      <c r="M19" s="41">
        <v>6233555.9400000004</v>
      </c>
      <c r="N19" s="41">
        <v>1602694.36</v>
      </c>
      <c r="O19" s="41">
        <v>8670416.3200000003</v>
      </c>
      <c r="P19" s="41">
        <v>4312044.1900000004</v>
      </c>
      <c r="Q19" s="41">
        <v>1186410.26</v>
      </c>
      <c r="R19" s="41">
        <v>2633088.39</v>
      </c>
      <c r="S19" s="41">
        <v>13589555.92</v>
      </c>
      <c r="T19" s="41">
        <v>2181812.52</v>
      </c>
      <c r="U19" s="41">
        <v>10250007.41</v>
      </c>
      <c r="V19" s="41">
        <v>7008384.0099999998</v>
      </c>
      <c r="W19" s="41">
        <v>9495581.5999999996</v>
      </c>
      <c r="X19" s="41">
        <v>1453091.51</v>
      </c>
      <c r="Y19" s="41">
        <v>1174230.3</v>
      </c>
      <c r="Z19" s="41">
        <v>4576960.45</v>
      </c>
      <c r="AA19" s="41">
        <v>1018933.71</v>
      </c>
      <c r="AB19" s="41">
        <v>7473554.6100000003</v>
      </c>
      <c r="AC19" s="41">
        <v>1991352.51</v>
      </c>
      <c r="AD19" s="41">
        <v>1854586.34</v>
      </c>
      <c r="AE19" s="41">
        <v>3263523.61</v>
      </c>
      <c r="AF19" s="41">
        <v>10629826.949999999</v>
      </c>
      <c r="AG19" s="41">
        <v>3317159.99</v>
      </c>
      <c r="AH19" s="40"/>
      <c r="AI19" s="41">
        <v>2704576.67</v>
      </c>
      <c r="AJ19" s="41">
        <v>119041.29</v>
      </c>
      <c r="AK19" s="41">
        <v>1725026.81</v>
      </c>
      <c r="AL19" s="41">
        <v>6775684.6900000004</v>
      </c>
      <c r="AM19" s="41">
        <v>3234859.02</v>
      </c>
      <c r="AN19" s="41">
        <v>704190.12</v>
      </c>
      <c r="AO19" s="41">
        <v>4451233.5599999996</v>
      </c>
      <c r="AP19" s="41">
        <v>1037643.4</v>
      </c>
      <c r="AQ19" s="41">
        <v>292311.27</v>
      </c>
      <c r="AR19" s="41">
        <v>1347529.36</v>
      </c>
      <c r="AS19" s="41">
        <v>1557061.16</v>
      </c>
      <c r="AT19" s="41">
        <v>3287324.19</v>
      </c>
      <c r="AU19" s="41">
        <v>190065.1</v>
      </c>
      <c r="AV19" s="41">
        <v>776999.09</v>
      </c>
      <c r="AW19" s="41">
        <v>1543086.24</v>
      </c>
      <c r="AX19" s="41">
        <v>1856775.46</v>
      </c>
      <c r="AY19" s="41">
        <v>1271840.3999999999</v>
      </c>
      <c r="AZ19" s="43">
        <v>158639850.28999999</v>
      </c>
      <c r="BA19" s="35"/>
    </row>
    <row r="20" spans="1:53" ht="47.25">
      <c r="A20" s="4" t="s">
        <v>139</v>
      </c>
      <c r="B20" s="5" t="s">
        <v>6</v>
      </c>
      <c r="C20" s="5" t="s">
        <v>140</v>
      </c>
      <c r="D20" s="5" t="s">
        <v>141</v>
      </c>
      <c r="E20" s="41">
        <v>4345186.43</v>
      </c>
      <c r="F20" s="41">
        <v>8208248.2999999998</v>
      </c>
      <c r="G20" s="41">
        <v>18258931.949999999</v>
      </c>
      <c r="H20" s="41">
        <v>4543705.54</v>
      </c>
      <c r="I20" s="41">
        <v>12754826.25</v>
      </c>
      <c r="J20" s="41">
        <v>5594280.8499999996</v>
      </c>
      <c r="K20" s="41">
        <v>25604.49</v>
      </c>
      <c r="L20" s="41">
        <v>1448527.13</v>
      </c>
      <c r="M20" s="41">
        <v>8443522.3399999999</v>
      </c>
      <c r="N20" s="41">
        <v>1627376.92</v>
      </c>
      <c r="O20" s="41">
        <v>23384324.989999998</v>
      </c>
      <c r="P20" s="41">
        <v>9365983.5199999996</v>
      </c>
      <c r="Q20" s="41">
        <v>1848965.22</v>
      </c>
      <c r="R20" s="41">
        <v>1942943.07</v>
      </c>
      <c r="S20" s="41">
        <v>27887003.32</v>
      </c>
      <c r="T20" s="41">
        <v>9025698.2799999993</v>
      </c>
      <c r="U20" s="41">
        <v>24197121.32</v>
      </c>
      <c r="V20" s="41">
        <v>17154426.059999999</v>
      </c>
      <c r="W20" s="41">
        <v>8501228.9800000004</v>
      </c>
      <c r="X20" s="41">
        <v>1354268.41</v>
      </c>
      <c r="Y20" s="41">
        <v>927835.22</v>
      </c>
      <c r="Z20" s="41">
        <v>8189453.5199999996</v>
      </c>
      <c r="AA20" s="41">
        <v>1275185.23</v>
      </c>
      <c r="AB20" s="41">
        <v>23341493.02</v>
      </c>
      <c r="AC20" s="41">
        <v>5495631.46</v>
      </c>
      <c r="AD20" s="41">
        <v>5662982.2999999998</v>
      </c>
      <c r="AE20" s="41">
        <v>1877221.67</v>
      </c>
      <c r="AF20" s="41">
        <v>38230355.840000004</v>
      </c>
      <c r="AG20" s="41">
        <v>4430941.87</v>
      </c>
      <c r="AH20" s="40"/>
      <c r="AI20" s="41">
        <v>5706752.8799999999</v>
      </c>
      <c r="AJ20" s="41">
        <v>213678.26</v>
      </c>
      <c r="AK20" s="41">
        <v>2507795.2799999998</v>
      </c>
      <c r="AL20" s="41">
        <v>10829254.26</v>
      </c>
      <c r="AM20" s="41">
        <v>6822777.9500000002</v>
      </c>
      <c r="AN20" s="41">
        <v>559399.82999999996</v>
      </c>
      <c r="AO20" s="41">
        <v>12917543.960000001</v>
      </c>
      <c r="AP20" s="41">
        <v>599842.18000000005</v>
      </c>
      <c r="AQ20" s="41">
        <v>83669.22</v>
      </c>
      <c r="AR20" s="41">
        <v>2427156.63</v>
      </c>
      <c r="AS20" s="41">
        <v>1108347.19</v>
      </c>
      <c r="AT20" s="41">
        <v>8031096.7400000002</v>
      </c>
      <c r="AU20" s="41">
        <v>680382.3</v>
      </c>
      <c r="AV20" s="41">
        <v>1208690.58</v>
      </c>
      <c r="AW20" s="41">
        <v>2953196.93</v>
      </c>
      <c r="AX20" s="41">
        <v>2030918.81</v>
      </c>
      <c r="AY20" s="41">
        <v>4602083.5599999996</v>
      </c>
      <c r="AZ20" s="43">
        <v>342625860.06</v>
      </c>
      <c r="BA20" s="35"/>
    </row>
    <row r="21" spans="1:53" ht="47.25">
      <c r="A21" s="4" t="s">
        <v>142</v>
      </c>
      <c r="B21" s="5" t="s">
        <v>6</v>
      </c>
      <c r="C21" s="5" t="s">
        <v>143</v>
      </c>
      <c r="D21" s="5" t="s">
        <v>144</v>
      </c>
      <c r="E21" s="41">
        <v>247725.22</v>
      </c>
      <c r="F21" s="41">
        <v>397422.58</v>
      </c>
      <c r="G21" s="41">
        <v>332438.53000000003</v>
      </c>
      <c r="H21" s="41">
        <v>170726.91</v>
      </c>
      <c r="I21" s="41">
        <v>317834.45</v>
      </c>
      <c r="J21" s="41">
        <v>278796.03000000003</v>
      </c>
      <c r="K21" s="41">
        <v>12840.74</v>
      </c>
      <c r="L21" s="41">
        <v>159128.17000000001</v>
      </c>
      <c r="M21" s="41">
        <v>414910.15</v>
      </c>
      <c r="N21" s="41">
        <v>82621.3</v>
      </c>
      <c r="O21" s="41">
        <v>490854.44</v>
      </c>
      <c r="P21" s="41">
        <v>373755.82</v>
      </c>
      <c r="Q21" s="41">
        <v>44357.08</v>
      </c>
      <c r="R21" s="41">
        <v>205177.44</v>
      </c>
      <c r="S21" s="41">
        <v>724454.77</v>
      </c>
      <c r="T21" s="41">
        <v>235956.17</v>
      </c>
      <c r="U21" s="41">
        <v>571023.93999999994</v>
      </c>
      <c r="V21" s="41">
        <v>411158.24</v>
      </c>
      <c r="W21" s="41">
        <v>866053.36</v>
      </c>
      <c r="X21" s="41">
        <v>99377.600000000006</v>
      </c>
      <c r="Y21" s="41">
        <v>186420.99</v>
      </c>
      <c r="Z21" s="41">
        <v>189657.98</v>
      </c>
      <c r="AA21" s="41">
        <v>67401.84</v>
      </c>
      <c r="AB21" s="41">
        <v>440905.31</v>
      </c>
      <c r="AC21" s="41">
        <v>166759.26999999999</v>
      </c>
      <c r="AD21" s="41">
        <v>93975.38</v>
      </c>
      <c r="AE21" s="41">
        <v>592502.66</v>
      </c>
      <c r="AF21" s="41">
        <v>863630.64</v>
      </c>
      <c r="AG21" s="41">
        <v>213950.01</v>
      </c>
      <c r="AH21" s="40"/>
      <c r="AI21" s="41">
        <v>200794.8</v>
      </c>
      <c r="AJ21" s="41">
        <v>4320.46</v>
      </c>
      <c r="AK21" s="41">
        <v>64988.43</v>
      </c>
      <c r="AL21" s="41">
        <v>443758.63</v>
      </c>
      <c r="AM21" s="41">
        <v>444543.24</v>
      </c>
      <c r="AN21" s="41">
        <v>202349.34</v>
      </c>
      <c r="AO21" s="41">
        <v>282298.52</v>
      </c>
      <c r="AP21" s="41">
        <v>73195.44</v>
      </c>
      <c r="AQ21" s="41">
        <v>23680.58</v>
      </c>
      <c r="AR21" s="41">
        <v>124576.19</v>
      </c>
      <c r="AS21" s="41">
        <v>175476.35</v>
      </c>
      <c r="AT21" s="41">
        <v>132401.26</v>
      </c>
      <c r="AU21" s="41">
        <v>12829.98</v>
      </c>
      <c r="AV21" s="41">
        <v>30101.27</v>
      </c>
      <c r="AW21" s="41">
        <v>214257.75</v>
      </c>
      <c r="AX21" s="41">
        <v>131841.75</v>
      </c>
      <c r="AY21" s="41">
        <v>137711.87</v>
      </c>
      <c r="AZ21" s="43">
        <v>11950942.880000001</v>
      </c>
      <c r="BA21" s="35"/>
    </row>
    <row r="22" spans="1:53" ht="63">
      <c r="A22" s="4" t="s">
        <v>145</v>
      </c>
      <c r="B22" s="5" t="s">
        <v>6</v>
      </c>
      <c r="C22" s="7" t="s">
        <v>146</v>
      </c>
      <c r="D22" s="7" t="s">
        <v>147</v>
      </c>
      <c r="E22" s="41">
        <v>5520973.5899999999</v>
      </c>
      <c r="F22" s="41">
        <v>8191962.75</v>
      </c>
      <c r="G22" s="41">
        <v>15646912.4</v>
      </c>
      <c r="H22" s="41">
        <v>4835159.1900000004</v>
      </c>
      <c r="I22" s="41">
        <v>15263507.09</v>
      </c>
      <c r="J22" s="41">
        <v>6064329.8700000001</v>
      </c>
      <c r="K22" s="41">
        <v>268949.59000000003</v>
      </c>
      <c r="L22" s="41">
        <v>8206101.3200000003</v>
      </c>
      <c r="M22" s="41">
        <v>25899980.77</v>
      </c>
      <c r="N22" s="41">
        <v>5574162.7000000002</v>
      </c>
      <c r="O22" s="41">
        <v>25330422.710000001</v>
      </c>
      <c r="P22" s="41">
        <v>13045859.77</v>
      </c>
      <c r="Q22" s="41">
        <v>1613863.35</v>
      </c>
      <c r="R22" s="41">
        <v>10245210.140000001</v>
      </c>
      <c r="S22" s="41">
        <v>19289655.449999999</v>
      </c>
      <c r="T22" s="41">
        <v>7740091.8399999999</v>
      </c>
      <c r="U22" s="41">
        <v>27149255.84</v>
      </c>
      <c r="V22" s="41">
        <v>17923033.66</v>
      </c>
      <c r="W22" s="41">
        <v>52679709.07</v>
      </c>
      <c r="X22" s="41">
        <v>6601345</v>
      </c>
      <c r="Y22" s="41">
        <v>4745859.4800000004</v>
      </c>
      <c r="Z22" s="41">
        <v>7547025.6500000004</v>
      </c>
      <c r="AA22" s="41">
        <v>2996775.56</v>
      </c>
      <c r="AB22" s="41">
        <v>18566090.699999999</v>
      </c>
      <c r="AC22" s="41">
        <v>8202656.3499999996</v>
      </c>
      <c r="AD22" s="41">
        <v>3732493.46</v>
      </c>
      <c r="AE22" s="41">
        <v>16825680.059999999</v>
      </c>
      <c r="AF22" s="41">
        <v>25992319.640000001</v>
      </c>
      <c r="AG22" s="41">
        <v>9018335.8000000007</v>
      </c>
      <c r="AH22" s="40"/>
      <c r="AI22" s="41">
        <v>8813609.3300000001</v>
      </c>
      <c r="AJ22" s="41">
        <v>250791.53</v>
      </c>
      <c r="AK22" s="41">
        <v>2035122.29</v>
      </c>
      <c r="AL22" s="41">
        <v>15169394.34</v>
      </c>
      <c r="AM22" s="41">
        <v>11374206.33</v>
      </c>
      <c r="AN22" s="41">
        <v>4704678.6399999997</v>
      </c>
      <c r="AO22" s="41">
        <v>12760835.41</v>
      </c>
      <c r="AP22" s="41">
        <v>6030022.6399999997</v>
      </c>
      <c r="AQ22" s="41">
        <v>1670915.91</v>
      </c>
      <c r="AR22" s="41">
        <v>3182736.59</v>
      </c>
      <c r="AS22" s="41">
        <v>4282442.58</v>
      </c>
      <c r="AT22" s="41">
        <v>17556047.030000001</v>
      </c>
      <c r="AU22" s="41">
        <v>378559.4</v>
      </c>
      <c r="AV22" s="41">
        <v>1620654.96</v>
      </c>
      <c r="AW22" s="41">
        <v>4479709.6500000004</v>
      </c>
      <c r="AX22" s="41">
        <v>3479228.35</v>
      </c>
      <c r="AY22" s="41">
        <v>2673311.81</v>
      </c>
      <c r="AZ22" s="43">
        <v>475179989.58999997</v>
      </c>
      <c r="BA22" s="35"/>
    </row>
    <row r="23" spans="1:53" ht="47.25">
      <c r="A23" s="4" t="s">
        <v>148</v>
      </c>
      <c r="B23" s="5" t="s">
        <v>6</v>
      </c>
      <c r="C23" s="6" t="s">
        <v>34</v>
      </c>
      <c r="D23" s="7" t="s">
        <v>149</v>
      </c>
      <c r="E23" s="34">
        <v>235.76</v>
      </c>
      <c r="F23" s="34">
        <v>610.97</v>
      </c>
      <c r="G23" s="34">
        <v>516.66999999999996</v>
      </c>
      <c r="H23" s="34">
        <v>864.94</v>
      </c>
      <c r="I23" s="34">
        <v>196.69</v>
      </c>
      <c r="J23" s="34">
        <v>310.69</v>
      </c>
      <c r="K23" s="34">
        <v>150.13</v>
      </c>
      <c r="L23" s="34">
        <v>339.26</v>
      </c>
      <c r="M23" s="34">
        <v>771.27</v>
      </c>
      <c r="N23" s="34">
        <v>346.94</v>
      </c>
      <c r="O23" s="34">
        <v>261.44</v>
      </c>
      <c r="P23" s="34">
        <v>296.36</v>
      </c>
      <c r="Q23" s="34">
        <v>222.78</v>
      </c>
      <c r="R23" s="34">
        <v>399.29</v>
      </c>
      <c r="S23" s="34">
        <v>333.5</v>
      </c>
      <c r="T23" s="34">
        <v>160.26</v>
      </c>
      <c r="U23" s="34">
        <v>147.66</v>
      </c>
      <c r="V23" s="34">
        <v>351.28</v>
      </c>
      <c r="W23" s="34">
        <v>1034.77</v>
      </c>
      <c r="X23" s="34">
        <v>169.49</v>
      </c>
      <c r="Y23" s="34">
        <v>238.15</v>
      </c>
      <c r="Z23" s="34">
        <v>299.64</v>
      </c>
      <c r="AA23" s="34">
        <v>521.79</v>
      </c>
      <c r="AB23" s="34">
        <v>585.91</v>
      </c>
      <c r="AC23" s="34">
        <v>258.29000000000002</v>
      </c>
      <c r="AD23" s="34">
        <v>163.27000000000001</v>
      </c>
      <c r="AE23" s="34">
        <v>682.35</v>
      </c>
      <c r="AF23" s="34">
        <v>113.98</v>
      </c>
      <c r="AG23" s="34">
        <v>237.39</v>
      </c>
      <c r="AI23" s="34">
        <v>113.76</v>
      </c>
      <c r="AJ23" s="34">
        <v>152.80000000000001</v>
      </c>
      <c r="AK23" s="34">
        <v>196.72</v>
      </c>
      <c r="AL23" s="34">
        <v>228.75</v>
      </c>
      <c r="AM23" s="34">
        <v>201.59</v>
      </c>
      <c r="AN23" s="34">
        <v>338</v>
      </c>
      <c r="AO23" s="34">
        <v>758.55</v>
      </c>
      <c r="AP23" s="34">
        <v>286.55</v>
      </c>
      <c r="AQ23" s="34">
        <v>367.61</v>
      </c>
      <c r="AR23" s="34">
        <v>284.7</v>
      </c>
      <c r="AS23" s="28"/>
      <c r="AT23" s="34">
        <v>474.6</v>
      </c>
      <c r="AU23" s="34">
        <v>134.16999999999999</v>
      </c>
      <c r="AV23" s="34">
        <v>149.88</v>
      </c>
      <c r="AW23" s="34">
        <v>336.25</v>
      </c>
      <c r="AX23" s="34">
        <v>299.92</v>
      </c>
      <c r="AY23" s="34">
        <v>191.57</v>
      </c>
      <c r="AZ23" s="36">
        <v>392.4</v>
      </c>
      <c r="BA23" s="35"/>
    </row>
    <row r="24" spans="1:53" ht="47.25">
      <c r="A24" s="4" t="s">
        <v>150</v>
      </c>
      <c r="B24" s="5" t="s">
        <v>6</v>
      </c>
      <c r="C24" s="5" t="s">
        <v>151</v>
      </c>
      <c r="D24" s="7" t="s">
        <v>152</v>
      </c>
      <c r="E24" s="28">
        <v>509</v>
      </c>
      <c r="F24" s="28">
        <v>425.90109890109892</v>
      </c>
      <c r="G24" s="28">
        <v>356.28846153846155</v>
      </c>
      <c r="H24" s="28">
        <v>437.96694214876032</v>
      </c>
      <c r="I24" s="28">
        <v>558</v>
      </c>
      <c r="J24" s="28">
        <v>423.47058823529414</v>
      </c>
      <c r="K24" s="28">
        <v>702.77777777777783</v>
      </c>
      <c r="L24" s="28">
        <v>777.25</v>
      </c>
      <c r="M24" s="28">
        <v>404.54609929078015</v>
      </c>
      <c r="N24" s="28">
        <v>321.28089887640448</v>
      </c>
      <c r="O24" s="28">
        <v>516.76470588235293</v>
      </c>
      <c r="P24" s="28">
        <v>812.27272727272725</v>
      </c>
      <c r="Q24" s="28">
        <v>803.66666666666663</v>
      </c>
      <c r="R24" s="28">
        <v>568.65</v>
      </c>
      <c r="S24" s="28">
        <v>456.50840336134456</v>
      </c>
      <c r="T24" s="28">
        <v>691.14285714285711</v>
      </c>
      <c r="U24" s="28">
        <v>562.54999999999995</v>
      </c>
      <c r="V24" s="28">
        <v>432.15565031982942</v>
      </c>
      <c r="W24" s="28">
        <v>693.86898395721926</v>
      </c>
      <c r="X24" s="28">
        <v>558.29411764705878</v>
      </c>
      <c r="Y24" s="28">
        <v>469.53571428571428</v>
      </c>
      <c r="Z24" s="28">
        <v>328.8174603174603</v>
      </c>
      <c r="AA24" s="28">
        <v>659.58333333333337</v>
      </c>
      <c r="AB24" s="28">
        <v>391.5529411764706</v>
      </c>
      <c r="AC24" s="28">
        <v>385.39473684210526</v>
      </c>
      <c r="AD24" s="28">
        <v>302.8125</v>
      </c>
      <c r="AE24" s="28">
        <v>332.38888888888891</v>
      </c>
      <c r="AF24" s="28">
        <v>329.09259259259261</v>
      </c>
      <c r="AG24" s="28">
        <v>463.89171974522293</v>
      </c>
      <c r="AH24" s="28"/>
      <c r="AI24" s="28">
        <v>289.07692307692309</v>
      </c>
      <c r="AJ24" s="28">
        <v>158.33333333333334</v>
      </c>
      <c r="AK24" s="28">
        <v>436.89473684210526</v>
      </c>
      <c r="AL24" s="28">
        <v>519.50694444444446</v>
      </c>
      <c r="AM24" s="28">
        <v>568.98387096774195</v>
      </c>
      <c r="AN24" s="28">
        <v>334.375</v>
      </c>
      <c r="AO24" s="28">
        <v>428.64835164835165</v>
      </c>
      <c r="AP24" s="28">
        <v>343.03125</v>
      </c>
      <c r="AQ24" s="28">
        <v>591.73333333333335</v>
      </c>
      <c r="AR24" s="28">
        <v>481.5</v>
      </c>
      <c r="AS24" s="28">
        <v>348.4</v>
      </c>
      <c r="AT24" s="28">
        <v>445.4736842105263</v>
      </c>
      <c r="AU24" s="28">
        <v>207</v>
      </c>
      <c r="AV24" s="28">
        <v>452.5</v>
      </c>
      <c r="AW24" s="28">
        <v>535.12307692307695</v>
      </c>
      <c r="AX24" s="28">
        <v>318.72727272727275</v>
      </c>
      <c r="AY24" s="28">
        <v>638.47058823529414</v>
      </c>
      <c r="AZ24" s="29">
        <v>472.45513164965075</v>
      </c>
      <c r="BA24" s="35"/>
    </row>
    <row r="25" spans="1:53">
      <c r="A25" s="46"/>
      <c r="B25" s="46"/>
      <c r="C25" s="46"/>
      <c r="D25" s="47"/>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48"/>
      <c r="BA25" s="35"/>
    </row>
    <row r="26" spans="1:53">
      <c r="A26" s="8"/>
      <c r="B26" s="8"/>
      <c r="C26" s="8"/>
      <c r="D26" s="8"/>
      <c r="J26" s="26"/>
      <c r="K26" s="28"/>
      <c r="L26" s="26"/>
      <c r="M26" s="32"/>
      <c r="AH26" s="28"/>
      <c r="AI26" s="28"/>
      <c r="AJ26"/>
      <c r="AK26" s="28"/>
      <c r="BA26" s="35"/>
    </row>
    <row r="27" spans="1:53">
      <c r="A27" s="49" t="s">
        <v>39</v>
      </c>
      <c r="B27" s="49"/>
      <c r="C27" s="49"/>
      <c r="D27" s="49"/>
      <c r="E27" s="49"/>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s="1" customFormat="1" ht="62.25" customHeight="1">
      <c r="A28" s="49" t="s">
        <v>153</v>
      </c>
      <c r="B28" s="49"/>
      <c r="C28" s="49"/>
      <c r="D28" s="49"/>
      <c r="E28" s="49"/>
    </row>
    <row r="29" spans="1:53" ht="33.6" customHeight="1">
      <c r="A29" s="49" t="s">
        <v>154</v>
      </c>
      <c r="B29" s="49"/>
      <c r="C29" s="49"/>
      <c r="D29" s="49"/>
      <c r="E29" s="49"/>
      <c r="J29" s="26"/>
      <c r="K29" s="28"/>
      <c r="L29" s="26"/>
      <c r="M29" s="32"/>
      <c r="AH29" s="28"/>
      <c r="AI29" s="28"/>
      <c r="AJ29"/>
      <c r="AK29" s="28"/>
      <c r="BA29" s="35"/>
    </row>
    <row r="30" spans="1:53" ht="32.1" customHeight="1">
      <c r="A30" s="49" t="s">
        <v>155</v>
      </c>
      <c r="B30" s="49"/>
      <c r="C30" s="49"/>
      <c r="D30" s="49"/>
      <c r="E30" s="49"/>
      <c r="G30" s="28"/>
      <c r="H30" s="34"/>
      <c r="I30" s="34"/>
      <c r="J30" s="26"/>
      <c r="K30" s="28"/>
      <c r="L30" s="26"/>
      <c r="M30" s="32"/>
      <c r="BA30" s="35"/>
    </row>
    <row r="31" spans="1:53" ht="49.5" customHeight="1">
      <c r="A31" s="49" t="s">
        <v>156</v>
      </c>
      <c r="B31" s="49"/>
      <c r="C31" s="49"/>
      <c r="D31" s="49"/>
      <c r="E31" s="49"/>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c r="A32" s="12"/>
      <c r="B32" s="8"/>
      <c r="C32" s="8"/>
      <c r="D32" s="8"/>
      <c r="G32" s="28"/>
      <c r="H32" s="34"/>
      <c r="I32" s="34"/>
      <c r="J32" s="26"/>
      <c r="K32" s="28"/>
      <c r="L32" s="26"/>
      <c r="M32" s="32"/>
      <c r="AI32" s="34"/>
      <c r="AR32" s="34"/>
      <c r="BA32" s="35"/>
    </row>
    <row r="33" spans="1:53">
      <c r="A33" s="12"/>
      <c r="B33" s="8"/>
      <c r="C33" s="8"/>
      <c r="D33" s="8"/>
      <c r="G33" s="28"/>
      <c r="H33" s="34"/>
      <c r="I33" s="34"/>
      <c r="J33" s="26"/>
      <c r="K33" s="28"/>
      <c r="L33" s="26"/>
      <c r="M33" s="32"/>
      <c r="AI33" s="34"/>
      <c r="AR33" s="34"/>
      <c r="BA33" s="35"/>
    </row>
    <row r="34" spans="1:53">
      <c r="G34" s="28"/>
      <c r="H34" s="34"/>
      <c r="I34" s="34"/>
      <c r="J34" s="26"/>
      <c r="K34" s="28"/>
      <c r="L34" s="26"/>
      <c r="M34" s="32"/>
      <c r="AI34" s="34"/>
      <c r="AR34" s="34"/>
      <c r="BA34" s="35"/>
    </row>
    <row r="35" spans="1:53">
      <c r="G35" s="28"/>
      <c r="H35" s="34"/>
      <c r="I35" s="34"/>
      <c r="J35" s="26"/>
      <c r="K35" s="28"/>
      <c r="L35" s="26"/>
      <c r="M35" s="32"/>
      <c r="AI35" s="34"/>
      <c r="AR35" s="34"/>
      <c r="BA35" s="35"/>
    </row>
    <row r="36" spans="1:53">
      <c r="G36" s="28"/>
      <c r="H36" s="34"/>
      <c r="I36" s="34"/>
      <c r="J36" s="26"/>
      <c r="K36" s="28"/>
      <c r="L36" s="26"/>
      <c r="M36" s="32"/>
      <c r="AI36" s="34"/>
      <c r="AR36" s="34"/>
      <c r="BA36" s="35"/>
    </row>
    <row r="37" spans="1:53">
      <c r="G37" s="28"/>
      <c r="H37" s="34"/>
      <c r="I37" s="34"/>
      <c r="J37" s="26"/>
      <c r="K37" s="28"/>
      <c r="L37" s="26"/>
      <c r="M37" s="32"/>
      <c r="AI37" s="34"/>
      <c r="AR37" s="34"/>
      <c r="BA37" s="35"/>
    </row>
    <row r="38" spans="1:53">
      <c r="G38" s="28"/>
      <c r="H38" s="34"/>
      <c r="I38" s="34"/>
      <c r="J38" s="26"/>
      <c r="K38" s="28"/>
      <c r="L38" s="26"/>
      <c r="M38" s="32"/>
      <c r="AI38" s="34"/>
      <c r="AR38" s="36"/>
      <c r="BA38" s="35"/>
    </row>
    <row r="39" spans="1:53">
      <c r="G39" s="28"/>
      <c r="H39" s="34"/>
      <c r="I39" s="34"/>
      <c r="J39" s="26"/>
      <c r="K39" s="28"/>
      <c r="L39" s="26"/>
      <c r="M39" s="32"/>
      <c r="AI39" s="34"/>
      <c r="BA39" s="35"/>
    </row>
    <row r="40" spans="1:53">
      <c r="G40" s="28"/>
      <c r="H40" s="34"/>
      <c r="I40" s="34"/>
      <c r="J40" s="26"/>
      <c r="K40" s="28"/>
      <c r="L40" s="26"/>
      <c r="M40" s="32"/>
      <c r="AI40" s="34"/>
      <c r="BA40" s="35"/>
    </row>
    <row r="41" spans="1:53">
      <c r="G41" s="28"/>
      <c r="H41" s="34"/>
      <c r="I41" s="34"/>
      <c r="J41" s="26"/>
      <c r="K41" s="28"/>
      <c r="L41" s="26"/>
      <c r="M41" s="32"/>
      <c r="AI41" s="34"/>
      <c r="BA41" s="35"/>
    </row>
    <row r="42" spans="1:53">
      <c r="G42" s="28"/>
      <c r="H42" s="34"/>
      <c r="I42" s="34"/>
      <c r="J42" s="26"/>
      <c r="K42" s="28"/>
      <c r="L42" s="26"/>
      <c r="M42" s="32"/>
      <c r="BA42" s="35"/>
    </row>
    <row r="43" spans="1:53">
      <c r="G43" s="28"/>
      <c r="H43" s="34"/>
      <c r="I43" s="34"/>
      <c r="J43" s="26"/>
      <c r="K43" s="28"/>
      <c r="L43" s="26"/>
      <c r="M43" s="32"/>
      <c r="BA43" s="35"/>
    </row>
    <row r="44" spans="1:53">
      <c r="G44" s="28"/>
      <c r="H44" s="34"/>
      <c r="I44" s="34"/>
      <c r="J44" s="26"/>
      <c r="K44" s="28"/>
      <c r="L44" s="26"/>
      <c r="M44" s="32"/>
      <c r="BA44" s="35"/>
    </row>
    <row r="45" spans="1:53">
      <c r="G45" s="28"/>
      <c r="H45" s="34"/>
      <c r="I45" s="34"/>
      <c r="J45" s="26"/>
      <c r="K45" s="28"/>
      <c r="L45" s="26"/>
      <c r="M45" s="32"/>
      <c r="BA45" s="35"/>
    </row>
    <row r="46" spans="1:53">
      <c r="G46" s="28"/>
      <c r="H46" s="34"/>
      <c r="I46" s="34"/>
      <c r="J46" s="26"/>
      <c r="K46" s="28"/>
      <c r="L46" s="26"/>
      <c r="BA46" s="35"/>
    </row>
    <row r="47" spans="1:53">
      <c r="G47" s="28"/>
      <c r="H47" s="34"/>
      <c r="I47" s="34"/>
      <c r="J47" s="26"/>
      <c r="K47" s="28"/>
      <c r="L47" s="26"/>
      <c r="BA47" s="35"/>
    </row>
    <row r="48" spans="1:53">
      <c r="G48" s="28"/>
      <c r="H48" s="34"/>
      <c r="I48" s="34"/>
      <c r="J48" s="26"/>
      <c r="K48" s="28"/>
      <c r="L48" s="26"/>
      <c r="BA48" s="35"/>
    </row>
    <row r="49" spans="7:53">
      <c r="G49" s="28"/>
      <c r="H49" s="34"/>
      <c r="I49" s="34"/>
      <c r="J49" s="26"/>
      <c r="K49" s="28"/>
      <c r="L49" s="26"/>
      <c r="BA49" s="35"/>
    </row>
    <row r="50" spans="7:53">
      <c r="G50" s="28"/>
      <c r="H50" s="34"/>
      <c r="I50" s="34"/>
      <c r="J50" s="26"/>
      <c r="K50" s="28"/>
      <c r="L50" s="26"/>
      <c r="BA50" s="35"/>
    </row>
    <row r="51" spans="7:53">
      <c r="G51" s="28"/>
      <c r="H51" s="34"/>
      <c r="I51" s="34"/>
      <c r="J51" s="26"/>
      <c r="K51" s="28"/>
      <c r="L51" s="26"/>
      <c r="BA51" s="35"/>
    </row>
    <row r="52" spans="7:53">
      <c r="G52" s="28"/>
      <c r="H52" s="34"/>
      <c r="I52" s="34"/>
      <c r="BA52" s="35"/>
    </row>
    <row r="53" spans="7:53">
      <c r="G53" s="28"/>
      <c r="H53" s="34"/>
      <c r="I53" s="34"/>
      <c r="BA53" s="35"/>
    </row>
    <row r="54" spans="7:53">
      <c r="G54" s="28"/>
      <c r="H54" s="34"/>
      <c r="I54" s="34"/>
      <c r="BA54" s="35"/>
    </row>
    <row r="55" spans="7:53">
      <c r="G55" s="28"/>
      <c r="H55" s="34"/>
      <c r="I55" s="34"/>
      <c r="BA55" s="35"/>
    </row>
    <row r="56" spans="7:53">
      <c r="G56" s="28"/>
      <c r="H56" s="34"/>
      <c r="I56" s="34"/>
      <c r="AH56" s="28"/>
      <c r="BA56" s="35"/>
    </row>
    <row r="57" spans="7:53">
      <c r="G57" s="28"/>
      <c r="H57" s="34"/>
      <c r="I57" s="34"/>
      <c r="AH57" s="29"/>
      <c r="BA57" s="35"/>
    </row>
    <row r="58" spans="7:53">
      <c r="G58" s="28"/>
      <c r="H58" s="34"/>
      <c r="I58" s="34"/>
      <c r="BA58" s="35"/>
    </row>
    <row r="59" spans="7:53">
      <c r="I59" s="34"/>
      <c r="BA59" s="35"/>
    </row>
    <row r="60" spans="7:53">
      <c r="I60" s="34"/>
      <c r="BA60" s="35"/>
    </row>
    <row r="61" spans="7:53">
      <c r="I61" s="34"/>
      <c r="BA61" s="35"/>
    </row>
    <row r="62" spans="7:53">
      <c r="I62" s="34"/>
      <c r="BA62" s="35"/>
    </row>
    <row r="63" spans="7:53">
      <c r="I63" s="34"/>
      <c r="BA63" s="35"/>
    </row>
    <row r="64" spans="7:53">
      <c r="I64" s="34"/>
      <c r="BA64" s="35"/>
    </row>
    <row r="65" spans="9:53">
      <c r="I65" s="34"/>
      <c r="BA65" s="35"/>
    </row>
    <row r="66" spans="9:53">
      <c r="I66" s="34"/>
      <c r="BA66" s="35"/>
    </row>
    <row r="67" spans="9:53">
      <c r="I67" s="34"/>
      <c r="BA67" s="35"/>
    </row>
    <row r="68" spans="9:53">
      <c r="I68" s="34"/>
      <c r="BA68" s="35"/>
    </row>
    <row r="69" spans="9:53"/>
    <row r="70" spans="9:53"/>
    <row r="71" spans="9:53"/>
    <row r="72" spans="9:53"/>
    <row r="73" spans="9:53"/>
  </sheetData>
  <mergeCells count="5">
    <mergeCell ref="A29:E29"/>
    <mergeCell ref="A30:E30"/>
    <mergeCell ref="A27:E27"/>
    <mergeCell ref="A28:E28"/>
    <mergeCell ref="A31:E31"/>
  </mergeCells>
  <hyperlinks>
    <hyperlink ref="A29" location="_ftnref1" display="_ftnref1" xr:uid="{D18EC149-BA04-4D0C-BD8D-571E2A508F27}"/>
    <hyperlink ref="A30" location="_ftnref2" display="_ftnref2" xr:uid="{7CD6CECE-B5A8-41C8-9A11-B3F1B9ED1CF7}"/>
    <hyperlink ref="D4" location="'Costs by Operating District'!A30" display="Average number of services replaced by service-only replacement programs.[4]" xr:uid="{1564FF55-1357-40B9-A2F4-6EB0C50C9AB7}"/>
    <hyperlink ref="D2" location="'Costs by Operating District'!A28" display="Average cost of replacing gas distribution services only.[3]  Calculated by dividing B5 by B3. [2]" xr:uid="{6B715C32-8FFB-4998-B077-5FEA6F80EF3E}"/>
    <hyperlink ref="A27" location="_ftnref2" display="_ftnref2" xr:uid="{0671F211-7B50-42AA-91A0-74DC2179FFE3}"/>
    <hyperlink ref="A27:E27" location="'Costs by Operating District'!D1" display="[1] All values are calculated as defined in the &quot;Definition&quot; column for every field that includes a calculation or equivalent field in &quot;Definition&quot;." xr:uid="{25B226A8-2F25-4259-B05F-EC03047B37AE}"/>
    <hyperlink ref="A28" location="_ftnref2" display="_ftnref2" xr:uid="{D432DC17-E87C-492E-BB5E-B46FE2D58D1B}"/>
    <hyperlink ref="A28:E28" location="'Costs by Operating District'!E2" display="[2] &quot;Definition&quot; defines this field as B5/B3 (Total Cost divided by Services Replaced per Year), this value equals the Total Cost across the 4 years (2021-2024) divided by the Average Count of Services replaced for one year. Company wide Total Loaded Cost per Total Services Replaced across all 4 years = $13,719.65" xr:uid="{99523E0F-1C57-4BA5-AB05-F28C2745C38E}"/>
    <hyperlink ref="A31" location="_ftnref2" display="_ftnref2" xr:uid="{EC776A6E-1CAE-4BEF-A085-E1088AF52EE8}"/>
    <hyperlink ref="A31:E31" location="'Costs by Operating District'!E12" display="[4] &quot;Definition&quot; defines this field as B12/B11 (Services Replaced divided by Main Projects per Year), this value represents the Total Count of Services across the 4 years (2021-2024) divided by the Average Count of Main Projects for one year. Total Services Replaced per Total Main Projects across all 4 years = 11.9" xr:uid="{3916F65F-BD76-4938-B22F-7B4E4F3AF03F}"/>
    <hyperlink ref="D1" location="'Costs by Operating District'!A27" display="Definition [1]" xr:uid="{F1B68A7E-BC1E-408E-96C6-309F391CD8C1}"/>
    <hyperlink ref="A30:E30" location="'Costs by Operating District'!E4" display="[4] Note this will be an undercount because mains and services programs can also includes projects which only replace services.  However, it would be more challenging to include those in this calculation. " xr:uid="{24F33BD7-EFAC-4E5B-BCFB-CEC92DCB2AF5}"/>
    <hyperlink ref="D12" location="'Costs by Operating District'!A31" display="Average number of services in a single work order.  Calculated by dividing B12 by B11. [6]" xr:uid="{72FC6078-1D7A-4DD0-AB90-458A47DB9143}"/>
  </hyperlinks>
  <printOptions horizontalCentered="1"/>
  <pageMargins left="0.25" right="0.25" top="0.75" bottom="0.75" header="0.3" footer="0.3"/>
  <pageSetup paperSize="3"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BA26"/>
  <sheetViews>
    <sheetView workbookViewId="0">
      <selection activeCell="J5" sqref="J5"/>
    </sheetView>
  </sheetViews>
  <sheetFormatPr defaultColWidth="8.7109375" defaultRowHeight="15.75"/>
  <cols>
    <col min="1" max="1" width="11.140625" style="10" customWidth="1"/>
    <col min="2" max="2" width="23.7109375" style="10" customWidth="1"/>
    <col min="3" max="3" width="16.85546875" style="10" customWidth="1"/>
    <col min="4" max="4" width="51.42578125" style="10" customWidth="1"/>
    <col min="5" max="5" width="19.85546875" style="10" customWidth="1"/>
    <col min="6" max="6" width="19" style="10" customWidth="1"/>
    <col min="7" max="7" width="20.28515625" style="10" customWidth="1"/>
    <col min="8" max="8" width="15.28515625" style="10" bestFit="1" customWidth="1"/>
    <col min="9" max="9" width="33.42578125" style="10" customWidth="1"/>
    <col min="10" max="10" width="15.28515625" style="10" bestFit="1" customWidth="1"/>
    <col min="11" max="11" width="14.28515625" style="10" bestFit="1" customWidth="1"/>
    <col min="12" max="16384" width="8.7109375" style="10"/>
  </cols>
  <sheetData>
    <row r="1" spans="1:14" ht="82.5">
      <c r="A1" s="2" t="s">
        <v>0</v>
      </c>
      <c r="B1" s="3" t="s">
        <v>1</v>
      </c>
      <c r="C1" s="3" t="s">
        <v>2</v>
      </c>
      <c r="D1" s="3" t="s">
        <v>45</v>
      </c>
      <c r="E1" s="3" t="s">
        <v>157</v>
      </c>
      <c r="F1" s="3" t="s">
        <v>158</v>
      </c>
      <c r="G1" s="3" t="s">
        <v>159</v>
      </c>
    </row>
    <row r="2" spans="1:14" ht="47.25">
      <c r="A2" s="4" t="s">
        <v>160</v>
      </c>
      <c r="B2" s="5" t="s">
        <v>6</v>
      </c>
      <c r="C2" s="6" t="s">
        <v>7</v>
      </c>
      <c r="D2" s="7" t="s">
        <v>161</v>
      </c>
      <c r="E2" s="35">
        <f>E9/E6</f>
        <v>42310.926488798374</v>
      </c>
      <c r="F2" s="35">
        <f t="shared" ref="F2:G2" si="0">F9/F6</f>
        <v>21266.669510723215</v>
      </c>
      <c r="G2" s="37">
        <f t="shared" si="0"/>
        <v>22439.590501509749</v>
      </c>
      <c r="H2" s="44"/>
    </row>
    <row r="3" spans="1:14" ht="47.25">
      <c r="A3" s="4" t="s">
        <v>162</v>
      </c>
      <c r="B3" s="5" t="s">
        <v>6</v>
      </c>
      <c r="C3" s="5" t="s">
        <v>14</v>
      </c>
      <c r="D3" s="7" t="s">
        <v>163</v>
      </c>
      <c r="E3" s="35">
        <f>E9/E7</f>
        <v>3278829.6884469697</v>
      </c>
      <c r="F3" s="35">
        <f t="shared" ref="F3:G3" si="1">F9/F7</f>
        <v>2459673.8641583938</v>
      </c>
      <c r="G3" s="37">
        <f t="shared" si="1"/>
        <v>2526059.7086996525</v>
      </c>
      <c r="I3" s="33"/>
    </row>
    <row r="4" spans="1:14" ht="47.25">
      <c r="A4" s="4" t="s">
        <v>164</v>
      </c>
      <c r="B4" s="5" t="s">
        <v>6</v>
      </c>
      <c r="C4" s="42" t="s">
        <v>17</v>
      </c>
      <c r="D4" s="7" t="s">
        <v>165</v>
      </c>
      <c r="E4" s="38">
        <f>E6/E5</f>
        <v>13.948863636363637</v>
      </c>
      <c r="F4" s="38">
        <f t="shared" ref="F4:G4" si="2">F6/F5</f>
        <v>55.581985834558338</v>
      </c>
      <c r="G4" s="37">
        <f t="shared" si="2"/>
        <v>47.654441198744998</v>
      </c>
      <c r="I4" s="35"/>
      <c r="J4" s="35"/>
      <c r="N4" s="34"/>
    </row>
    <row r="5" spans="1:14" ht="47.25">
      <c r="A5" s="4" t="s">
        <v>166</v>
      </c>
      <c r="B5" s="5" t="s">
        <v>6</v>
      </c>
      <c r="C5" s="5" t="s">
        <v>20</v>
      </c>
      <c r="D5" s="7" t="s">
        <v>167</v>
      </c>
      <c r="E5" s="34">
        <v>176</v>
      </c>
      <c r="F5" s="34">
        <v>748.3</v>
      </c>
      <c r="G5" s="36">
        <v>924.3</v>
      </c>
      <c r="I5" s="35"/>
      <c r="J5" s="35"/>
      <c r="N5" s="34"/>
    </row>
    <row r="6" spans="1:14" ht="63">
      <c r="A6" s="4" t="s">
        <v>168</v>
      </c>
      <c r="B6" s="5" t="s">
        <v>6</v>
      </c>
      <c r="C6" s="5" t="s">
        <v>123</v>
      </c>
      <c r="D6" s="7" t="s">
        <v>124</v>
      </c>
      <c r="E6" s="34">
        <v>2455</v>
      </c>
      <c r="F6" s="34">
        <v>41592</v>
      </c>
      <c r="G6" s="36">
        <v>44047</v>
      </c>
      <c r="I6" s="35"/>
      <c r="J6" s="35"/>
      <c r="N6" s="34"/>
    </row>
    <row r="7" spans="1:14" ht="47.25">
      <c r="A7" s="4" t="s">
        <v>169</v>
      </c>
      <c r="B7" s="5" t="s">
        <v>6</v>
      </c>
      <c r="C7" s="5" t="s">
        <v>126</v>
      </c>
      <c r="D7" s="7" t="s">
        <v>170</v>
      </c>
      <c r="E7" s="34">
        <v>31.68</v>
      </c>
      <c r="F7" s="34">
        <v>359.61</v>
      </c>
      <c r="G7" s="36">
        <v>391.28</v>
      </c>
      <c r="I7" s="35"/>
      <c r="J7" s="35"/>
      <c r="N7" s="34"/>
    </row>
    <row r="8" spans="1:14" ht="47.25">
      <c r="A8" s="4" t="s">
        <v>171</v>
      </c>
      <c r="B8" s="5" t="s">
        <v>6</v>
      </c>
      <c r="C8" s="5" t="s">
        <v>129</v>
      </c>
      <c r="D8" s="7" t="s">
        <v>130</v>
      </c>
      <c r="E8" s="34">
        <v>22.1</v>
      </c>
      <c r="F8" s="34">
        <v>434.88</v>
      </c>
      <c r="G8" s="36">
        <v>456.98</v>
      </c>
      <c r="I8" s="34"/>
      <c r="J8" s="34"/>
      <c r="K8" s="34"/>
      <c r="N8" s="34"/>
    </row>
    <row r="9" spans="1:14" ht="47.25">
      <c r="A9" s="4" t="s">
        <v>172</v>
      </c>
      <c r="B9" s="5" t="s">
        <v>6</v>
      </c>
      <c r="C9" s="5" t="s">
        <v>132</v>
      </c>
      <c r="D9" s="7" t="s">
        <v>173</v>
      </c>
      <c r="E9" s="35">
        <f>SUM(E11:E14)</f>
        <v>103873324.53</v>
      </c>
      <c r="F9" s="35">
        <f t="shared" ref="F9:G9" si="3">SUM(F11:F14)</f>
        <v>884523318.28999996</v>
      </c>
      <c r="G9" s="37">
        <f t="shared" si="3"/>
        <v>988396642.81999993</v>
      </c>
      <c r="I9" s="34"/>
      <c r="J9" s="35"/>
      <c r="K9" s="34"/>
      <c r="N9" s="34"/>
    </row>
    <row r="10" spans="1:14" ht="47.25">
      <c r="A10" s="4"/>
      <c r="B10" s="5" t="s">
        <v>6</v>
      </c>
      <c r="C10" s="5" t="s">
        <v>135</v>
      </c>
      <c r="D10" s="15"/>
      <c r="E10" s="15"/>
      <c r="G10" s="34"/>
      <c r="I10" s="34"/>
      <c r="K10" s="34"/>
    </row>
    <row r="11" spans="1:14" ht="94.5">
      <c r="A11" s="4" t="s">
        <v>174</v>
      </c>
      <c r="B11" s="5" t="s">
        <v>6</v>
      </c>
      <c r="C11" s="5" t="s">
        <v>137</v>
      </c>
      <c r="D11" s="5" t="s">
        <v>138</v>
      </c>
      <c r="E11" s="41">
        <v>22096712.149999999</v>
      </c>
      <c r="F11" s="41">
        <v>136543138.13999999</v>
      </c>
      <c r="G11" s="37">
        <v>158639850.28999999</v>
      </c>
      <c r="H11" s="35"/>
      <c r="I11" s="34"/>
      <c r="J11" s="34"/>
      <c r="K11" s="34"/>
      <c r="L11" s="34"/>
      <c r="M11" s="34"/>
    </row>
    <row r="12" spans="1:14" ht="47.25">
      <c r="A12" s="4" t="s">
        <v>175</v>
      </c>
      <c r="B12" s="5" t="s">
        <v>6</v>
      </c>
      <c r="C12" s="5" t="s">
        <v>140</v>
      </c>
      <c r="D12" s="5" t="s">
        <v>141</v>
      </c>
      <c r="E12" s="41">
        <v>23435249.780000001</v>
      </c>
      <c r="F12" s="41">
        <v>319190610.27999997</v>
      </c>
      <c r="G12" s="37">
        <v>342625860.06</v>
      </c>
      <c r="H12" s="35"/>
      <c r="I12" s="34"/>
      <c r="J12" s="35"/>
      <c r="K12" s="34"/>
      <c r="L12" s="34"/>
      <c r="M12" s="34"/>
    </row>
    <row r="13" spans="1:14" ht="47.25">
      <c r="A13" s="4" t="s">
        <v>176</v>
      </c>
      <c r="B13" s="5" t="s">
        <v>6</v>
      </c>
      <c r="C13" s="5" t="s">
        <v>143</v>
      </c>
      <c r="D13" s="5" t="s">
        <v>144</v>
      </c>
      <c r="E13" s="41">
        <v>2055977.3499999999</v>
      </c>
      <c r="F13" s="41">
        <v>9894965.5299999993</v>
      </c>
      <c r="G13" s="37">
        <v>11950942.880000001</v>
      </c>
      <c r="H13" s="35"/>
      <c r="I13" s="34"/>
      <c r="J13" s="35"/>
      <c r="K13" s="34"/>
      <c r="L13" s="34"/>
      <c r="M13" s="34"/>
    </row>
    <row r="14" spans="1:14" ht="63">
      <c r="A14" s="4" t="s">
        <v>177</v>
      </c>
      <c r="B14" s="5" t="s">
        <v>6</v>
      </c>
      <c r="C14" s="7" t="s">
        <v>146</v>
      </c>
      <c r="D14" s="7" t="s">
        <v>147</v>
      </c>
      <c r="E14" s="41">
        <v>56285385.25</v>
      </c>
      <c r="F14" s="41">
        <v>418894604.33999997</v>
      </c>
      <c r="G14" s="37">
        <v>475179989.58999997</v>
      </c>
      <c r="H14" s="35"/>
      <c r="I14" s="34"/>
      <c r="J14" s="35"/>
      <c r="K14" s="34"/>
      <c r="L14" s="34"/>
      <c r="M14" s="34"/>
    </row>
    <row r="15" spans="1:14" ht="110.25">
      <c r="A15" s="4" t="s">
        <v>178</v>
      </c>
      <c r="B15" s="5" t="s">
        <v>6</v>
      </c>
      <c r="C15" s="17" t="s">
        <v>179</v>
      </c>
      <c r="D15" s="18" t="s">
        <v>180</v>
      </c>
      <c r="E15" s="7" t="s">
        <v>30</v>
      </c>
      <c r="F15" s="7" t="s">
        <v>30</v>
      </c>
      <c r="G15" s="7" t="s">
        <v>30</v>
      </c>
      <c r="H15" s="34"/>
      <c r="I15" s="34"/>
      <c r="J15" s="35"/>
    </row>
    <row r="16" spans="1:14" ht="63">
      <c r="A16" s="4" t="s">
        <v>181</v>
      </c>
      <c r="B16" s="5" t="s">
        <v>6</v>
      </c>
      <c r="C16" s="5" t="s">
        <v>34</v>
      </c>
      <c r="D16" s="7" t="s">
        <v>149</v>
      </c>
      <c r="E16" s="34">
        <v>148.59</v>
      </c>
      <c r="F16" s="34">
        <v>450.48</v>
      </c>
      <c r="G16" s="36">
        <v>392.4</v>
      </c>
      <c r="H16" s="34"/>
      <c r="I16" s="34"/>
    </row>
    <row r="17" spans="1:53" ht="63">
      <c r="A17" s="4" t="s">
        <v>182</v>
      </c>
      <c r="B17" s="5" t="s">
        <v>6</v>
      </c>
      <c r="C17" s="5" t="s">
        <v>151</v>
      </c>
      <c r="D17" s="7" t="s">
        <v>152</v>
      </c>
      <c r="E17" s="34">
        <v>230.1</v>
      </c>
      <c r="F17" s="34">
        <v>530.98</v>
      </c>
      <c r="G17" s="36">
        <v>472.46</v>
      </c>
      <c r="H17" s="34"/>
      <c r="I17" s="34"/>
      <c r="J17" s="34"/>
    </row>
    <row r="18" spans="1:53">
      <c r="A18" s="8"/>
      <c r="B18" s="8"/>
      <c r="C18" s="8"/>
      <c r="D18" s="8"/>
      <c r="E18" s="8"/>
      <c r="F18" s="8"/>
      <c r="H18" s="34"/>
      <c r="I18" s="34"/>
      <c r="J18" s="34"/>
    </row>
    <row r="19" spans="1:53">
      <c r="A19" s="8"/>
      <c r="B19" s="8"/>
      <c r="C19" s="8"/>
      <c r="D19" s="8"/>
      <c r="H19" s="34"/>
      <c r="I19" s="34"/>
      <c r="J19" s="34"/>
    </row>
    <row r="20" spans="1:53" s="1" customFormat="1" ht="39" customHeight="1">
      <c r="A20" s="49" t="s">
        <v>39</v>
      </c>
      <c r="B20" s="49"/>
      <c r="C20" s="49"/>
      <c r="D20" s="49"/>
      <c r="E20" s="49"/>
    </row>
    <row r="21" spans="1:53" ht="38.1" customHeight="1">
      <c r="A21" s="49" t="s">
        <v>183</v>
      </c>
      <c r="B21" s="49"/>
      <c r="C21" s="49"/>
      <c r="D21" s="49"/>
      <c r="E21" s="49"/>
      <c r="H21" s="34"/>
      <c r="I21" s="34"/>
      <c r="J21" s="34"/>
    </row>
    <row r="22" spans="1:53" ht="54.75" customHeight="1">
      <c r="A22" s="49" t="s">
        <v>184</v>
      </c>
      <c r="B22" s="49"/>
      <c r="C22" s="49"/>
      <c r="D22" s="49"/>
      <c r="E22" s="49"/>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ht="48.95" customHeight="1">
      <c r="A23" s="49" t="s">
        <v>155</v>
      </c>
      <c r="B23" s="49"/>
      <c r="C23" s="49"/>
      <c r="D23" s="49"/>
      <c r="E23" s="49"/>
      <c r="H23" s="34"/>
      <c r="I23" s="34"/>
      <c r="J23" s="34"/>
    </row>
    <row r="24" spans="1:53">
      <c r="A24" s="9"/>
      <c r="B24" s="8"/>
      <c r="C24" s="8"/>
      <c r="D24" s="8"/>
    </row>
    <row r="25" spans="1:53">
      <c r="A25" s="12"/>
      <c r="B25" s="8"/>
      <c r="C25" s="8"/>
      <c r="D25" s="8"/>
    </row>
    <row r="26" spans="1:53">
      <c r="A26" s="12"/>
      <c r="B26" s="8"/>
      <c r="C26" s="8"/>
      <c r="D26" s="8"/>
    </row>
  </sheetData>
  <mergeCells count="4">
    <mergeCell ref="A21:E21"/>
    <mergeCell ref="A23:E23"/>
    <mergeCell ref="A20:E20"/>
    <mergeCell ref="A22:E22"/>
  </mergeCells>
  <hyperlinks>
    <hyperlink ref="A21" location="_ftnref1" display="_ftnref1" xr:uid="{D88FF0C6-85C4-4093-8ABC-F43152959C14}"/>
    <hyperlink ref="A23" location="_ftnref2" display="_ftnref2" xr:uid="{95FF944B-8B75-4985-B10C-C0E092ECF4A9}"/>
    <hyperlink ref="A20" location="_ftnref2" display="_ftnref2" xr:uid="{1BE77862-FB62-48A3-A2DB-5B87F7941CD2}"/>
    <hyperlink ref="A20:E20" location="'Utility-Wide Costs by Program'!D1" display="[1] All values are calculated as defined in the &quot;Definition&quot; column for every field that includes a cell calculation or equivalent field in &quot;Definition&quot;." xr:uid="{0B086E13-BC2D-4649-B693-3D2C7686BFA0}"/>
    <hyperlink ref="A22" location="_ftnref2" display="_ftnref2" xr:uid="{C77A669D-BAEC-4687-B044-75F2A4BCF2B4}"/>
    <hyperlink ref="A22:E22" location="'Utility-Wide Costs by Program'!E4" display="[5] &quot;Definition&quot; defines this field as C5/C4 (Services Replaced divided by Main Projects per Year), this value represents the Total Count of Services across the 4 years (2021-2024) divided by the Average Count of Main Projects for one year. Company wide Total Services Replaced per Total Main Projects across all 4 years = 11.9" xr:uid="{62109CB5-19AF-42DE-9393-0F1BC647BF51}"/>
    <hyperlink ref="D1" location="'Utility-Wide Costs by Program'!A20" display="Definition [1]" xr:uid="{DE9B48CF-0631-4EB4-BC0F-D6AE1F687F18}"/>
    <hyperlink ref="D3" location="'Utility-Wide Costs by Program'!A21" display="Average cost of gas distribution main and service replacement activities, per mile of main. Calculated by dividing C8 by C6. [2]" xr:uid="{D40A9166-8AFF-44B0-A081-86D9D79A3CD0}"/>
    <hyperlink ref="D4" location="'Utility-Wide Costs by Program'!A22" display="Average number of services in a single work order.  Calculated by dividing C5 by C4. [3]" xr:uid="{3AE4AD56-6DB4-457D-AB5E-D95FBA9DB3DB}"/>
    <hyperlink ref="D7" location="'Utility-Wide Costs by Program'!A23" display="Total miles of main replaced by main and service replacement program work orders.[4]" xr:uid="{22B898C8-0000-4BD1-B7DF-3A098234AE44}"/>
  </hyperlinks>
  <printOptions horizontalCentered="1"/>
  <pageMargins left="0.7" right="0.7" top="0.75" bottom="0.75" header="0.3" footer="0.3"/>
  <pageSetup paperSize="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34B4-1EA3-43AF-8CE8-75225DFD3E5A}">
  <sheetPr>
    <pageSetUpPr fitToPage="1"/>
  </sheetPr>
  <dimension ref="B1:B8"/>
  <sheetViews>
    <sheetView workbookViewId="0">
      <selection activeCell="F5" sqref="F5"/>
    </sheetView>
  </sheetViews>
  <sheetFormatPr defaultRowHeight="15"/>
  <cols>
    <col min="2" max="2" width="104.5703125" customWidth="1"/>
  </cols>
  <sheetData>
    <row r="1" spans="2:2" ht="16.5" thickBot="1">
      <c r="B1" s="6" t="s">
        <v>185</v>
      </c>
    </row>
    <row r="2" spans="2:2" ht="103.5">
      <c r="B2" s="20" t="s">
        <v>186</v>
      </c>
    </row>
    <row r="4" spans="2:2" ht="16.5" thickBot="1">
      <c r="B4" s="6" t="s">
        <v>187</v>
      </c>
    </row>
    <row r="5" spans="2:2" ht="224.25">
      <c r="B5" s="19" t="s">
        <v>188</v>
      </c>
    </row>
    <row r="7" spans="2:2" ht="16.5" thickBot="1">
      <c r="B7" s="6" t="s">
        <v>189</v>
      </c>
    </row>
    <row r="8" spans="2:2" ht="172.5">
      <c r="B8" s="19" t="s">
        <v>190</v>
      </c>
    </row>
  </sheetData>
  <printOptions horizontalCentered="1"/>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5D4-DE25-4D76-AECA-0ACFF17E23A1}">
  <dimension ref="B1:B40"/>
  <sheetViews>
    <sheetView topLeftCell="B36" workbookViewId="0">
      <selection activeCell="B10" sqref="B10"/>
    </sheetView>
  </sheetViews>
  <sheetFormatPr defaultColWidth="8.7109375" defaultRowHeight="15.75"/>
  <cols>
    <col min="1" max="1" width="8.7109375" style="1"/>
    <col min="2" max="2" width="148.28515625" style="10" customWidth="1"/>
    <col min="3" max="16384" width="8.7109375" style="1"/>
  </cols>
  <sheetData>
    <row r="1" spans="2:2">
      <c r="B1" s="51" t="s">
        <v>191</v>
      </c>
    </row>
    <row r="2" spans="2:2" ht="16.5">
      <c r="B2" s="50" t="s">
        <v>192</v>
      </c>
    </row>
    <row r="3" spans="2:2" ht="16.5">
      <c r="B3" s="50" t="s">
        <v>193</v>
      </c>
    </row>
    <row r="4" spans="2:2" ht="16.5">
      <c r="B4" s="50" t="s">
        <v>194</v>
      </c>
    </row>
    <row r="5" spans="2:2" ht="33">
      <c r="B5" s="50" t="s">
        <v>195</v>
      </c>
    </row>
    <row r="6" spans="2:2" ht="33">
      <c r="B6" s="50" t="s">
        <v>196</v>
      </c>
    </row>
    <row r="7" spans="2:2" ht="33">
      <c r="B7" s="50" t="s">
        <v>197</v>
      </c>
    </row>
    <row r="8" spans="2:2" ht="16.5">
      <c r="B8" s="50" t="s">
        <v>198</v>
      </c>
    </row>
    <row r="9" spans="2:2" ht="16.5">
      <c r="B9" s="50" t="s">
        <v>199</v>
      </c>
    </row>
    <row r="10" spans="2:2" ht="16.5">
      <c r="B10" s="50" t="s">
        <v>200</v>
      </c>
    </row>
    <row r="11" spans="2:2" ht="16.5">
      <c r="B11" s="50" t="s">
        <v>201</v>
      </c>
    </row>
    <row r="12" spans="2:2" ht="16.5">
      <c r="B12" s="50" t="s">
        <v>202</v>
      </c>
    </row>
    <row r="13" spans="2:2" ht="34.5" customHeight="1">
      <c r="B13" s="50" t="s">
        <v>203</v>
      </c>
    </row>
    <row r="14" spans="2:2" ht="16.5">
      <c r="B14" s="50" t="s">
        <v>204</v>
      </c>
    </row>
    <row r="15" spans="2:2" ht="16.5">
      <c r="B15" s="50" t="s">
        <v>205</v>
      </c>
    </row>
    <row r="16" spans="2:2" ht="16.5">
      <c r="B16" s="50" t="s">
        <v>206</v>
      </c>
    </row>
    <row r="17" spans="2:2" ht="16.5">
      <c r="B17" s="50" t="s">
        <v>207</v>
      </c>
    </row>
    <row r="18" spans="2:2" ht="16.5">
      <c r="B18" s="50" t="s">
        <v>208</v>
      </c>
    </row>
    <row r="19" spans="2:2" ht="54" customHeight="1">
      <c r="B19" s="50" t="s">
        <v>209</v>
      </c>
    </row>
    <row r="20" spans="2:2" ht="54" customHeight="1">
      <c r="B20" s="50" t="s">
        <v>210</v>
      </c>
    </row>
    <row r="21" spans="2:2" ht="54" customHeight="1">
      <c r="B21" s="50" t="s">
        <v>211</v>
      </c>
    </row>
    <row r="22" spans="2:2" ht="16.5">
      <c r="B22" s="50" t="s">
        <v>212</v>
      </c>
    </row>
    <row r="23" spans="2:2" ht="16.5">
      <c r="B23" s="50" t="s">
        <v>213</v>
      </c>
    </row>
    <row r="24" spans="2:2" ht="16.5">
      <c r="B24" s="50" t="s">
        <v>214</v>
      </c>
    </row>
    <row r="25" spans="2:2" ht="38.25" customHeight="1">
      <c r="B25" s="50" t="s">
        <v>215</v>
      </c>
    </row>
    <row r="26" spans="2:2" ht="27" customHeight="1">
      <c r="B26" s="50" t="s">
        <v>216</v>
      </c>
    </row>
    <row r="27" spans="2:2" ht="16.5">
      <c r="B27" s="50" t="s">
        <v>217</v>
      </c>
    </row>
    <row r="28" spans="2:2">
      <c r="B28" s="8"/>
    </row>
    <row r="29" spans="2:2">
      <c r="B29" s="8"/>
    </row>
    <row r="30" spans="2:2" ht="45" customHeight="1">
      <c r="B30" s="52" t="s">
        <v>218</v>
      </c>
    </row>
    <row r="31" spans="2:2" ht="30.75">
      <c r="B31" s="52" t="s">
        <v>219</v>
      </c>
    </row>
    <row r="32" spans="2:2" ht="106.5" customHeight="1">
      <c r="B32" s="52" t="s">
        <v>220</v>
      </c>
    </row>
    <row r="33" spans="2:2" ht="51.75" customHeight="1">
      <c r="B33" s="52" t="s">
        <v>221</v>
      </c>
    </row>
    <row r="34" spans="2:2" ht="93" customHeight="1">
      <c r="B34" s="52" t="s">
        <v>222</v>
      </c>
    </row>
    <row r="35" spans="2:2">
      <c r="B35" s="52" t="s">
        <v>223</v>
      </c>
    </row>
    <row r="36" spans="2:2" ht="30.75">
      <c r="B36" s="52" t="s">
        <v>224</v>
      </c>
    </row>
    <row r="37" spans="2:2" ht="62.25">
      <c r="B37" s="52" t="s">
        <v>225</v>
      </c>
    </row>
    <row r="38" spans="2:2" ht="46.5">
      <c r="B38" s="52" t="s">
        <v>226</v>
      </c>
    </row>
    <row r="39" spans="2:2" ht="78" customHeight="1">
      <c r="B39" s="52" t="s">
        <v>227</v>
      </c>
    </row>
    <row r="40" spans="2:2" ht="92.25">
      <c r="B40" s="52" t="s">
        <v>228</v>
      </c>
    </row>
  </sheetData>
  <hyperlinks>
    <hyperlink ref="B35" location="_ftnref6" display="_ftnref6" xr:uid="{98DCD980-6144-40A8-B9DB-1D37E0F8BCA2}"/>
    <hyperlink ref="B7" location="_ftn2" display="_ftn2" xr:uid="{7F8EB5AE-6B0C-402D-8528-BAC145E5D371}"/>
    <hyperlink ref="B6" location="_ftn1" display="_ftn1" xr:uid="{985EE931-B1C6-40F0-A279-DD123ACC76C3}"/>
    <hyperlink ref="B25" location="_ftn11" display="_ftn11" xr:uid="{CDCF1AC9-3349-4089-8105-5E50CD967B22}"/>
    <hyperlink ref="B23" location="_ftn10" display="_ftn10" xr:uid="{FAF43826-8F32-4876-A993-86D72BA434E1}"/>
    <hyperlink ref="B22" location="_ftn9" display="_ftn9" xr:uid="{EEA0AEC4-7990-4E8A-A37A-9F532BB6B1AC}"/>
    <hyperlink ref="B21" location="_ftn8" display="_ftn8" xr:uid="{0D28A634-8C6C-4D67-9EB8-441B66562165}"/>
    <hyperlink ref="B18" location="_ftn7" display="_ftn7" xr:uid="{3655E9CF-CCC0-43C1-9AF7-C89A8CA343DD}"/>
    <hyperlink ref="B17" location="_ftn6" display="_ftn6" xr:uid="{4AE5FFD3-DB54-4DA6-8E03-E32BFDBAC370}"/>
    <hyperlink ref="B16" location="_ftn5" display="_ftn5" xr:uid="{928FEE7F-55DE-4CFA-92E4-B4795195B128}"/>
    <hyperlink ref="B15" location="_ftn4" display="_ftn4" xr:uid="{68C32DF7-D8FF-463E-9E46-37207EF13A8D}"/>
    <hyperlink ref="B14" location="_ftn3" display="_ftn3" xr:uid="{C18703AB-60E4-41EF-BB9C-45E01B7864B5}"/>
    <hyperlink ref="B33" location="_ftnref4" display="_ftnref4" xr:uid="{B9BBEF0E-7FDE-4BE1-B2D7-CCDFF8D87A98}"/>
    <hyperlink ref="B36" location="_ftnref7" display="_ftnref7" xr:uid="{6BDA4843-4775-4E1D-B106-CB59E78A2C66}"/>
    <hyperlink ref="B34" location="_ftnref5" display="_ftnref5" xr:uid="{1DD576FA-542B-4656-B034-A1BEB3CF543D}"/>
  </hyperlinks>
  <printOptions horizontalCentered="1"/>
  <pageMargins left="0.25" right="0.25" top="0.75" bottom="0.75" header="0.3" footer="0.3"/>
  <pageSetup fitToWidth="0"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F6" sqref="F6"/>
    </sheetView>
  </sheetViews>
  <sheetFormatPr defaultColWidth="8.7109375" defaultRowHeight="15.75"/>
  <cols>
    <col min="1" max="1" width="20.28515625" style="10" customWidth="1"/>
    <col min="2" max="2" width="26.140625" style="10" customWidth="1"/>
    <col min="3" max="3" width="43.7109375" style="10" customWidth="1"/>
    <col min="4" max="16384" width="8.7109375" style="10"/>
  </cols>
  <sheetData>
    <row r="1" spans="1:3" ht="17.25" thickBot="1">
      <c r="A1" s="53" t="s">
        <v>135</v>
      </c>
      <c r="B1" s="16" t="s">
        <v>229</v>
      </c>
      <c r="C1" s="16" t="s">
        <v>230</v>
      </c>
    </row>
    <row r="2" spans="1:3" ht="16.5" thickBot="1">
      <c r="A2" s="54" t="s">
        <v>146</v>
      </c>
      <c r="B2" s="5" t="s">
        <v>231</v>
      </c>
      <c r="C2" s="5" t="s">
        <v>232</v>
      </c>
    </row>
    <row r="3" spans="1:3" ht="16.5" thickBot="1">
      <c r="A3" s="54" t="s">
        <v>146</v>
      </c>
      <c r="B3" s="5" t="s">
        <v>233</v>
      </c>
      <c r="C3" s="5" t="s">
        <v>234</v>
      </c>
    </row>
    <row r="4" spans="1:3" ht="48" thickBot="1">
      <c r="A4" s="54" t="s">
        <v>146</v>
      </c>
      <c r="B4" s="5" t="s">
        <v>235</v>
      </c>
      <c r="C4" s="7" t="s">
        <v>236</v>
      </c>
    </row>
    <row r="5" spans="1:3" ht="16.5" thickBot="1">
      <c r="A5" s="54" t="s">
        <v>146</v>
      </c>
      <c r="B5" s="5" t="s">
        <v>237</v>
      </c>
      <c r="C5" s="5" t="s">
        <v>238</v>
      </c>
    </row>
    <row r="6" spans="1:3" ht="181.5" customHeight="1">
      <c r="A6" s="54" t="s">
        <v>146</v>
      </c>
      <c r="B6" s="5" t="s">
        <v>239</v>
      </c>
      <c r="C6" s="5" t="s">
        <v>240</v>
      </c>
    </row>
    <row r="7" spans="1:3" ht="48" thickBot="1">
      <c r="A7" s="54" t="s">
        <v>146</v>
      </c>
      <c r="B7" s="5" t="s">
        <v>241</v>
      </c>
      <c r="C7" s="5" t="s">
        <v>242</v>
      </c>
    </row>
  </sheetData>
  <printOptions horizontalCentered="1"/>
  <pageMargins left="0.7" right="0.7" top="0.75" bottom="0.75" header="0.3" footer="0.3"/>
  <pageSetup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95ef0199d642e675c3adc819f83ac2c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f597b70622be5bdc20d98f24f36e509"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40808D-92EE-4CA6-A5D4-50A3902152BB}"/>
</file>

<file path=customXml/itemProps2.xml><?xml version="1.0" encoding="utf-8"?>
<ds:datastoreItem xmlns:ds="http://schemas.openxmlformats.org/officeDocument/2006/customXml" ds:itemID="{3FD7542C-C3C7-4BD1-87E8-B4B6C6EBD332}"/>
</file>

<file path=customXml/itemProps3.xml><?xml version="1.0" encoding="utf-8"?>
<ds:datastoreItem xmlns:ds="http://schemas.openxmlformats.org/officeDocument/2006/customXml" ds:itemID="{E60661AA-0344-4528-B157-CD963C7F02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dcterms:created xsi:type="dcterms:W3CDTF">2025-09-03T18:53:20Z</dcterms:created>
  <dcterms:modified xsi:type="dcterms:W3CDTF">2025-11-05T01:08:13Z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