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2\YA Allocations\CAM\Final YA CAM Allocation\"/>
    </mc:Choice>
  </mc:AlternateContent>
  <xr:revisionPtr revIDLastSave="0" documentId="13_ncr:1_{F0CB3E7F-1C95-4B46-882D-0C1D7C072930}" xr6:coauthVersionLast="47" xr6:coauthVersionMax="47" xr10:uidLastSave="{00000000-0000-0000-0000-000000000000}"/>
  <bookViews>
    <workbookView xWindow="-108" yWindow="-108" windowWidth="23256" windowHeight="12576" xr2:uid="{933D547B-2B4E-4FCA-8B99-4429966A34D5}"/>
  </bookViews>
  <sheets>
    <sheet name="PGE CAM eligible contracts '22" sheetId="5" r:id="rId1"/>
    <sheet name="PGE CAM eligible contracts '23" sheetId="6" r:id="rId2"/>
    <sheet name="PGE CAM eligible contracts '24" sheetId="7" r:id="rId3"/>
    <sheet name="SCE CAM List 2022" sheetId="2" r:id="rId4"/>
    <sheet name="SCE CAM List 2023" sheetId="3" r:id="rId5"/>
    <sheet name="SCE CAM List 2024" sheetId="4" r:id="rId6"/>
    <sheet name="SDGE CAM eligible contracts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'PGE CAM eligible contracts ''22'!$A$3:$U$29</definedName>
    <definedName name="_xlnm._FilterDatabase" localSheetId="1" hidden="1">'PGE CAM eligible contracts ''23'!$A$3:$U$23</definedName>
    <definedName name="_xlnm._FilterDatabase" localSheetId="2" hidden="1">'PGE CAM eligible contracts ''24'!$A$3:$U$19</definedName>
    <definedName name="_xlnm._FilterDatabase" localSheetId="3" hidden="1">'SCE CAM List 2022'!$A$3:$AK$85</definedName>
    <definedName name="_xlnm._FilterDatabase" localSheetId="4" hidden="1">'SCE CAM List 2023'!$A$3:$AQ$57</definedName>
    <definedName name="_xlnm._FilterDatabase" localSheetId="5" hidden="1">'SCE CAM List 2024'!$A$3:$AQ$38</definedName>
    <definedName name="Balancing_Authority">[1]Choices!$A$2:$A$41</definedName>
    <definedName name="Boolean">[1]Choices!$AG$2:$AG$3</definedName>
    <definedName name="Bucket" localSheetId="6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6">[4]Lists!#REF!</definedName>
    <definedName name="DeliverabilityOptions">[5]Lists!#REF!</definedName>
    <definedName name="DeliverabilityStatusOptions">[6]Lists!$B$36:$B$37</definedName>
    <definedName name="Draft2016EFC">#REF!</definedName>
    <definedName name="EndMonth" localSheetId="6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0">[7]Lists!$B$11:$B$21</definedName>
    <definedName name="LocalAreaOptions" localSheetId="1">[7]Lists!$B$11:$B$21</definedName>
    <definedName name="LocalAreaOptions" localSheetId="2">[7]Lists!$B$11:$B$21</definedName>
    <definedName name="LocalAreaOptions">[8]Lists!$B$11:$B$21</definedName>
    <definedName name="LSEs">[2]DataValidation!$A$2:$A$22</definedName>
    <definedName name="Month" localSheetId="0">#REF!</definedName>
    <definedName name="Month" localSheetId="1">#REF!</definedName>
    <definedName name="Month" localSheetId="2">#REF!</definedName>
    <definedName name="Month" localSheetId="6">#REF!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[6]Lists!$B$28:$B$29</definedName>
    <definedName name="PCC_Classification">[1]Choices!$U$2:$U$5</definedName>
    <definedName name="Program_Origination">[1]Choices!$I$2:$I$13</definedName>
    <definedName name="RA_Capacity" localSheetId="6">#REF!</definedName>
    <definedName name="RA_Capacity">#REF!</definedName>
    <definedName name="RAM_Auction_Round">[1]Choices!$AX$2:$AX$6</definedName>
    <definedName name="raw_data" localSheetId="0">#REF!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>#REF!</definedName>
    <definedName name="Reporting_LSE">[1]Choices!$J$2:$J$5</definedName>
    <definedName name="Resource_Designation">[9]Lists!$A$6:$A$8</definedName>
    <definedName name="Resource_ID">'[10]ID and Local Area'!$A$2:$A$1008</definedName>
    <definedName name="ResourceIDs">[2]DataValidation!$X$2:$X$1235</definedName>
    <definedName name="RMR">'[10]ID and Local Area'!$F$22:$F$23</definedName>
    <definedName name="SchedulingID" localSheetId="6">#REF!</definedName>
    <definedName name="SchedulingID">#REF!</definedName>
    <definedName name="sds">[6]Lists!$B$11:$B$21</definedName>
    <definedName name="StartMonth" localSheetId="6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[11]Lists!$A$2:$A$3</definedName>
    <definedName name="TACCalcOptions">[12]Lists!$B$32:$B$34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 localSheetId="6">#REF!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3" i="8" l="1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M44" i="8" s="1"/>
  <c r="L42" i="8"/>
  <c r="L44" i="8" s="1"/>
  <c r="K42" i="8"/>
  <c r="K44" i="8" s="1"/>
  <c r="J42" i="8"/>
  <c r="J44" i="8" s="1"/>
  <c r="I42" i="8"/>
  <c r="H42" i="8"/>
  <c r="G42" i="8"/>
  <c r="F42" i="8"/>
  <c r="E42" i="8"/>
  <c r="E44" i="8" s="1"/>
  <c r="D42" i="8"/>
  <c r="D44" i="8" s="1"/>
  <c r="C42" i="8"/>
  <c r="C44" i="8" s="1"/>
  <c r="J24" i="8"/>
  <c r="J23" i="8"/>
  <c r="J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N4" i="8"/>
  <c r="M4" i="8"/>
  <c r="L4" i="8"/>
  <c r="K4" i="8"/>
  <c r="J4" i="8"/>
  <c r="I4" i="8"/>
  <c r="H4" i="8"/>
  <c r="G4" i="8"/>
  <c r="F4" i="8"/>
  <c r="E4" i="8"/>
  <c r="D4" i="8"/>
  <c r="C4" i="8"/>
  <c r="F44" i="8" l="1"/>
  <c r="N44" i="8"/>
  <c r="G44" i="8"/>
  <c r="H44" i="8"/>
  <c r="I44" i="8"/>
  <c r="N16" i="7"/>
  <c r="N21" i="7" s="1"/>
  <c r="M16" i="7"/>
  <c r="L16" i="7"/>
  <c r="L21" i="7" s="1"/>
  <c r="K16" i="7"/>
  <c r="J16" i="7"/>
  <c r="I16" i="7"/>
  <c r="I21" i="7" s="1"/>
  <c r="H16" i="7"/>
  <c r="G16" i="7"/>
  <c r="G21" i="7" s="1"/>
  <c r="F16" i="7"/>
  <c r="F21" i="7" s="1"/>
  <c r="E16" i="7"/>
  <c r="D16" i="7"/>
  <c r="D21" i="7" s="1"/>
  <c r="C16" i="7"/>
  <c r="P14" i="7"/>
  <c r="Z12" i="7"/>
  <c r="Y12" i="7"/>
  <c r="X12" i="7"/>
  <c r="H4" i="7"/>
  <c r="L4" i="7"/>
  <c r="N4" i="7"/>
  <c r="AI8" i="7"/>
  <c r="AH8" i="7"/>
  <c r="AG8" i="7"/>
  <c r="AF8" i="7"/>
  <c r="AE8" i="7"/>
  <c r="AD8" i="7"/>
  <c r="AC8" i="7"/>
  <c r="AB8" i="7"/>
  <c r="AA8" i="7"/>
  <c r="AI7" i="7"/>
  <c r="AH7" i="7"/>
  <c r="AG7" i="7"/>
  <c r="AF7" i="7"/>
  <c r="AE7" i="7"/>
  <c r="AD7" i="7"/>
  <c r="AC7" i="7"/>
  <c r="AB7" i="7"/>
  <c r="AA7" i="7"/>
  <c r="AI6" i="7"/>
  <c r="AI12" i="7" s="1"/>
  <c r="AH6" i="7"/>
  <c r="AH12" i="7" s="1"/>
  <c r="AG6" i="7"/>
  <c r="AG12" i="7" s="1"/>
  <c r="AF6" i="7"/>
  <c r="AF12" i="7" s="1"/>
  <c r="AE6" i="7"/>
  <c r="AE12" i="7" s="1"/>
  <c r="AD6" i="7"/>
  <c r="AD12" i="7" s="1"/>
  <c r="AC6" i="7"/>
  <c r="AB6" i="7"/>
  <c r="AA6" i="7"/>
  <c r="AA12" i="7" s="1"/>
  <c r="M21" i="7"/>
  <c r="K21" i="7"/>
  <c r="J21" i="7"/>
  <c r="C29" i="7"/>
  <c r="H21" i="7"/>
  <c r="G4" i="7"/>
  <c r="F4" i="7"/>
  <c r="E21" i="7"/>
  <c r="D4" i="7"/>
  <c r="C21" i="7"/>
  <c r="K4" i="7"/>
  <c r="I4" i="7"/>
  <c r="C4" i="7"/>
  <c r="N20" i="6"/>
  <c r="M20" i="6"/>
  <c r="L20" i="6"/>
  <c r="K20" i="6"/>
  <c r="J20" i="6"/>
  <c r="J25" i="6" s="1"/>
  <c r="I20" i="6"/>
  <c r="I25" i="6" s="1"/>
  <c r="H20" i="6"/>
  <c r="H25" i="6" s="1"/>
  <c r="G20" i="6"/>
  <c r="G25" i="6" s="1"/>
  <c r="F20" i="6"/>
  <c r="E20" i="6"/>
  <c r="D20" i="6"/>
  <c r="C20" i="6"/>
  <c r="P18" i="6"/>
  <c r="Z16" i="6"/>
  <c r="Y16" i="6"/>
  <c r="X16" i="6"/>
  <c r="G4" i="6"/>
  <c r="F4" i="6"/>
  <c r="M4" i="6"/>
  <c r="E4" i="6"/>
  <c r="AI12" i="6"/>
  <c r="AH12" i="6"/>
  <c r="AG12" i="6"/>
  <c r="AF12" i="6"/>
  <c r="AE12" i="6"/>
  <c r="AD12" i="6"/>
  <c r="AC12" i="6"/>
  <c r="AB12" i="6"/>
  <c r="AA12" i="6"/>
  <c r="AI11" i="6"/>
  <c r="AH11" i="6"/>
  <c r="AG11" i="6"/>
  <c r="AF11" i="6"/>
  <c r="AE11" i="6"/>
  <c r="AD11" i="6"/>
  <c r="AC11" i="6"/>
  <c r="AB11" i="6"/>
  <c r="AA11" i="6"/>
  <c r="N25" i="6"/>
  <c r="AI10" i="6"/>
  <c r="AI16" i="6" s="1"/>
  <c r="AH10" i="6"/>
  <c r="AH16" i="6" s="1"/>
  <c r="AG10" i="6"/>
  <c r="AF10" i="6"/>
  <c r="AE10" i="6"/>
  <c r="AE16" i="6" s="1"/>
  <c r="AD10" i="6"/>
  <c r="AD16" i="6" s="1"/>
  <c r="AC10" i="6"/>
  <c r="AB10" i="6"/>
  <c r="AA10" i="6"/>
  <c r="AA16" i="6" s="1"/>
  <c r="M25" i="6"/>
  <c r="L25" i="6"/>
  <c r="AJ9" i="6"/>
  <c r="K4" i="6"/>
  <c r="I4" i="6"/>
  <c r="E25" i="6"/>
  <c r="D25" i="6"/>
  <c r="C4" i="6"/>
  <c r="AJ8" i="6"/>
  <c r="AJ7" i="6"/>
  <c r="AJ6" i="6"/>
  <c r="C33" i="6"/>
  <c r="L4" i="6"/>
  <c r="H4" i="6"/>
  <c r="N26" i="5"/>
  <c r="N31" i="5" s="1"/>
  <c r="M26" i="5"/>
  <c r="M31" i="5" s="1"/>
  <c r="L26" i="5"/>
  <c r="L31" i="5" s="1"/>
  <c r="K26" i="5"/>
  <c r="K31" i="5" s="1"/>
  <c r="J26" i="5"/>
  <c r="I26" i="5"/>
  <c r="H26" i="5"/>
  <c r="G26" i="5"/>
  <c r="F26" i="5"/>
  <c r="F31" i="5" s="1"/>
  <c r="E26" i="5"/>
  <c r="E31" i="5" s="1"/>
  <c r="D26" i="5"/>
  <c r="D31" i="5" s="1"/>
  <c r="C26" i="5"/>
  <c r="C31" i="5" s="1"/>
  <c r="Z20" i="5"/>
  <c r="Y20" i="5"/>
  <c r="X20" i="5"/>
  <c r="N4" i="5"/>
  <c r="F4" i="5"/>
  <c r="AI17" i="5"/>
  <c r="AH17" i="5"/>
  <c r="AH20" i="5" s="1"/>
  <c r="AG17" i="5"/>
  <c r="AF17" i="5"/>
  <c r="AE17" i="5"/>
  <c r="AD17" i="5"/>
  <c r="AC17" i="5"/>
  <c r="AB17" i="5"/>
  <c r="AA17" i="5"/>
  <c r="AI16" i="5"/>
  <c r="AH16" i="5"/>
  <c r="AG16" i="5"/>
  <c r="AF16" i="5"/>
  <c r="AE16" i="5"/>
  <c r="AD16" i="5"/>
  <c r="AC16" i="5"/>
  <c r="AB16" i="5"/>
  <c r="AA16" i="5"/>
  <c r="L4" i="5"/>
  <c r="AI15" i="5"/>
  <c r="AI20" i="5" s="1"/>
  <c r="AH15" i="5"/>
  <c r="AG15" i="5"/>
  <c r="AF15" i="5"/>
  <c r="AF20" i="5" s="1"/>
  <c r="AE15" i="5"/>
  <c r="AE20" i="5" s="1"/>
  <c r="AD15" i="5"/>
  <c r="AC15" i="5"/>
  <c r="AB15" i="5"/>
  <c r="AB20" i="5" s="1"/>
  <c r="AA15" i="5"/>
  <c r="AA20" i="5" s="1"/>
  <c r="AJ14" i="5"/>
  <c r="AJ13" i="5"/>
  <c r="K4" i="5"/>
  <c r="J4" i="5"/>
  <c r="I4" i="5"/>
  <c r="H31" i="5"/>
  <c r="G4" i="5"/>
  <c r="AJ12" i="5"/>
  <c r="C34" i="5"/>
  <c r="D4" i="5"/>
  <c r="C4" i="5"/>
  <c r="AJ11" i="5"/>
  <c r="AJ10" i="5"/>
  <c r="AJ9" i="5"/>
  <c r="AJ8" i="5"/>
  <c r="AJ7" i="5"/>
  <c r="AJ6" i="5"/>
  <c r="C38" i="5"/>
  <c r="M4" i="5"/>
  <c r="H4" i="5"/>
  <c r="E4" i="5"/>
  <c r="M64" i="3"/>
  <c r="N64" i="3"/>
  <c r="O64" i="3"/>
  <c r="P64" i="3"/>
  <c r="Q64" i="3"/>
  <c r="R64" i="3"/>
  <c r="S64" i="3"/>
  <c r="T64" i="3"/>
  <c r="U64" i="3"/>
  <c r="V64" i="3"/>
  <c r="W64" i="3"/>
  <c r="L64" i="3"/>
  <c r="W45" i="4"/>
  <c r="V45" i="4"/>
  <c r="U45" i="4"/>
  <c r="T45" i="4"/>
  <c r="S45" i="4"/>
  <c r="R45" i="4"/>
  <c r="Q45" i="4"/>
  <c r="P45" i="4"/>
  <c r="O45" i="4"/>
  <c r="N45" i="4"/>
  <c r="M45" i="4"/>
  <c r="L45" i="4"/>
  <c r="M49" i="4"/>
  <c r="N49" i="4"/>
  <c r="O49" i="4"/>
  <c r="P49" i="4"/>
  <c r="Q49" i="4"/>
  <c r="R49" i="4"/>
  <c r="S49" i="4"/>
  <c r="T49" i="4"/>
  <c r="U49" i="4"/>
  <c r="V49" i="4"/>
  <c r="W49" i="4"/>
  <c r="L49" i="4"/>
  <c r="M48" i="4"/>
  <c r="N48" i="4"/>
  <c r="O48" i="4"/>
  <c r="P48" i="4"/>
  <c r="Q48" i="4"/>
  <c r="R48" i="4"/>
  <c r="S48" i="4"/>
  <c r="T48" i="4"/>
  <c r="U48" i="4"/>
  <c r="V48" i="4"/>
  <c r="W48" i="4"/>
  <c r="L48" i="4"/>
  <c r="M47" i="4"/>
  <c r="N47" i="4"/>
  <c r="O47" i="4"/>
  <c r="P47" i="4"/>
  <c r="Q47" i="4"/>
  <c r="R47" i="4"/>
  <c r="S47" i="4"/>
  <c r="T47" i="4"/>
  <c r="U47" i="4"/>
  <c r="V47" i="4"/>
  <c r="W47" i="4"/>
  <c r="L47" i="4"/>
  <c r="M97" i="2"/>
  <c r="N97" i="2"/>
  <c r="O97" i="2"/>
  <c r="P97" i="2"/>
  <c r="Q97" i="2"/>
  <c r="R97" i="2"/>
  <c r="S97" i="2"/>
  <c r="T97" i="2"/>
  <c r="U97" i="2"/>
  <c r="V97" i="2"/>
  <c r="W97" i="2"/>
  <c r="L97" i="2"/>
  <c r="M68" i="3"/>
  <c r="N68" i="3"/>
  <c r="O68" i="3"/>
  <c r="P68" i="3"/>
  <c r="Q68" i="3"/>
  <c r="R68" i="3"/>
  <c r="S68" i="3"/>
  <c r="T68" i="3"/>
  <c r="U68" i="3"/>
  <c r="V68" i="3"/>
  <c r="W68" i="3"/>
  <c r="L68" i="3"/>
  <c r="M67" i="3"/>
  <c r="N67" i="3"/>
  <c r="O67" i="3"/>
  <c r="P67" i="3"/>
  <c r="Q67" i="3"/>
  <c r="R67" i="3"/>
  <c r="S67" i="3"/>
  <c r="T67" i="3"/>
  <c r="U67" i="3"/>
  <c r="V67" i="3"/>
  <c r="W67" i="3"/>
  <c r="L67" i="3"/>
  <c r="M66" i="3"/>
  <c r="N66" i="3"/>
  <c r="O66" i="3"/>
  <c r="P66" i="3"/>
  <c r="Q66" i="3"/>
  <c r="R66" i="3"/>
  <c r="S66" i="3"/>
  <c r="T66" i="3"/>
  <c r="U66" i="3"/>
  <c r="V66" i="3"/>
  <c r="W66" i="3"/>
  <c r="L66" i="3"/>
  <c r="M96" i="2"/>
  <c r="N96" i="2"/>
  <c r="O96" i="2"/>
  <c r="P96" i="2"/>
  <c r="Q96" i="2"/>
  <c r="R96" i="2"/>
  <c r="S96" i="2"/>
  <c r="T96" i="2"/>
  <c r="U96" i="2"/>
  <c r="V96" i="2"/>
  <c r="W96" i="2"/>
  <c r="L96" i="2"/>
  <c r="M95" i="2"/>
  <c r="N95" i="2"/>
  <c r="O95" i="2"/>
  <c r="P95" i="2"/>
  <c r="Q95" i="2"/>
  <c r="R95" i="2"/>
  <c r="S95" i="2"/>
  <c r="T95" i="2"/>
  <c r="U95" i="2"/>
  <c r="V95" i="2"/>
  <c r="W95" i="2"/>
  <c r="L95" i="2"/>
  <c r="M92" i="2"/>
  <c r="N92" i="2"/>
  <c r="O92" i="2"/>
  <c r="P92" i="2"/>
  <c r="Q92" i="2"/>
  <c r="R92" i="2"/>
  <c r="S92" i="2"/>
  <c r="T92" i="2"/>
  <c r="U92" i="2"/>
  <c r="V92" i="2"/>
  <c r="W92" i="2"/>
  <c r="L92" i="2"/>
  <c r="M44" i="4"/>
  <c r="N44" i="4"/>
  <c r="O44" i="4"/>
  <c r="P44" i="4"/>
  <c r="Q44" i="4"/>
  <c r="R44" i="4"/>
  <c r="S44" i="4"/>
  <c r="T44" i="4"/>
  <c r="U44" i="4"/>
  <c r="V44" i="4"/>
  <c r="W44" i="4"/>
  <c r="L44" i="4"/>
  <c r="M63" i="3"/>
  <c r="N63" i="3"/>
  <c r="O63" i="3"/>
  <c r="P63" i="3"/>
  <c r="Q63" i="3"/>
  <c r="R63" i="3"/>
  <c r="S63" i="3"/>
  <c r="T63" i="3"/>
  <c r="U63" i="3"/>
  <c r="V63" i="3"/>
  <c r="W63" i="3"/>
  <c r="L63" i="3"/>
  <c r="AB16" i="6" l="1"/>
  <c r="AG20" i="5"/>
  <c r="AC16" i="6"/>
  <c r="AF16" i="6"/>
  <c r="AC20" i="5"/>
  <c r="AD20" i="5"/>
  <c r="AG16" i="6"/>
  <c r="AB12" i="7"/>
  <c r="AC12" i="7"/>
  <c r="G31" i="5"/>
  <c r="F25" i="6"/>
  <c r="I31" i="5"/>
  <c r="C36" i="5"/>
  <c r="N4" i="6"/>
  <c r="J31" i="5"/>
  <c r="C37" i="5"/>
  <c r="C39" i="5"/>
  <c r="C25" i="6"/>
  <c r="K25" i="6"/>
  <c r="C32" i="6"/>
  <c r="J4" i="6"/>
  <c r="J4" i="7"/>
  <c r="C24" i="7"/>
  <c r="D4" i="6"/>
  <c r="C35" i="5"/>
  <c r="C41" i="5" s="1"/>
  <c r="C28" i="6"/>
  <c r="C25" i="7"/>
  <c r="C29" i="6"/>
  <c r="E4" i="7"/>
  <c r="M4" i="7"/>
  <c r="C26" i="7"/>
  <c r="C30" i="6"/>
  <c r="C27" i="7"/>
  <c r="C31" i="6"/>
  <c r="C28" i="7"/>
  <c r="L102" i="2"/>
  <c r="L100" i="2"/>
  <c r="L101" i="2"/>
  <c r="L99" i="2"/>
  <c r="Z93" i="2"/>
  <c r="AA93" i="2"/>
  <c r="AB93" i="2"/>
  <c r="AC93" i="2"/>
  <c r="AD93" i="2"/>
  <c r="AE93" i="2"/>
  <c r="AF93" i="2"/>
  <c r="AG93" i="2"/>
  <c r="AH93" i="2"/>
  <c r="AI93" i="2"/>
  <c r="AJ93" i="2"/>
  <c r="Y93" i="2"/>
  <c r="Z91" i="2"/>
  <c r="AA91" i="2"/>
  <c r="AB91" i="2"/>
  <c r="AC91" i="2"/>
  <c r="AD91" i="2"/>
  <c r="AE91" i="2"/>
  <c r="AF91" i="2"/>
  <c r="AG91" i="2"/>
  <c r="AH91" i="2"/>
  <c r="AI91" i="2"/>
  <c r="AJ91" i="2"/>
  <c r="Y91" i="2"/>
  <c r="M93" i="2"/>
  <c r="N93" i="2"/>
  <c r="O93" i="2"/>
  <c r="P93" i="2"/>
  <c r="Q93" i="2"/>
  <c r="R93" i="2"/>
  <c r="S93" i="2"/>
  <c r="T93" i="2"/>
  <c r="U93" i="2"/>
  <c r="V93" i="2"/>
  <c r="W93" i="2"/>
  <c r="L93" i="2"/>
  <c r="M90" i="2"/>
  <c r="N90" i="2"/>
  <c r="O90" i="2"/>
  <c r="P90" i="2"/>
  <c r="Q90" i="2"/>
  <c r="R90" i="2"/>
  <c r="S90" i="2"/>
  <c r="T90" i="2"/>
  <c r="U90" i="2"/>
  <c r="V90" i="2"/>
  <c r="W90" i="2"/>
  <c r="L90" i="2"/>
  <c r="M89" i="2"/>
  <c r="N89" i="2"/>
  <c r="O89" i="2"/>
  <c r="P89" i="2"/>
  <c r="Q89" i="2"/>
  <c r="R89" i="2"/>
  <c r="S89" i="2"/>
  <c r="T89" i="2"/>
  <c r="U89" i="2"/>
  <c r="V89" i="2"/>
  <c r="W89" i="2"/>
  <c r="L89" i="2"/>
  <c r="C31" i="7" l="1"/>
  <c r="C35" i="6"/>
  <c r="Y63" i="3"/>
  <c r="Y44" i="4"/>
  <c r="Z44" i="4"/>
  <c r="AA44" i="4"/>
  <c r="AB44" i="4"/>
  <c r="AC44" i="4"/>
  <c r="AD44" i="4"/>
  <c r="AE44" i="4"/>
  <c r="AF44" i="4"/>
  <c r="AG44" i="4"/>
  <c r="AH44" i="4"/>
  <c r="AI44" i="4"/>
  <c r="AJ44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Z63" i="3"/>
  <c r="AA63" i="3"/>
  <c r="AB63" i="3"/>
  <c r="AC63" i="3"/>
  <c r="AD63" i="3"/>
  <c r="AE63" i="3"/>
  <c r="AF63" i="3"/>
  <c r="AG63" i="3"/>
  <c r="AH63" i="3"/>
  <c r="AI63" i="3"/>
  <c r="AJ63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Y89" i="2" l="1"/>
  <c r="AE92" i="2" l="1"/>
  <c r="AF92" i="2"/>
  <c r="AG92" i="2"/>
  <c r="Y92" i="2"/>
  <c r="Z92" i="2"/>
  <c r="AH92" i="2"/>
  <c r="AB92" i="2"/>
  <c r="AA92" i="2"/>
  <c r="AI92" i="2"/>
  <c r="AJ92" i="2"/>
  <c r="AC92" i="2"/>
  <c r="AD92" i="2"/>
  <c r="Z89" i="2" l="1"/>
  <c r="AA89" i="2"/>
  <c r="AB89" i="2"/>
  <c r="AC89" i="2"/>
  <c r="AD89" i="2"/>
  <c r="AE89" i="2"/>
  <c r="AF89" i="2"/>
  <c r="AG89" i="2"/>
  <c r="AH89" i="2"/>
  <c r="AI89" i="2"/>
  <c r="AJ8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tc={74A3F8A7-5D37-49E5-B99E-CA89625A8AA6}</author>
  </authors>
  <commentList>
    <comment ref="G30" authorId="0" shapeId="0" xr:uid="{74A3F8A7-5D37-49E5-B99E-CA89625A8AA6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Contract ending in 06/2022, so August NQC is 0.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tc={12F52DA0-20F7-427B-9F42-9AF72EF034AE}</author>
  </authors>
  <commentList>
    <comment ref="G30" authorId="0" shapeId="0" xr:uid="{12F52DA0-20F7-427B-9F42-9AF72EF034AE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Contract ending 03/2023, so NQC for August is 0.</t>
      </text>
    </comment>
  </commentList>
</comments>
</file>

<file path=xl/sharedStrings.xml><?xml version="1.0" encoding="utf-8"?>
<sst xmlns="http://schemas.openxmlformats.org/spreadsheetml/2006/main" count="1928" uniqueCount="361">
  <si>
    <t>Decision or Resolution Authorizing Contract</t>
  </si>
  <si>
    <t>Is this contract a tolling agreement? (Y/N)</t>
  </si>
  <si>
    <t>Notes for ED</t>
  </si>
  <si>
    <t>Contract Name</t>
  </si>
  <si>
    <t xml:space="preserve">Scheduling Resource ID </t>
  </si>
  <si>
    <t>Local RA Area</t>
  </si>
  <si>
    <t xml:space="preserve">Local RA </t>
  </si>
  <si>
    <t>Flexible RA category</t>
  </si>
  <si>
    <t>CAM Allocation Effective Date (mm/dd/yyyy)</t>
  </si>
  <si>
    <t>Capacity End Date (mm/dd/yyyy)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</si>
  <si>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</si>
  <si>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</si>
  <si>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</si>
  <si>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</si>
  <si>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</si>
  <si>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</si>
  <si>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</si>
  <si>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</si>
  <si>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</si>
  <si>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</si>
  <si>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</si>
  <si>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</si>
  <si>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System RA Allocated (MW)</t>
  </si>
  <si>
    <t>System EFC Allocated (MW)</t>
  </si>
  <si>
    <t>E-4804</t>
  </si>
  <si>
    <t>N</t>
  </si>
  <si>
    <t>AltaGas Pomona Energy Storage (PES_2018)</t>
  </si>
  <si>
    <t>CHINO_2_APEBT1</t>
  </si>
  <si>
    <t>LA Basin</t>
  </si>
  <si>
    <t>Grand Johanna Energy Storage</t>
  </si>
  <si>
    <t>SANTGO_2_MABBT1</t>
  </si>
  <si>
    <t>E-4860</t>
  </si>
  <si>
    <t>Y</t>
  </si>
  <si>
    <t>O.L.S. Energy - Chino (11226)</t>
  </si>
  <si>
    <t>CHINO_6_CIMGEN</t>
  </si>
  <si>
    <t>D.08-09-041</t>
  </si>
  <si>
    <t>El Segundo Energy Center LLC</t>
  </si>
  <si>
    <t>ELSEGN_2_UN1011</t>
  </si>
  <si>
    <t>ELSEGN_2_UN2021</t>
  </si>
  <si>
    <t>D.08-04-011/D.08-09-041</t>
  </si>
  <si>
    <t>CPV Sentinel, LLC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</si>
  <si>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</si>
  <si>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</si>
  <si>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</si>
  <si>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</si>
  <si>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</si>
  <si>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</si>
  <si>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</si>
  <si>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</si>
  <si>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Delano Energy Center, LLC</t>
  </si>
  <si>
    <t>VESTAL_2_WELLHD</t>
  </si>
  <si>
    <t>Big Creek-Ventura</t>
  </si>
  <si>
    <t>Walnut Creek Energy, LLC</t>
  </si>
  <si>
    <t>WALCRK_2_CTG1</t>
  </si>
  <si>
    <t>WALCRK_2_CTG2</t>
  </si>
  <si>
    <t>WALCRK_2_CTG3</t>
  </si>
  <si>
    <t>WALCRK_2_CTG4</t>
  </si>
  <si>
    <t>WALCRK_2_CTG5</t>
  </si>
  <si>
    <t>D.09-03-031</t>
  </si>
  <si>
    <t>SCE-Barre Peaker</t>
  </si>
  <si>
    <t>BARRE_6_PEAKER</t>
  </si>
  <si>
    <t>UOG</t>
  </si>
  <si>
    <t>SCE-Center Peaker</t>
  </si>
  <si>
    <t>CENTER_6_PEAKER</t>
  </si>
  <si>
    <t>SCE-Grapeland Peaker</t>
  </si>
  <si>
    <t>ETIWND_6_GRPLND</t>
  </si>
  <si>
    <t>D.14-06-043</t>
  </si>
  <si>
    <t>SCE-McGrath Peaker</t>
  </si>
  <si>
    <t>MNDALY_6_MCGRTH</t>
  </si>
  <si>
    <t>SCE-Mira Loma Peaker</t>
  </si>
  <si>
    <t>MIRLOM_6_PEAKER</t>
  </si>
  <si>
    <t>D.18-06-009</t>
  </si>
  <si>
    <t>Pending approval for extension from 10 to 20 years</t>
  </si>
  <si>
    <t>Mira Loma BESS A</t>
  </si>
  <si>
    <t>MIRLOM_2_MLBBTA</t>
  </si>
  <si>
    <t>Mira Loma BESS B</t>
  </si>
  <si>
    <t>MIRLOM_2_MLBBTB</t>
  </si>
  <si>
    <t>E-4714</t>
  </si>
  <si>
    <t>Watson Cogeneration Company (f/k/a 2809)</t>
  </si>
  <si>
    <t>ARCOGN_2_UNITS</t>
  </si>
  <si>
    <t/>
  </si>
  <si>
    <t>D.14-7-019</t>
  </si>
  <si>
    <t>Chevron USA</t>
  </si>
  <si>
    <t>CHEVMN_2_UNITS</t>
  </si>
  <si>
    <t>E-4681</t>
  </si>
  <si>
    <t>New-Indy Ontario  (f/k/a 2045)</t>
  </si>
  <si>
    <t>ETIWND_2_UNIT1</t>
  </si>
  <si>
    <t>U.S. Borax Inc.  (f/k/a 2806)</t>
  </si>
  <si>
    <t>HOLGAT_1_BORAX</t>
  </si>
  <si>
    <t>CAISO System</t>
  </si>
  <si>
    <t>New-Indy Oxnard  (f/k/a 2055)</t>
  </si>
  <si>
    <t>SNCLRA_2_UNIT1</t>
  </si>
  <si>
    <t>Berry Petroleum Company, LLC</t>
  </si>
  <si>
    <t>UNVRSY_1_UNIT 1</t>
  </si>
  <si>
    <t>D.15-11-041</t>
  </si>
  <si>
    <t>RA Purchase Agreement</t>
  </si>
  <si>
    <t>AES Alamitos Energy, LLC</t>
  </si>
  <si>
    <t>ALAMIT_2_PL1X3</t>
  </si>
  <si>
    <t>AES Huntington Beach Energy, LLC</t>
  </si>
  <si>
    <t>HNTGBH_2_PL1X3</t>
  </si>
  <si>
    <t>Stanton Energy Reliability Center, LLC</t>
  </si>
  <si>
    <t>STANTN_2_STAGT1</t>
  </si>
  <si>
    <t>STANTN_2_STAGT2</t>
  </si>
  <si>
    <t>AES ES Alamitos, LLC</t>
  </si>
  <si>
    <t>ALAMIT_7_ES1</t>
  </si>
  <si>
    <t>A.19-04-016</t>
  </si>
  <si>
    <t>Ventura Energy Storage (fka: Strata Saticoy, LLC)</t>
  </si>
  <si>
    <t>SNCLRA_2_VESBT1</t>
  </si>
  <si>
    <t>AL 4002-E</t>
  </si>
  <si>
    <t>Pending agreeemt for new Start date</t>
  </si>
  <si>
    <t>Goleta Energy Storage (f.k.a. AltaGas Power Holdings (U.S.) Inc.)</t>
  </si>
  <si>
    <t>TBD</t>
  </si>
  <si>
    <t>Orni 34 LLC</t>
  </si>
  <si>
    <t>GOLETA_2_VALBT1</t>
  </si>
  <si>
    <t>Silverstrand Grid, LLC</t>
  </si>
  <si>
    <t>SNCLRA_2_SILBT1</t>
  </si>
  <si>
    <t>Painter Energy Storage, LLC</t>
  </si>
  <si>
    <t>AL 4123-E</t>
  </si>
  <si>
    <t>CHP RFO</t>
  </si>
  <si>
    <t>Elk Hills Power, LLC</t>
  </si>
  <si>
    <t>ELKHIL_2_PL1X3</t>
  </si>
  <si>
    <t>AL 3882-E</t>
  </si>
  <si>
    <t>The Procter &amp; Gamble Paper Products Company</t>
  </si>
  <si>
    <t>SNCLRA_6_PROCGN</t>
  </si>
  <si>
    <t> </t>
  </si>
  <si>
    <t>D. 10-12-035</t>
  </si>
  <si>
    <t>CHARMN_2_PGONG1</t>
  </si>
  <si>
    <t>Pending</t>
  </si>
  <si>
    <t>10132_ Enersponse Inc.</t>
  </si>
  <si>
    <t>[TBD]</t>
  </si>
  <si>
    <t>10133_Enersponse Inc.</t>
  </si>
  <si>
    <t>10134_Leapfrog Power, Inc</t>
  </si>
  <si>
    <t>10135_Voltus, Inc.</t>
  </si>
  <si>
    <t>D.18-07-023</t>
  </si>
  <si>
    <t>BTM-DRES - Covid-19 amendment executed. CAISO market integration planned for Dec 2021</t>
  </si>
  <si>
    <t>Swell Energy Fund 2016-1, LLC</t>
  </si>
  <si>
    <t>BTM DRES - Covid-19 amendment executed. CAISO market integration planned for Jan 2022</t>
  </si>
  <si>
    <t>Swell Energy VPP Fund 2019-I LLC</t>
  </si>
  <si>
    <t>4/31/2030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</si>
  <si>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</si>
  <si>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</si>
  <si>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</si>
  <si>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</si>
  <si>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</si>
  <si>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</si>
  <si>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t>SCEW_2_PDRP22; SCEW_2_PDRP114; SCEW_2_PDRP115; SCEC_1_PDRP124; SCEW_2_PDRP158; SCEW_2_PDRP159; SCEW_2_PDRP167; SCEC_1_PDRP172</t>
  </si>
  <si>
    <t>Hybrid Electric West LA 2 - 467205</t>
  </si>
  <si>
    <t>SCEC_1_PDRP173; 
SCEW_2_PDRP160;
SCEW_2_PDRP161; 
SCEW_2_PDRP162; 
SCEW_2_PDRP163; 
SCEW_2_PDRP164; SCEW_2_PDRP169; SCEC_1_PDRP34</t>
  </si>
  <si>
    <t xml:space="preserve">BTM-DRES </t>
  </si>
  <si>
    <t>Stem 1 - 402040</t>
  </si>
  <si>
    <t>SCEC_1_PDRP21; SCEC_1_PDRP22; SCEC_1_PDRP60; SCEW_2_PDRP85; SCEW_2_PDRP86; SCEW_2_PDRP87; SCEW_2_PDRP88; SCEW_2_PDRP89; SCEW_2_PDRP90; SCEW_2_PDRP91</t>
  </si>
  <si>
    <t>Stem 2 - 402039</t>
  </si>
  <si>
    <t xml:space="preserve">BTM EE - Seller has issued a Notice of Force Majeure due to COVID-19 that may impact their ability to deliver the required MW. Possible indications of reduction in MW fullfillment,~3-7 MW of 12.5 MW.
2/25/21 - MW savings approved. </t>
  </si>
  <si>
    <t>FSG Energy Efficiency, LLC - 447102</t>
  </si>
  <si>
    <t>NA</t>
  </si>
  <si>
    <t>BTM PLS</t>
  </si>
  <si>
    <t>Ice Bear (NRG, SPV #1 LLC)-431151</t>
  </si>
  <si>
    <t>BTM PLS-Came online 1/25/2021</t>
  </si>
  <si>
    <t>Ice Bear (NRG, SPV #1 LLC)-431154</t>
  </si>
  <si>
    <t>Ice Bear (NRG, SPV #1 LLC)-431157</t>
  </si>
  <si>
    <t>Ice Bear (NRG, SPV #1 LLC)-431160</t>
  </si>
  <si>
    <t>Ice Bear (NRG, SPV #1 LLC)-431163</t>
  </si>
  <si>
    <t>Ice Bear (NRG, SPV #1 LLC)-431166</t>
  </si>
  <si>
    <t>D.16-05-050</t>
  </si>
  <si>
    <t>BTM EE - Seller has issued a Notice of Force Majeure due to COVID-19 that may impact their ability to deliver the required MW.  1/10/21 - An amendment was executed on 12/21/20 to extend the PCD date to 12/31/20, reduce min. capacity &amp; energy savings and adjust the PAF.  MW are estimated pending SCE Engineer Review.  2/8/21 - MW has been approved.</t>
  </si>
  <si>
    <t>Onsite Energy Corporation - 408002</t>
  </si>
  <si>
    <t>BTM EE - MW are estimated pending SCE Engineering Review.   2/8/21 - MW has been approved.</t>
  </si>
  <si>
    <t>Onsite Energy Corporation- 408004</t>
  </si>
  <si>
    <t>BTM EE  - Seller has issued a Notice of Force Majeure due to COVID-19 that may impact their ability to deliver the required MW.  1/10/21 - An amendment was executed on 12/21/20 to extend the PCD date to 12/31/20, reduce min. capacity &amp; energy savings and adjust the PAF.  MW are estimated pending SCE Engineering Review.  2/8/21 MW has been approved.</t>
  </si>
  <si>
    <t>Onsite Energy Corporation-408008</t>
  </si>
  <si>
    <t>BTM EE - Came in below 1 MW contract amount @ Project Completion Deadline; MWs adjusted</t>
  </si>
  <si>
    <t>Onsite Energy Corporation-408009</t>
  </si>
  <si>
    <t>BTM EE  - Amendment extended the PCD Date by 90 days to 9/28/20.  Seller has issued a Notice of Force Majeure due to COVID-19 that may impact their ability to deliver the required MW. 2/8/21 MW has been approved.</t>
  </si>
  <si>
    <t>Onsite Energy Corporation-408011</t>
  </si>
  <si>
    <t>BTM EE-  - Seller issued a Notice of Force Majeure due to COVID-19 on 3/16/20. As of 3/17/20 (COD date) Seller delivered 710.78 kW.    On 4/16/20, Seller requested to extend the PCD date. 8/31/20 - No extension was granted but a letter agreement was executed to limit transfer of sites that have not been constructed to other agreements.</t>
  </si>
  <si>
    <t>Onsite Energy Corporation-408014</t>
  </si>
  <si>
    <t>BTM EE Seller has issued a Notice of Force Majeure due to COVID-19 that may impact their ability to deliver the required MW. 2/8/21 MW have been approved.</t>
  </si>
  <si>
    <t>Onsite Energy Corporation-408017</t>
  </si>
  <si>
    <t>BTM DG  </t>
  </si>
  <si>
    <t>Solar Star California XXXVIII, LLC -490006</t>
  </si>
  <si>
    <t>BTM DG</t>
  </si>
  <si>
    <t>Solar Star LCR LA 1, LLC - 490011</t>
  </si>
  <si>
    <t>Solar Star LCR LA 2, LLC - 490012</t>
  </si>
  <si>
    <t>Solar Star LCR Split 1, LLC - 490013</t>
  </si>
  <si>
    <t>Solar Star LCR Irvine, LLC - 490014</t>
  </si>
  <si>
    <t>Resolution E-5142</t>
  </si>
  <si>
    <t>BTM DRES - Final Resoultion E-5142 no longer subject to appeal and contracts approved as of June 8, 2020</t>
  </si>
  <si>
    <t>Sunrun Inc (System Wide)</t>
  </si>
  <si>
    <t xml:space="preserve">System </t>
  </si>
  <si>
    <t>Sunrun Inc (DAC Areas only)</t>
  </si>
  <si>
    <t>Total CAM</t>
  </si>
  <si>
    <t>Total LCR</t>
  </si>
  <si>
    <t>Category 1 Totals</t>
  </si>
  <si>
    <t>Category 2 Totals</t>
  </si>
  <si>
    <t>Category 3 Totals</t>
  </si>
  <si>
    <t>Future Contracts/Pending NQC and CAISO ID</t>
  </si>
  <si>
    <t>Contract ID</t>
  </si>
  <si>
    <t>Project/CP Name</t>
  </si>
  <si>
    <t>Family/Parent</t>
  </si>
  <si>
    <t>Contract/Confirm Name (Conv)</t>
  </si>
  <si>
    <t>Delivery Start (Conv)</t>
  </si>
  <si>
    <t>Delivery End (Conv)</t>
  </si>
  <si>
    <t>Termination Date (last day)</t>
  </si>
  <si>
    <t>Solicitation</t>
  </si>
  <si>
    <t>ERRA/CAM</t>
  </si>
  <si>
    <t>Product Type</t>
  </si>
  <si>
    <t>Technology</t>
  </si>
  <si>
    <t>Technology Details</t>
  </si>
  <si>
    <t>Nameplate Capacity</t>
  </si>
  <si>
    <t>Total Contract Capacity</t>
  </si>
  <si>
    <t>Min Contract Capacity (Conv)</t>
  </si>
  <si>
    <t>Capacity Unit</t>
  </si>
  <si>
    <t>Portfolio</t>
  </si>
  <si>
    <t>NQC (Forecast)</t>
  </si>
  <si>
    <t>EFC</t>
  </si>
  <si>
    <t>AltaGas Power Holdings (U.S.) Inc.</t>
  </si>
  <si>
    <t>AltaGas​</t>
  </si>
  <si>
    <t>AltaGas Power Holdings (U.S.)-Energy Storage RA Purchase and Sale Agreement-20190401</t>
  </si>
  <si>
    <t>ACES RFO</t>
  </si>
  <si>
    <t>CAM</t>
  </si>
  <si>
    <t>RA</t>
  </si>
  <si>
    <t>Battery Energy Storage</t>
  </si>
  <si>
    <t>Not assigned yet</t>
  </si>
  <si>
    <t>MW</t>
  </si>
  <si>
    <t>2. Conventional</t>
  </si>
  <si>
    <t>Painter Energy Storage</t>
  </si>
  <si>
    <t>Painter Energy Storage (E.ON)-ESRAPSA-2019-03-28</t>
  </si>
  <si>
    <t>Victorville Energy Center, LLC</t>
  </si>
  <si>
    <t>Airclean Technologies, Inc.</t>
  </si>
  <si>
    <t>CHP 5 RFO</t>
  </si>
  <si>
    <t>Cogeneration</t>
  </si>
  <si>
    <t>2. Renewable</t>
  </si>
  <si>
    <t xml:space="preserve">MCC Bucket </t>
  </si>
  <si>
    <t>TERMINATED</t>
  </si>
  <si>
    <t>Terminated 1/4/2021. BTM DR-ES STEM has indicated that they planning on terminating this contract; we have entered 0 MW delivery</t>
  </si>
  <si>
    <t>Terminated 8/9/2021. BTM PLS-Deadline date is being amended to 6/30/2021</t>
  </si>
  <si>
    <t xml:space="preserve"> </t>
  </si>
  <si>
    <t xml:space="preserve">DRAM RFO </t>
  </si>
  <si>
    <t xml:space="preserve"> Effective Date (mm/dd/yyyy)</t>
  </si>
  <si>
    <t>LCR Projects</t>
  </si>
  <si>
    <t>Total Flex</t>
  </si>
  <si>
    <t>DRAM</t>
  </si>
  <si>
    <t>DRAM RFO Pending</t>
  </si>
  <si>
    <t xml:space="preserve">CHP 5 RFO </t>
  </si>
  <si>
    <t>E-4911</t>
  </si>
  <si>
    <t>MCC Bucket</t>
  </si>
  <si>
    <t>MCC  Category</t>
  </si>
  <si>
    <t>Nondispatchable BTM LCR</t>
  </si>
  <si>
    <t>Dispatchable BTM LCR (allocated in DR)</t>
  </si>
  <si>
    <t>System</t>
  </si>
  <si>
    <t>2022 Local CAM</t>
  </si>
  <si>
    <t>Total</t>
  </si>
  <si>
    <t>Dispatchable BTM LCR</t>
  </si>
  <si>
    <t>Total Dispatchable LCR (allocated in DR)</t>
  </si>
  <si>
    <t>Updated - 9/3/21</t>
  </si>
  <si>
    <t>ANNUAL</t>
  </si>
  <si>
    <t>2022 Final YA</t>
  </si>
  <si>
    <t>LSE Capacity Contract Identifier</t>
  </si>
  <si>
    <t xml:space="preserve">Available 24/7? </t>
  </si>
  <si>
    <t>Flexible Category</t>
  </si>
  <si>
    <t>Flex RA Commitments for CAM Resources</t>
  </si>
  <si>
    <t>33B121</t>
  </si>
  <si>
    <t>BDGRCK_1_UNITS</t>
  </si>
  <si>
    <t>Flex Category</t>
  </si>
  <si>
    <t>33B112</t>
  </si>
  <si>
    <t>BEARMT_1_UNIT</t>
  </si>
  <si>
    <t>33B124</t>
  </si>
  <si>
    <t>CHALK_1_UNIT</t>
  </si>
  <si>
    <t>33B093</t>
  </si>
  <si>
    <t>COCOPP_2_CTG1</t>
  </si>
  <si>
    <t>COCOPP_2_CTG2</t>
  </si>
  <si>
    <t>COCOPP_2_CTG3</t>
  </si>
  <si>
    <t>COCOPP_2_CTG4</t>
  </si>
  <si>
    <t>25C138QPA</t>
  </si>
  <si>
    <t>DEXZEL_1_UNIT</t>
  </si>
  <si>
    <t>01C084QAA</t>
  </si>
  <si>
    <t>GRZZLY_1_BERKLY</t>
  </si>
  <si>
    <t>LIVOAK_1_UNIT 1</t>
  </si>
  <si>
    <t>33B122</t>
  </si>
  <si>
    <t>MKTRCK_1_UNIT 1</t>
  </si>
  <si>
    <t>33B123</t>
  </si>
  <si>
    <t>VISTRA_5_DALBT1</t>
  </si>
  <si>
    <t>01C202QAA</t>
  </si>
  <si>
    <t>STOILS_1_UNITS</t>
  </si>
  <si>
    <t>VISTRA_5_DALBT2</t>
  </si>
  <si>
    <t>33B221</t>
  </si>
  <si>
    <t>TIDWTR_2_UNITS</t>
  </si>
  <si>
    <t>VISTRA_5_DALBT3</t>
  </si>
  <si>
    <t>25C049QAA2</t>
  </si>
  <si>
    <t>KERNRG_1_UNITS</t>
  </si>
  <si>
    <t>ELKHRN_1_EESX3</t>
  </si>
  <si>
    <t>25C151QPA2</t>
  </si>
  <si>
    <t>TANHIL_6_SOLART</t>
  </si>
  <si>
    <t>25C063QPA2</t>
  </si>
  <si>
    <t>FRITO_1_LAY</t>
  </si>
  <si>
    <t>40S013</t>
  </si>
  <si>
    <t>PGEMOSSLANDING</t>
  </si>
  <si>
    <t>Bay Area</t>
  </si>
  <si>
    <t>2022 DRAM Total Monthly</t>
  </si>
  <si>
    <t>Local Other PG&amp;E Area</t>
  </si>
  <si>
    <t>Local Bay Area</t>
  </si>
  <si>
    <t>Totals Including DRAM+PRM</t>
  </si>
  <si>
    <t>Fresno</t>
  </si>
  <si>
    <t>Kern</t>
  </si>
  <si>
    <t>Sierra</t>
  </si>
  <si>
    <t>Available 24/7?</t>
  </si>
  <si>
    <t>Hummingbird Energy Storage (No ID assigned)</t>
  </si>
  <si>
    <t>40S014</t>
  </si>
  <si>
    <t>2023 DRAM Total Monthly</t>
  </si>
  <si>
    <t>2023 Local CAM</t>
  </si>
  <si>
    <t>2024 DRAM Total Monthly</t>
  </si>
  <si>
    <t>2024 Local CAM</t>
  </si>
  <si>
    <t>0.00</t>
  </si>
  <si>
    <t>CAM System RA NQC Allocated (MW)</t>
  </si>
  <si>
    <t>Local RA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</si>
  <si>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</si>
  <si>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</si>
  <si>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</si>
  <si>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</si>
  <si>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</si>
  <si>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</si>
  <si>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</si>
  <si>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</si>
  <si>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</si>
  <si>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</si>
  <si>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</si>
  <si>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</si>
  <si>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ESCNDO_6_PL1X2</t>
  </si>
  <si>
    <t>San Diego-IV</t>
  </si>
  <si>
    <t>PIOPIC_2_CTG1</t>
  </si>
  <si>
    <t>Pending CAISO NQC Change</t>
  </si>
  <si>
    <t>PIOPIC_2_CTG2</t>
  </si>
  <si>
    <t>PIOPIC_2_CTG3</t>
  </si>
  <si>
    <t>ESCNDO_6_EB1BT1</t>
  </si>
  <si>
    <t>03/06/2017</t>
  </si>
  <si>
    <t>12/30/2099</t>
  </si>
  <si>
    <t>ESCNDO_6_EB2BT2</t>
  </si>
  <si>
    <t>ESCNDO_6_EB3BT3</t>
  </si>
  <si>
    <t>ELCAJN_6_EB1BT1</t>
  </si>
  <si>
    <t>02/21/2017</t>
  </si>
  <si>
    <t>SAMPSN_6_KELCO1</t>
  </si>
  <si>
    <t>CARLS1_2_CARCT1</t>
  </si>
  <si>
    <t>CARLS2_1_CARCT1</t>
  </si>
  <si>
    <t>Miramar Energy Storage</t>
  </si>
  <si>
    <t>MRGT_6_TGEBT1</t>
  </si>
  <si>
    <t>Fallbrook Energy Storage</t>
  </si>
  <si>
    <t>LEAP_SDG3_DRAM_2022</t>
  </si>
  <si>
    <t>DR</t>
  </si>
  <si>
    <t>RESI1_SDG3_DRAM_2022</t>
  </si>
  <si>
    <t>RESI2_SDG3_DRAM_2022</t>
  </si>
  <si>
    <t>LCR Track IV CONTRACTS</t>
  </si>
  <si>
    <t>OhmConnect, Inc.</t>
  </si>
  <si>
    <t>2022 NQC</t>
  </si>
  <si>
    <t>2022 CAM for local</t>
  </si>
  <si>
    <t>2023 CAM for local</t>
  </si>
  <si>
    <t>2024 CAM for local</t>
  </si>
  <si>
    <t>Flexible RA</t>
  </si>
  <si>
    <t>2022 EFC</t>
  </si>
  <si>
    <t>Category 1</t>
  </si>
  <si>
    <t>Category 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</si>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</sst>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[$-409]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3"/>
      <name val="Arial"/>
      <family val="2"/>
    </font>
    <font>
      <b/>
      <sz val="9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3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23" fillId="0" borderId="0"/>
    <xf numFmtId="0" fontId="1" fillId="0" borderId="0"/>
    <xf numFmtId="0" fontId="2" fillId="0" borderId="0"/>
  </cellStyleXfs>
  <cellXfs count="33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2" fontId="3" fillId="0" borderId="1" xfId="1" applyNumberFormat="1" applyFont="1" applyFill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4" xfId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left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horizontal="center"/>
    </xf>
    <xf numFmtId="0" fontId="3" fillId="0" borderId="0" xfId="5" applyFont="1"/>
    <xf numFmtId="1" fontId="3" fillId="0" borderId="0" xfId="5" applyNumberFormat="1" applyFont="1" applyAlignment="1" applyProtection="1">
      <alignment horizontal="center"/>
      <protection locked="0"/>
    </xf>
    <xf numFmtId="0" fontId="4" fillId="0" borderId="0" xfId="5" applyFont="1"/>
    <xf numFmtId="2" fontId="2" fillId="0" borderId="0" xfId="0" applyNumberFormat="1" applyFont="1" applyAlignment="1" applyProtection="1">
      <alignment horizontal="center"/>
      <protection locked="0"/>
    </xf>
    <xf numFmtId="2" fontId="12" fillId="0" borderId="1" xfId="0" applyNumberFormat="1" applyFont="1" applyBorder="1" applyAlignment="1" applyProtection="1">
      <alignment horizontal="center" wrapText="1"/>
      <protection locked="0"/>
    </xf>
    <xf numFmtId="0" fontId="12" fillId="0" borderId="0" xfId="0" applyFont="1"/>
    <xf numFmtId="0" fontId="1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1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 wrapText="1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4" applyFont="1" applyFill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" xfId="5" applyBorder="1" applyAlignment="1">
      <alignment horizontal="left"/>
    </xf>
    <xf numFmtId="0" fontId="2" fillId="0" borderId="1" xfId="5" applyBorder="1"/>
    <xf numFmtId="14" fontId="2" fillId="0" borderId="1" xfId="5" applyNumberFormat="1" applyBorder="1" applyAlignment="1" applyProtection="1">
      <alignment horizontal="right" vertical="center"/>
      <protection locked="0"/>
    </xf>
    <xf numFmtId="14" fontId="2" fillId="0" borderId="1" xfId="5" applyNumberFormat="1" applyBorder="1"/>
    <xf numFmtId="14" fontId="2" fillId="0" borderId="1" xfId="5" applyNumberFormat="1" applyBorder="1" applyAlignment="1" applyProtection="1">
      <alignment horizontal="left" vertical="center"/>
      <protection locked="0"/>
    </xf>
    <xf numFmtId="0" fontId="2" fillId="0" borderId="1" xfId="5" applyBorder="1" applyAlignment="1">
      <alignment horizontal="center"/>
    </xf>
    <xf numFmtId="2" fontId="3" fillId="6" borderId="1" xfId="1" applyNumberFormat="1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wrapText="1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Border="1" applyAlignment="1" applyProtection="1">
      <alignment horizontal="center"/>
      <protection locked="0"/>
    </xf>
    <xf numFmtId="14" fontId="2" fillId="0" borderId="1" xfId="5" applyNumberFormat="1" applyFont="1" applyFill="1" applyBorder="1"/>
    <xf numFmtId="0" fontId="3" fillId="6" borderId="2" xfId="1" applyFont="1" applyFill="1" applyBorder="1"/>
    <xf numFmtId="0" fontId="3" fillId="6" borderId="1" xfId="1" applyFont="1" applyFill="1" applyBorder="1"/>
    <xf numFmtId="0" fontId="3" fillId="6" borderId="4" xfId="1" applyFont="1" applyFill="1" applyBorder="1" applyAlignment="1" applyProtection="1">
      <alignment horizontal="left"/>
      <protection locked="0"/>
    </xf>
    <xf numFmtId="0" fontId="3" fillId="6" borderId="1" xfId="1" applyFont="1" applyFill="1" applyBorder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1" fontId="3" fillId="6" borderId="1" xfId="1" applyNumberFormat="1" applyFont="1" applyFill="1" applyBorder="1" applyAlignment="1" applyProtection="1">
      <alignment horizontal="center"/>
      <protection locked="0"/>
    </xf>
    <xf numFmtId="164" fontId="3" fillId="6" borderId="1" xfId="1" applyNumberFormat="1" applyFont="1" applyFill="1" applyBorder="1" applyAlignment="1" applyProtection="1">
      <alignment horizontal="center"/>
      <protection locked="0"/>
    </xf>
    <xf numFmtId="14" fontId="3" fillId="6" borderId="1" xfId="1" applyNumberFormat="1" applyFont="1" applyFill="1" applyBorder="1" applyAlignment="1">
      <alignment horizontal="center"/>
    </xf>
    <xf numFmtId="2" fontId="12" fillId="0" borderId="0" xfId="0" applyNumberFormat="1" applyFont="1" applyBorder="1" applyAlignment="1" applyProtection="1">
      <alignment horizontal="center" wrapText="1"/>
      <protection locked="0"/>
    </xf>
    <xf numFmtId="2" fontId="3" fillId="6" borderId="1" xfId="1" applyNumberFormat="1" applyFont="1" applyFill="1" applyBorder="1" applyAlignment="1" applyProtection="1">
      <alignment horizontal="left"/>
      <protection locked="0"/>
    </xf>
    <xf numFmtId="43" fontId="0" fillId="0" borderId="0" xfId="6" applyFont="1"/>
    <xf numFmtId="43" fontId="12" fillId="0" borderId="1" xfId="6" applyFont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164" fontId="2" fillId="8" borderId="1" xfId="0" applyNumberFormat="1" applyFont="1" applyFill="1" applyBorder="1" applyAlignment="1" applyProtection="1">
      <alignment horizontal="center"/>
      <protection locked="0"/>
    </xf>
    <xf numFmtId="14" fontId="2" fillId="8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 applyProtection="1">
      <alignment horizontal="center" vertical="center"/>
      <protection locked="0"/>
    </xf>
    <xf numFmtId="14" fontId="2" fillId="8" borderId="1" xfId="0" applyNumberFormat="1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 applyProtection="1">
      <alignment horizontal="center" vertical="center"/>
      <protection locked="0"/>
    </xf>
    <xf numFmtId="14" fontId="14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 applyProtection="1">
      <alignment horizontal="center" vertical="center"/>
      <protection locked="0"/>
    </xf>
    <xf numFmtId="2" fontId="0" fillId="8" borderId="1" xfId="0" applyNumberForma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>
      <alignment horizontal="center" vertical="center"/>
    </xf>
    <xf numFmtId="2" fontId="14" fillId="8" borderId="1" xfId="0" applyNumberFormat="1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2" fontId="13" fillId="8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left" vertical="center" wrapText="1"/>
      <protection locked="0"/>
    </xf>
    <xf numFmtId="0" fontId="2" fillId="8" borderId="1" xfId="4" applyFont="1" applyFill="1" applyBorder="1" applyAlignment="1">
      <alignment horizontal="left" vertical="center" wrapText="1"/>
    </xf>
    <xf numFmtId="0" fontId="2" fillId="8" borderId="1" xfId="0" applyFont="1" applyFill="1" applyBorder="1" applyAlignment="1" applyProtection="1">
      <alignment horizontal="left"/>
      <protection locked="0"/>
    </xf>
    <xf numFmtId="0" fontId="2" fillId="8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 applyProtection="1">
      <alignment horizontal="center"/>
      <protection locked="0"/>
    </xf>
    <xf numFmtId="1" fontId="2" fillId="8" borderId="1" xfId="0" applyNumberFormat="1" applyFont="1" applyFill="1" applyBorder="1" applyAlignment="1" applyProtection="1">
      <alignment horizontal="center"/>
      <protection locked="0"/>
    </xf>
    <xf numFmtId="14" fontId="12" fillId="2" borderId="1" xfId="5" applyNumberFormat="1" applyFont="1" applyFill="1" applyBorder="1" applyAlignment="1" applyProtection="1">
      <alignment horizontal="right" vertical="center"/>
      <protection locked="0"/>
    </xf>
    <xf numFmtId="0" fontId="2" fillId="0" borderId="1" xfId="5" applyFill="1" applyBorder="1" applyAlignment="1">
      <alignment horizontal="left"/>
    </xf>
    <xf numFmtId="0" fontId="2" fillId="0" borderId="1" xfId="5" applyFill="1" applyBorder="1"/>
    <xf numFmtId="14" fontId="2" fillId="0" borderId="1" xfId="5" applyNumberFormat="1" applyFont="1" applyFill="1" applyBorder="1" applyAlignment="1" applyProtection="1">
      <alignment horizontal="right"/>
      <protection locked="0"/>
    </xf>
    <xf numFmtId="14" fontId="2" fillId="0" borderId="1" xfId="5" applyNumberFormat="1" applyFill="1" applyBorder="1" applyAlignment="1" applyProtection="1">
      <alignment horizontal="right"/>
      <protection locked="0"/>
    </xf>
    <xf numFmtId="14" fontId="2" fillId="0" borderId="1" xfId="5" applyNumberFormat="1" applyFill="1" applyBorder="1" applyAlignment="1" applyProtection="1">
      <alignment horizontal="left" vertical="center"/>
      <protection locked="0"/>
    </xf>
    <xf numFmtId="0" fontId="2" fillId="0" borderId="1" xfId="5" applyFill="1" applyBorder="1" applyAlignment="1">
      <alignment horizontal="center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5" applyFill="1" applyBorder="1" applyAlignment="1">
      <alignment horizontal="left"/>
    </xf>
    <xf numFmtId="0" fontId="2" fillId="2" borderId="1" xfId="5" applyFill="1" applyBorder="1"/>
    <xf numFmtId="14" fontId="2" fillId="2" borderId="1" xfId="5" applyNumberFormat="1" applyFont="1" applyFill="1" applyBorder="1"/>
    <xf numFmtId="14" fontId="2" fillId="2" borderId="1" xfId="5" applyNumberFormat="1" applyFill="1" applyBorder="1"/>
    <xf numFmtId="14" fontId="2" fillId="2" borderId="1" xfId="5" applyNumberFormat="1" applyFill="1" applyBorder="1" applyAlignment="1" applyProtection="1">
      <alignment horizontal="left" vertical="center"/>
      <protection locked="0"/>
    </xf>
    <xf numFmtId="0" fontId="2" fillId="2" borderId="1" xfId="5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1" fillId="0" borderId="7" xfId="1" applyFont="1" applyFill="1" applyBorder="1" applyAlignment="1" applyProtection="1">
      <alignment horizontal="left"/>
      <protection locked="0"/>
    </xf>
    <xf numFmtId="0" fontId="11" fillId="0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>
      <alignment horizontal="center"/>
    </xf>
    <xf numFmtId="2" fontId="3" fillId="0" borderId="5" xfId="1" applyNumberFormat="1" applyFont="1" applyFill="1" applyBorder="1" applyAlignment="1" applyProtection="1">
      <alignment horizontal="center"/>
      <protection locked="0"/>
    </xf>
    <xf numFmtId="1" fontId="3" fillId="0" borderId="5" xfId="1" applyNumberFormat="1" applyFont="1" applyFill="1" applyBorder="1" applyAlignment="1" applyProtection="1">
      <alignment horizontal="center"/>
      <protection locked="0"/>
    </xf>
    <xf numFmtId="2" fontId="3" fillId="0" borderId="1" xfId="1" applyNumberFormat="1" applyFont="1" applyFill="1" applyBorder="1" applyAlignment="1">
      <alignment horizontal="center"/>
    </xf>
    <xf numFmtId="2" fontId="12" fillId="9" borderId="1" xfId="0" applyNumberFormat="1" applyFont="1" applyFill="1" applyBorder="1" applyAlignment="1" applyProtection="1">
      <alignment horizontal="center"/>
      <protection locked="0"/>
    </xf>
    <xf numFmtId="2" fontId="3" fillId="10" borderId="1" xfId="1" applyNumberFormat="1" applyFont="1" applyFill="1" applyBorder="1" applyAlignment="1" applyProtection="1">
      <alignment horizontal="center"/>
      <protection locked="0"/>
    </xf>
    <xf numFmtId="0" fontId="11" fillId="10" borderId="7" xfId="1" applyFont="1" applyFill="1" applyBorder="1" applyAlignment="1" applyProtection="1">
      <alignment horizontal="left"/>
      <protection locked="0"/>
    </xf>
    <xf numFmtId="0" fontId="3" fillId="10" borderId="1" xfId="1" applyFont="1" applyFill="1" applyBorder="1"/>
    <xf numFmtId="0" fontId="11" fillId="10" borderId="1" xfId="1" applyFont="1" applyFill="1" applyBorder="1" applyAlignment="1" applyProtection="1">
      <alignment horizontal="left"/>
      <protection locked="0"/>
    </xf>
    <xf numFmtId="0" fontId="3" fillId="10" borderId="1" xfId="1" applyFont="1" applyFill="1" applyBorder="1" applyAlignment="1">
      <alignment horizontal="center"/>
    </xf>
    <xf numFmtId="2" fontId="3" fillId="10" borderId="5" xfId="1" applyNumberFormat="1" applyFont="1" applyFill="1" applyBorder="1" applyAlignment="1" applyProtection="1">
      <alignment horizontal="center"/>
      <protection locked="0"/>
    </xf>
    <xf numFmtId="1" fontId="3" fillId="10" borderId="5" xfId="1" applyNumberFormat="1" applyFont="1" applyFill="1" applyBorder="1" applyAlignment="1" applyProtection="1">
      <alignment horizontal="center"/>
      <protection locked="0"/>
    </xf>
    <xf numFmtId="164" fontId="3" fillId="10" borderId="1" xfId="1" applyNumberFormat="1" applyFont="1" applyFill="1" applyBorder="1" applyAlignment="1" applyProtection="1">
      <alignment horizontal="center"/>
      <protection locked="0"/>
    </xf>
    <xf numFmtId="14" fontId="3" fillId="10" borderId="1" xfId="1" applyNumberFormat="1" applyFont="1" applyFill="1" applyBorder="1" applyAlignment="1">
      <alignment horizontal="center"/>
    </xf>
    <xf numFmtId="2" fontId="3" fillId="10" borderId="1" xfId="1" applyNumberFormat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2" fontId="5" fillId="7" borderId="1" xfId="1" applyNumberFormat="1" applyFont="1" applyFill="1" applyBorder="1" applyAlignment="1" applyProtection="1">
      <alignment horizontal="center"/>
      <protection locked="0"/>
    </xf>
    <xf numFmtId="1" fontId="5" fillId="7" borderId="1" xfId="1" applyNumberFormat="1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 applyProtection="1">
      <alignment horizontal="center" wrapText="1"/>
      <protection locked="0"/>
    </xf>
    <xf numFmtId="0" fontId="5" fillId="9" borderId="1" xfId="1" applyFont="1" applyFill="1" applyBorder="1" applyAlignment="1">
      <alignment horizontal="center"/>
    </xf>
    <xf numFmtId="2" fontId="5" fillId="9" borderId="1" xfId="1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2" fillId="11" borderId="1" xfId="0" applyFont="1" applyFill="1" applyBorder="1" applyAlignment="1" applyProtection="1">
      <alignment horizontal="center" wrapText="1"/>
      <protection locked="0"/>
    </xf>
    <xf numFmtId="0" fontId="6" fillId="11" borderId="2" xfId="1" applyFont="1" applyFill="1" applyBorder="1" applyAlignment="1">
      <alignment horizontal="center" wrapText="1"/>
    </xf>
    <xf numFmtId="0" fontId="6" fillId="11" borderId="1" xfId="1" applyFont="1" applyFill="1" applyBorder="1" applyAlignment="1">
      <alignment horizontal="center" wrapText="1"/>
    </xf>
    <xf numFmtId="0" fontId="6" fillId="11" borderId="3" xfId="1" applyFont="1" applyFill="1" applyBorder="1" applyAlignment="1" applyProtection="1">
      <alignment horizontal="center" wrapText="1"/>
      <protection locked="0"/>
    </xf>
    <xf numFmtId="0" fontId="12" fillId="11" borderId="3" xfId="0" applyFont="1" applyFill="1" applyBorder="1" applyAlignment="1" applyProtection="1">
      <alignment horizontal="center" wrapText="1"/>
      <protection locked="0"/>
    </xf>
    <xf numFmtId="0" fontId="5" fillId="9" borderId="1" xfId="1" applyFont="1" applyFill="1" applyBorder="1" applyAlignment="1">
      <alignment horizontal="center" wrapText="1"/>
    </xf>
    <xf numFmtId="0" fontId="5" fillId="7" borderId="2" xfId="1" applyFont="1" applyFill="1" applyBorder="1" applyAlignment="1" applyProtection="1">
      <alignment horizontal="center"/>
      <protection locked="0"/>
    </xf>
    <xf numFmtId="0" fontId="5" fillId="7" borderId="1" xfId="1" applyFont="1" applyFill="1" applyBorder="1" applyAlignment="1" applyProtection="1">
      <alignment horizontal="center"/>
      <protection locked="0"/>
    </xf>
    <xf numFmtId="0" fontId="5" fillId="7" borderId="1" xfId="1" applyFont="1" applyFill="1" applyBorder="1" applyAlignment="1">
      <alignment horizontal="center" wrapText="1"/>
    </xf>
    <xf numFmtId="0" fontId="6" fillId="11" borderId="1" xfId="1" applyFont="1" applyFill="1" applyBorder="1" applyAlignment="1" applyProtection="1">
      <alignment horizontal="center" wrapText="1"/>
      <protection locked="0"/>
    </xf>
    <xf numFmtId="0" fontId="3" fillId="12" borderId="2" xfId="1" applyFont="1" applyFill="1" applyBorder="1"/>
    <xf numFmtId="0" fontId="3" fillId="12" borderId="4" xfId="1" applyFont="1" applyFill="1" applyBorder="1"/>
    <xf numFmtId="0" fontId="3" fillId="12" borderId="4" xfId="1" applyFont="1" applyFill="1" applyBorder="1" applyAlignment="1" applyProtection="1">
      <alignment horizontal="left"/>
      <protection locked="0"/>
    </xf>
    <xf numFmtId="0" fontId="7" fillId="12" borderId="1" xfId="1" applyFont="1" applyFill="1" applyBorder="1"/>
    <xf numFmtId="2" fontId="3" fillId="12" borderId="2" xfId="1" applyNumberFormat="1" applyFont="1" applyFill="1" applyBorder="1" applyAlignment="1" applyProtection="1">
      <alignment horizontal="center"/>
      <protection locked="0"/>
    </xf>
    <xf numFmtId="2" fontId="3" fillId="12" borderId="1" xfId="1" applyNumberFormat="1" applyFont="1" applyFill="1" applyBorder="1" applyAlignment="1" applyProtection="1">
      <alignment horizontal="center"/>
      <protection locked="0"/>
    </xf>
    <xf numFmtId="1" fontId="3" fillId="12" borderId="1" xfId="1" applyNumberFormat="1" applyFont="1" applyFill="1" applyBorder="1" applyAlignment="1" applyProtection="1">
      <alignment horizontal="center"/>
      <protection locked="0"/>
    </xf>
    <xf numFmtId="164" fontId="3" fillId="12" borderId="1" xfId="1" applyNumberFormat="1" applyFont="1" applyFill="1" applyBorder="1" applyAlignment="1" applyProtection="1">
      <alignment horizontal="center"/>
      <protection locked="0"/>
    </xf>
    <xf numFmtId="14" fontId="3" fillId="12" borderId="1" xfId="1" applyNumberFormat="1" applyFont="1" applyFill="1" applyBorder="1" applyAlignment="1">
      <alignment horizontal="center"/>
    </xf>
    <xf numFmtId="0" fontId="7" fillId="12" borderId="1" xfId="1" applyFont="1" applyFill="1" applyBorder="1" applyAlignment="1">
      <alignment horizontal="left"/>
    </xf>
    <xf numFmtId="0" fontId="3" fillId="12" borderId="1" xfId="1" applyFont="1" applyFill="1" applyBorder="1" applyAlignment="1">
      <alignment horizontal="left"/>
    </xf>
    <xf numFmtId="0" fontId="9" fillId="12" borderId="1" xfId="2" applyFont="1" applyFill="1" applyBorder="1" applyAlignment="1">
      <alignment horizontal="left"/>
    </xf>
    <xf numFmtId="0" fontId="3" fillId="12" borderId="4" xfId="1" applyFont="1" applyFill="1" applyBorder="1" applyAlignment="1">
      <alignment horizontal="left"/>
    </xf>
    <xf numFmtId="0" fontId="3" fillId="12" borderId="2" xfId="1" applyFont="1" applyFill="1" applyBorder="1" applyAlignment="1">
      <alignment horizontal="left"/>
    </xf>
    <xf numFmtId="0" fontId="3" fillId="12" borderId="1" xfId="1" applyFont="1" applyFill="1" applyBorder="1"/>
    <xf numFmtId="0" fontId="10" fillId="12" borderId="1" xfId="1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wrapText="1"/>
    </xf>
    <xf numFmtId="0" fontId="16" fillId="12" borderId="6" xfId="0" applyFont="1" applyFill="1" applyBorder="1" applyAlignment="1">
      <alignment wrapText="1"/>
    </xf>
    <xf numFmtId="0" fontId="16" fillId="12" borderId="1" xfId="0" applyFont="1" applyFill="1" applyBorder="1" applyAlignment="1">
      <alignment wrapText="1"/>
    </xf>
    <xf numFmtId="0" fontId="16" fillId="12" borderId="2" xfId="0" applyFont="1" applyFill="1" applyBorder="1" applyAlignment="1">
      <alignment horizontal="left" wrapText="1"/>
    </xf>
    <xf numFmtId="0" fontId="17" fillId="12" borderId="2" xfId="0" applyFont="1" applyFill="1" applyBorder="1" applyAlignment="1">
      <alignment horizontal="center" wrapText="1"/>
    </xf>
    <xf numFmtId="0" fontId="16" fillId="12" borderId="2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wrapText="1"/>
    </xf>
    <xf numFmtId="14" fontId="2" fillId="12" borderId="2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/>
    </xf>
    <xf numFmtId="1" fontId="5" fillId="7" borderId="1" xfId="1" applyNumberFormat="1" applyFont="1" applyFill="1" applyBorder="1" applyAlignment="1" applyProtection="1">
      <alignment horizontal="center" wrapText="1"/>
      <protection locked="0"/>
    </xf>
    <xf numFmtId="2" fontId="2" fillId="4" borderId="1" xfId="6" applyNumberFormat="1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0" xfId="1" applyNumberFormat="1" applyFont="1"/>
    <xf numFmtId="2" fontId="3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wrapText="1"/>
      <protection locked="0"/>
    </xf>
    <xf numFmtId="0" fontId="21" fillId="0" borderId="0" xfId="0" applyFont="1"/>
    <xf numFmtId="1" fontId="2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3" fillId="0" borderId="0" xfId="1" applyFont="1" applyBorder="1"/>
    <xf numFmtId="2" fontId="3" fillId="13" borderId="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/>
    <xf numFmtId="2" fontId="3" fillId="6" borderId="1" xfId="1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3" fillId="0" borderId="0" xfId="5" applyFont="1" applyAlignment="1"/>
    <xf numFmtId="2" fontId="3" fillId="0" borderId="2" xfId="1" applyNumberFormat="1" applyFont="1" applyFill="1" applyBorder="1" applyAlignment="1" applyProtection="1">
      <alignment horizontal="center"/>
      <protection locked="0"/>
    </xf>
    <xf numFmtId="2" fontId="3" fillId="0" borderId="1" xfId="1" applyNumberFormat="1" applyFont="1" applyFill="1" applyBorder="1" applyAlignment="1" applyProtection="1">
      <protection locked="0"/>
    </xf>
    <xf numFmtId="0" fontId="11" fillId="0" borderId="2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/>
    <xf numFmtId="0" fontId="11" fillId="0" borderId="4" xfId="1" applyFont="1" applyFill="1" applyBorder="1" applyAlignment="1" applyProtection="1">
      <alignment horizontal="left"/>
      <protection locked="0"/>
    </xf>
    <xf numFmtId="2" fontId="11" fillId="0" borderId="1" xfId="1" applyNumberFormat="1" applyFont="1" applyFill="1" applyBorder="1" applyAlignment="1" applyProtection="1">
      <alignment horizontal="center"/>
      <protection locked="0"/>
    </xf>
    <xf numFmtId="2" fontId="3" fillId="0" borderId="0" xfId="1" applyNumberFormat="1" applyFont="1" applyFill="1"/>
    <xf numFmtId="0" fontId="12" fillId="0" borderId="0" xfId="0" applyFont="1" applyAlignment="1">
      <alignment horizontal="right"/>
    </xf>
    <xf numFmtId="14" fontId="3" fillId="6" borderId="1" xfId="1" applyNumberFormat="1" applyFont="1" applyFill="1" applyBorder="1" applyAlignment="1" applyProtection="1">
      <alignment horizontal="center"/>
      <protection locked="0"/>
    </xf>
    <xf numFmtId="14" fontId="5" fillId="9" borderId="1" xfId="1" applyNumberFormat="1" applyFont="1" applyFill="1" applyBorder="1" applyAlignment="1">
      <alignment horizontal="center" wrapText="1"/>
    </xf>
    <xf numFmtId="0" fontId="16" fillId="14" borderId="2" xfId="0" applyFont="1" applyFill="1" applyBorder="1" applyAlignment="1">
      <alignment wrapText="1"/>
    </xf>
    <xf numFmtId="0" fontId="16" fillId="14" borderId="6" xfId="0" applyFont="1" applyFill="1" applyBorder="1" applyAlignment="1">
      <alignment wrapText="1"/>
    </xf>
    <xf numFmtId="0" fontId="16" fillId="14" borderId="1" xfId="0" applyFont="1" applyFill="1" applyBorder="1" applyAlignment="1">
      <alignment wrapText="1"/>
    </xf>
    <xf numFmtId="0" fontId="17" fillId="14" borderId="2" xfId="0" applyFont="1" applyFill="1" applyBorder="1" applyAlignment="1">
      <alignment horizontal="center" wrapText="1"/>
    </xf>
    <xf numFmtId="0" fontId="16" fillId="14" borderId="2" xfId="0" applyFont="1" applyFill="1" applyBorder="1" applyAlignment="1">
      <alignment horizontal="center" wrapText="1"/>
    </xf>
    <xf numFmtId="14" fontId="16" fillId="14" borderId="2" xfId="0" applyNumberFormat="1" applyFont="1" applyFill="1" applyBorder="1" applyAlignment="1">
      <alignment horizontal="center" wrapText="1"/>
    </xf>
    <xf numFmtId="2" fontId="3" fillId="14" borderId="1" xfId="1" applyNumberFormat="1" applyFont="1" applyFill="1" applyBorder="1" applyAlignment="1" applyProtection="1">
      <alignment horizontal="center"/>
      <protection locked="0"/>
    </xf>
    <xf numFmtId="14" fontId="16" fillId="0" borderId="2" xfId="0" applyNumberFormat="1" applyFont="1" applyFill="1" applyBorder="1" applyAlignment="1">
      <alignment horizontal="center" wrapText="1"/>
    </xf>
    <xf numFmtId="0" fontId="16" fillId="0" borderId="6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wrapText="1"/>
    </xf>
    <xf numFmtId="0" fontId="22" fillId="7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3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8" xfId="1" applyFont="1" applyBorder="1"/>
    <xf numFmtId="0" fontId="3" fillId="0" borderId="9" xfId="1" applyFont="1" applyBorder="1"/>
    <xf numFmtId="0" fontId="3" fillId="0" borderId="9" xfId="1" applyFont="1" applyBorder="1" applyAlignment="1">
      <alignment horizontal="left"/>
    </xf>
    <xf numFmtId="0" fontId="4" fillId="0" borderId="9" xfId="1" applyFont="1" applyBorder="1"/>
    <xf numFmtId="2" fontId="2" fillId="0" borderId="0" xfId="0" applyNumberFormat="1" applyFont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/>
    <xf numFmtId="14" fontId="2" fillId="0" borderId="1" xfId="5" applyNumberFormat="1" applyFont="1" applyFill="1" applyBorder="1" applyAlignment="1">
      <alignment horizontal="center"/>
    </xf>
    <xf numFmtId="14" fontId="2" fillId="0" borderId="1" xfId="5" applyNumberFormat="1" applyBorder="1" applyAlignment="1" applyProtection="1">
      <alignment horizontal="center" vertical="center"/>
      <protection locked="0"/>
    </xf>
    <xf numFmtId="14" fontId="2" fillId="0" borderId="1" xfId="5" applyNumberFormat="1" applyBorder="1" applyAlignment="1">
      <alignment horizontal="center"/>
    </xf>
    <xf numFmtId="14" fontId="2" fillId="2" borderId="1" xfId="5" applyNumberFormat="1" applyFont="1" applyFill="1" applyBorder="1" applyAlignment="1">
      <alignment horizontal="center"/>
    </xf>
    <xf numFmtId="14" fontId="12" fillId="2" borderId="1" xfId="5" applyNumberFormat="1" applyFont="1" applyFill="1" applyBorder="1" applyAlignment="1" applyProtection="1">
      <alignment horizontal="center" vertical="center"/>
      <protection locked="0"/>
    </xf>
    <xf numFmtId="14" fontId="2" fillId="2" borderId="1" xfId="5" applyNumberFormat="1" applyFill="1" applyBorder="1" applyAlignment="1">
      <alignment horizontal="center"/>
    </xf>
    <xf numFmtId="14" fontId="2" fillId="2" borderId="1" xfId="5" applyNumberFormat="1" applyFill="1" applyBorder="1" applyAlignment="1" applyProtection="1">
      <alignment horizontal="center" vertical="center"/>
      <protection locked="0"/>
    </xf>
    <xf numFmtId="14" fontId="2" fillId="0" borderId="1" xfId="5" applyNumberFormat="1" applyFont="1" applyFill="1" applyBorder="1" applyAlignment="1" applyProtection="1">
      <alignment horizontal="center"/>
      <protection locked="0"/>
    </xf>
    <xf numFmtId="14" fontId="2" fillId="0" borderId="1" xfId="5" applyNumberFormat="1" applyFill="1" applyBorder="1" applyAlignment="1" applyProtection="1">
      <alignment horizontal="center"/>
      <protection locked="0"/>
    </xf>
    <xf numFmtId="14" fontId="2" fillId="0" borderId="1" xfId="5" applyNumberFormat="1" applyFill="1" applyBorder="1" applyAlignment="1" applyProtection="1">
      <alignment horizontal="center" vertical="center"/>
      <protection locked="0"/>
    </xf>
    <xf numFmtId="0" fontId="5" fillId="0" borderId="1" xfId="5" applyFont="1" applyBorder="1" applyAlignment="1">
      <alignment horizontal="center" wrapText="1"/>
    </xf>
    <xf numFmtId="1" fontId="5" fillId="0" borderId="1" xfId="5" applyNumberFormat="1" applyFont="1" applyBorder="1" applyAlignment="1" applyProtection="1">
      <alignment horizontal="center" wrapText="1"/>
      <protection locked="0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12" fillId="0" borderId="0" xfId="0" applyNumberFormat="1" applyFont="1" applyFill="1" applyBorder="1" applyAlignment="1" applyProtection="1">
      <alignment horizontal="center" wrapText="1"/>
      <protection locked="0"/>
    </xf>
    <xf numFmtId="0" fontId="23" fillId="0" borderId="0" xfId="10"/>
    <xf numFmtId="0" fontId="2" fillId="0" borderId="0" xfId="10" applyFont="1" applyAlignment="1">
      <alignment horizontal="right"/>
    </xf>
    <xf numFmtId="0" fontId="21" fillId="0" borderId="0" xfId="10" applyFont="1"/>
    <xf numFmtId="0" fontId="12" fillId="0" borderId="4" xfId="10" applyFont="1" applyBorder="1" applyAlignment="1">
      <alignment horizontal="left"/>
    </xf>
    <xf numFmtId="0" fontId="23" fillId="0" borderId="1" xfId="10" applyBorder="1"/>
    <xf numFmtId="0" fontId="23" fillId="0" borderId="6" xfId="10" applyBorder="1"/>
    <xf numFmtId="0" fontId="12" fillId="0" borderId="6" xfId="10" applyFont="1" applyBorder="1" applyAlignment="1">
      <alignment horizontal="left"/>
    </xf>
    <xf numFmtId="0" fontId="12" fillId="0" borderId="1" xfId="10" applyFont="1" applyBorder="1" applyAlignment="1" applyProtection="1">
      <alignment horizontal="center" wrapText="1"/>
      <protection locked="0"/>
    </xf>
    <xf numFmtId="165" fontId="12" fillId="0" borderId="1" xfId="10" applyNumberFormat="1" applyFont="1" applyBorder="1" applyAlignment="1" applyProtection="1">
      <alignment horizontal="center" wrapText="1"/>
      <protection locked="0"/>
    </xf>
    <xf numFmtId="0" fontId="12" fillId="15" borderId="1" xfId="10" applyFont="1" applyFill="1" applyBorder="1" applyAlignment="1" applyProtection="1">
      <alignment horizontal="center" wrapText="1"/>
      <protection locked="0"/>
    </xf>
    <xf numFmtId="0" fontId="12" fillId="0" borderId="0" xfId="10" applyFont="1" applyAlignment="1" applyProtection="1">
      <alignment horizontal="center" wrapText="1"/>
      <protection locked="0"/>
    </xf>
    <xf numFmtId="0" fontId="2" fillId="0" borderId="0" xfId="10" applyFont="1"/>
    <xf numFmtId="2" fontId="12" fillId="0" borderId="1" xfId="10" applyNumberFormat="1" applyFont="1" applyBorder="1" applyAlignment="1" applyProtection="1">
      <alignment horizontal="center" wrapText="1"/>
      <protection locked="0"/>
    </xf>
    <xf numFmtId="0" fontId="12" fillId="15" borderId="0" xfId="10" applyFont="1" applyFill="1"/>
    <xf numFmtId="0" fontId="2" fillId="16" borderId="1" xfId="10" applyFont="1" applyFill="1" applyBorder="1" applyAlignment="1" applyProtection="1">
      <alignment horizontal="center"/>
      <protection locked="0"/>
    </xf>
    <xf numFmtId="0" fontId="2" fillId="16" borderId="1" xfId="10" applyFont="1" applyFill="1" applyBorder="1"/>
    <xf numFmtId="2" fontId="2" fillId="16" borderId="1" xfId="10" applyNumberFormat="1" applyFont="1" applyFill="1" applyBorder="1" applyAlignment="1" applyProtection="1">
      <alignment horizontal="center"/>
      <protection locked="0"/>
    </xf>
    <xf numFmtId="2" fontId="2" fillId="9" borderId="1" xfId="10" applyNumberFormat="1" applyFont="1" applyFill="1" applyBorder="1" applyAlignment="1" applyProtection="1">
      <alignment horizontal="center"/>
      <protection locked="0"/>
    </xf>
    <xf numFmtId="164" fontId="2" fillId="16" borderId="1" xfId="10" applyNumberFormat="1" applyFont="1" applyFill="1" applyBorder="1" applyAlignment="1" applyProtection="1">
      <alignment horizontal="center"/>
      <protection locked="0"/>
    </xf>
    <xf numFmtId="14" fontId="2" fillId="9" borderId="1" xfId="10" applyNumberFormat="1" applyFont="1" applyFill="1" applyBorder="1" applyAlignment="1">
      <alignment horizontal="center"/>
    </xf>
    <xf numFmtId="14" fontId="2" fillId="0" borderId="0" xfId="10" applyNumberFormat="1" applyFont="1" applyAlignment="1">
      <alignment horizontal="center"/>
    </xf>
    <xf numFmtId="165" fontId="24" fillId="17" borderId="8" xfId="10" applyNumberFormat="1" applyFont="1" applyFill="1" applyBorder="1" applyAlignment="1">
      <alignment horizontal="center"/>
    </xf>
    <xf numFmtId="165" fontId="24" fillId="17" borderId="9" xfId="10" applyNumberFormat="1" applyFont="1" applyFill="1" applyBorder="1" applyAlignment="1">
      <alignment horizontal="center"/>
    </xf>
    <xf numFmtId="165" fontId="24" fillId="17" borderId="10" xfId="10" applyNumberFormat="1" applyFont="1" applyFill="1" applyBorder="1" applyAlignment="1">
      <alignment horizontal="center"/>
    </xf>
    <xf numFmtId="0" fontId="14" fillId="16" borderId="1" xfId="10" applyFont="1" applyFill="1" applyBorder="1" applyAlignment="1">
      <alignment horizontal="left" vertical="center"/>
    </xf>
    <xf numFmtId="2" fontId="25" fillId="16" borderId="1" xfId="11" applyNumberFormat="1" applyFont="1" applyFill="1" applyBorder="1"/>
    <xf numFmtId="2" fontId="25" fillId="9" borderId="1" xfId="11" applyNumberFormat="1" applyFont="1" applyFill="1" applyBorder="1"/>
    <xf numFmtId="1" fontId="25" fillId="16" borderId="1" xfId="11" applyNumberFormat="1" applyFont="1" applyFill="1" applyBorder="1" applyAlignment="1">
      <alignment horizontal="center"/>
    </xf>
    <xf numFmtId="164" fontId="2" fillId="9" borderId="1" xfId="10" applyNumberFormat="1" applyFont="1" applyFill="1" applyBorder="1" applyAlignment="1" applyProtection="1">
      <alignment horizontal="center"/>
      <protection locked="0"/>
    </xf>
    <xf numFmtId="164" fontId="2" fillId="0" borderId="0" xfId="10" applyNumberFormat="1" applyFont="1" applyAlignment="1" applyProtection="1">
      <alignment horizontal="center"/>
      <protection locked="0"/>
    </xf>
    <xf numFmtId="14" fontId="2" fillId="16" borderId="1" xfId="10" applyNumberFormat="1" applyFont="1" applyFill="1" applyBorder="1" applyAlignment="1">
      <alignment horizontal="center" vertical="center"/>
    </xf>
    <xf numFmtId="0" fontId="23" fillId="16" borderId="1" xfId="10" applyFill="1" applyBorder="1"/>
    <xf numFmtId="0" fontId="2" fillId="16" borderId="1" xfId="10" applyFont="1" applyFill="1" applyBorder="1" applyAlignment="1" applyProtection="1">
      <alignment horizontal="left" vertical="center"/>
      <protection locked="0"/>
    </xf>
    <xf numFmtId="0" fontId="2" fillId="16" borderId="1" xfId="10" applyFont="1" applyFill="1" applyBorder="1" applyAlignment="1" applyProtection="1">
      <alignment horizontal="center" vertical="center"/>
      <protection locked="0"/>
    </xf>
    <xf numFmtId="0" fontId="2" fillId="16" borderId="1" xfId="12" applyFill="1" applyBorder="1" applyAlignment="1" applyProtection="1">
      <alignment horizontal="center" vertical="center"/>
      <protection locked="0"/>
    </xf>
    <xf numFmtId="0" fontId="2" fillId="16" borderId="1" xfId="12" applyFill="1" applyBorder="1" applyAlignment="1" applyProtection="1">
      <alignment horizontal="left" vertical="center"/>
      <protection locked="0"/>
    </xf>
    <xf numFmtId="164" fontId="2" fillId="16" borderId="1" xfId="12" applyNumberFormat="1" applyFill="1" applyBorder="1" applyAlignment="1" applyProtection="1">
      <alignment horizontal="center"/>
      <protection locked="0"/>
    </xf>
    <xf numFmtId="0" fontId="12" fillId="0" borderId="1" xfId="10" applyFont="1" applyBorder="1"/>
    <xf numFmtId="2" fontId="12" fillId="0" borderId="1" xfId="10" applyNumberFormat="1" applyFont="1" applyBorder="1"/>
    <xf numFmtId="0" fontId="2" fillId="16" borderId="0" xfId="10" applyFont="1" applyFill="1"/>
    <xf numFmtId="0" fontId="26" fillId="16" borderId="0" xfId="10" applyFont="1" applyFill="1"/>
    <xf numFmtId="0" fontId="23" fillId="16" borderId="0" xfId="10" applyFill="1"/>
    <xf numFmtId="14" fontId="23" fillId="16" borderId="0" xfId="10" applyNumberFormat="1" applyFill="1"/>
    <xf numFmtId="14" fontId="23" fillId="0" borderId="0" xfId="10" applyNumberFormat="1"/>
    <xf numFmtId="0" fontId="14" fillId="0" borderId="0" xfId="10" applyFont="1" applyAlignment="1">
      <alignment horizontal="left" vertical="center"/>
    </xf>
    <xf numFmtId="0" fontId="2" fillId="0" borderId="0" xfId="10" applyFont="1" applyAlignment="1">
      <alignment wrapText="1"/>
    </xf>
    <xf numFmtId="0" fontId="12" fillId="17" borderId="0" xfId="10" applyFont="1" applyFill="1"/>
    <xf numFmtId="0" fontId="23" fillId="17" borderId="0" xfId="10" applyFill="1"/>
    <xf numFmtId="2" fontId="23" fillId="17" borderId="0" xfId="10" applyNumberFormat="1" applyFill="1"/>
    <xf numFmtId="0" fontId="2" fillId="17" borderId="0" xfId="10" applyFont="1" applyFill="1"/>
    <xf numFmtId="2" fontId="2" fillId="9" borderId="1" xfId="10" applyNumberFormat="1" applyFont="1" applyFill="1" applyBorder="1" applyAlignment="1" applyProtection="1">
      <alignment horizontal="right"/>
      <protection locked="0"/>
    </xf>
    <xf numFmtId="0" fontId="2" fillId="3" borderId="1" xfId="10" applyFont="1" applyFill="1" applyBorder="1" applyAlignment="1" applyProtection="1">
      <alignment horizontal="left" vertical="center"/>
      <protection locked="0"/>
    </xf>
    <xf numFmtId="2" fontId="25" fillId="3" borderId="1" xfId="11" applyNumberFormat="1" applyFont="1" applyFill="1" applyBorder="1"/>
    <xf numFmtId="1" fontId="25" fillId="3" borderId="1" xfId="11" applyNumberFormat="1" applyFont="1" applyFill="1" applyBorder="1" applyAlignment="1">
      <alignment horizontal="center"/>
    </xf>
    <xf numFmtId="0" fontId="2" fillId="3" borderId="1" xfId="10" applyFont="1" applyFill="1" applyBorder="1" applyAlignment="1" applyProtection="1">
      <alignment horizontal="left" vertical="center" wrapText="1"/>
      <protection locked="0"/>
    </xf>
    <xf numFmtId="2" fontId="2" fillId="3" borderId="1" xfId="10" applyNumberFormat="1" applyFont="1" applyFill="1" applyBorder="1" applyAlignment="1" applyProtection="1">
      <alignment horizontal="center"/>
      <protection locked="0"/>
    </xf>
    <xf numFmtId="164" fontId="2" fillId="3" borderId="1" xfId="1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right"/>
    </xf>
    <xf numFmtId="14" fontId="25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5" fillId="0" borderId="1" xfId="0" applyNumberFormat="1" applyFont="1" applyBorder="1"/>
    <xf numFmtId="14" fontId="25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25" fillId="0" borderId="1" xfId="0" applyFont="1" applyBorder="1"/>
    <xf numFmtId="0" fontId="25" fillId="0" borderId="4" xfId="0" applyFont="1" applyBorder="1"/>
    <xf numFmtId="164" fontId="2" fillId="18" borderId="1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2" fontId="25" fillId="0" borderId="0" xfId="0" applyNumberFormat="1" applyFont="1"/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12" fillId="3" borderId="0" xfId="0" applyFont="1" applyFill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</cellXfs>
  <cellStyles count="13">
    <cellStyle name="Comma" xfId="6" builtinId="3"/>
    <cellStyle name="Comma [0] 2" xfId="8" xr:uid="{AF802D46-EA82-4A1A-960C-A5E5D7EA9906}"/>
    <cellStyle name="Comma 2" xfId="9" xr:uid="{4038D01D-F462-41EB-BE9D-7125F3425EDA}"/>
    <cellStyle name="Normal" xfId="0" builtinId="0"/>
    <cellStyle name="Normal 10" xfId="12" xr:uid="{AD84ABFB-DB98-4886-B1E8-36D34161CDDB}"/>
    <cellStyle name="Normal 13" xfId="4" xr:uid="{C92AD78F-6B36-4C5B-8BEA-1B36796B4BA8}"/>
    <cellStyle name="Normal 2" xfId="3" xr:uid="{B47FEC90-9800-4C83-85BA-2AF7FFA046A0}"/>
    <cellStyle name="Normal 3" xfId="7" xr:uid="{B5702793-FB27-4AFD-97F9-E2BDB4FF3A02}"/>
    <cellStyle name="Normal 3 3" xfId="11" xr:uid="{330E6139-E6CD-4183-AC30-98506F84C395}"/>
    <cellStyle name="Normal 4" xfId="1" xr:uid="{CBBD633D-AC58-4975-92E8-A430670E04D6}"/>
    <cellStyle name="Normal 4 2" xfId="5" xr:uid="{A6FFE23E-ABCE-4651-8D7F-8D554452E7A2}"/>
    <cellStyle name="Normal 5" xfId="10" xr:uid="{9823503D-9EC2-4D87-8A9A-BC4EBC2D522E}"/>
    <cellStyle name="Normal_Sheet1" xfId="2" xr:uid="{D0C1ED85-EF99-4ABB-B78F-E7BABF5AE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GE/PGE_CAM-EligibleContracts_2022_Final_0903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ervedio\AppData\Local\Microsoft\Windows\Temporary%20Internet%20Files\Content.Outlook\MU17HYWB\AllRequests_12_9_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 eligible contracts '22"/>
      <sheetName val="CAM eligible contracts '23"/>
      <sheetName val="CAM eligible contracts '24"/>
      <sheetName val="2022 Draft NQC_082021"/>
      <sheetName val="2021 Draft EFC_082321"/>
    </sheetNames>
    <sheetDataSet>
      <sheetData sheetId="0"/>
      <sheetData sheetId="1"/>
      <sheetData sheetId="2"/>
      <sheetData sheetId="3"/>
      <sheetData sheetId="4">
        <row r="1">
          <cell r="A1" t="str">
            <v>RESOURCE_ID</v>
          </cell>
          <cell r="E1" t="str">
            <v>APR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  <cell r="N1" t="str">
            <v>MINIMUM QUALIFIED CATEOGRY</v>
          </cell>
        </row>
        <row r="2">
          <cell r="A2" t="str">
            <v>ADLIN_1_UNITS</v>
          </cell>
          <cell r="E2">
            <v>8</v>
          </cell>
          <cell r="F2">
            <v>8</v>
          </cell>
          <cell r="G2">
            <v>8</v>
          </cell>
          <cell r="H2">
            <v>8</v>
          </cell>
          <cell r="I2">
            <v>8</v>
          </cell>
          <cell r="J2">
            <v>8</v>
          </cell>
          <cell r="K2">
            <v>8</v>
          </cell>
          <cell r="L2">
            <v>8</v>
          </cell>
          <cell r="M2">
            <v>8</v>
          </cell>
          <cell r="N2">
            <v>1</v>
          </cell>
        </row>
        <row r="3">
          <cell r="A3" t="str">
            <v>AGRICO_6_PL3N5</v>
          </cell>
          <cell r="E3">
            <v>22.69</v>
          </cell>
          <cell r="F3">
            <v>22.69</v>
          </cell>
          <cell r="G3">
            <v>22.69</v>
          </cell>
          <cell r="H3">
            <v>22.69</v>
          </cell>
          <cell r="I3">
            <v>22.69</v>
          </cell>
          <cell r="J3">
            <v>22.69</v>
          </cell>
          <cell r="K3">
            <v>22.69</v>
          </cell>
          <cell r="L3">
            <v>22.69</v>
          </cell>
          <cell r="M3">
            <v>22.69</v>
          </cell>
          <cell r="N3">
            <v>1</v>
          </cell>
        </row>
        <row r="4">
          <cell r="A4" t="str">
            <v>AGRICO_7_UNIT</v>
          </cell>
          <cell r="E4">
            <v>21.77</v>
          </cell>
          <cell r="F4">
            <v>21.77</v>
          </cell>
          <cell r="G4">
            <v>21.77</v>
          </cell>
          <cell r="H4">
            <v>21.77</v>
          </cell>
          <cell r="I4">
            <v>21.77</v>
          </cell>
          <cell r="J4">
            <v>21.77</v>
          </cell>
          <cell r="K4">
            <v>21.77</v>
          </cell>
          <cell r="L4">
            <v>21.77</v>
          </cell>
          <cell r="M4">
            <v>21.77</v>
          </cell>
          <cell r="N4">
            <v>1</v>
          </cell>
        </row>
        <row r="5">
          <cell r="A5" t="str">
            <v>ALAMIT_2_PL1X3</v>
          </cell>
          <cell r="E5">
            <v>541.94000000000005</v>
          </cell>
          <cell r="F5">
            <v>541.94000000000005</v>
          </cell>
          <cell r="G5">
            <v>541.94000000000005</v>
          </cell>
          <cell r="H5">
            <v>541.94000000000005</v>
          </cell>
          <cell r="I5">
            <v>541.94000000000005</v>
          </cell>
          <cell r="J5">
            <v>541.94000000000005</v>
          </cell>
          <cell r="K5">
            <v>541.94000000000005</v>
          </cell>
          <cell r="L5">
            <v>541.94000000000005</v>
          </cell>
          <cell r="M5">
            <v>541.94000000000005</v>
          </cell>
          <cell r="N5">
            <v>1</v>
          </cell>
        </row>
        <row r="6">
          <cell r="A6" t="str">
            <v>ALAMIT_7_ES1</v>
          </cell>
          <cell r="E6">
            <v>200.89</v>
          </cell>
          <cell r="F6">
            <v>200.89</v>
          </cell>
          <cell r="G6">
            <v>200.89</v>
          </cell>
          <cell r="H6">
            <v>200.89</v>
          </cell>
          <cell r="I6">
            <v>200.89</v>
          </cell>
          <cell r="J6">
            <v>200.89</v>
          </cell>
          <cell r="K6">
            <v>200.89</v>
          </cell>
          <cell r="L6">
            <v>200.89</v>
          </cell>
          <cell r="M6">
            <v>200.89</v>
          </cell>
          <cell r="N6">
            <v>3</v>
          </cell>
        </row>
        <row r="7">
          <cell r="A7" t="str">
            <v>ALAMIT_7_UNIT 3</v>
          </cell>
          <cell r="E7">
            <v>301.39999999999998</v>
          </cell>
          <cell r="F7">
            <v>301.39999999999998</v>
          </cell>
          <cell r="G7">
            <v>301.39999999999998</v>
          </cell>
          <cell r="H7">
            <v>301.39999999999998</v>
          </cell>
          <cell r="I7">
            <v>306.76</v>
          </cell>
          <cell r="J7">
            <v>306.76</v>
          </cell>
          <cell r="K7">
            <v>306.76</v>
          </cell>
          <cell r="L7">
            <v>306.76</v>
          </cell>
          <cell r="M7">
            <v>306.76</v>
          </cell>
          <cell r="N7">
            <v>1</v>
          </cell>
        </row>
        <row r="8">
          <cell r="A8" t="str">
            <v>ALAMIT_7_UNIT 4</v>
          </cell>
          <cell r="E8">
            <v>314.43</v>
          </cell>
          <cell r="F8">
            <v>314.43</v>
          </cell>
          <cell r="G8">
            <v>314.43</v>
          </cell>
          <cell r="H8">
            <v>314.43</v>
          </cell>
          <cell r="I8">
            <v>314.43</v>
          </cell>
          <cell r="J8">
            <v>314.43</v>
          </cell>
          <cell r="K8">
            <v>314.43</v>
          </cell>
          <cell r="L8">
            <v>314.43</v>
          </cell>
          <cell r="M8">
            <v>314.43</v>
          </cell>
          <cell r="N8">
            <v>1</v>
          </cell>
        </row>
        <row r="9">
          <cell r="A9" t="str">
            <v>ALAMIT_7_UNIT 5</v>
          </cell>
          <cell r="E9">
            <v>410</v>
          </cell>
          <cell r="F9">
            <v>410</v>
          </cell>
          <cell r="G9">
            <v>410</v>
          </cell>
          <cell r="H9">
            <v>410</v>
          </cell>
          <cell r="I9">
            <v>410</v>
          </cell>
          <cell r="J9">
            <v>410</v>
          </cell>
          <cell r="K9">
            <v>410</v>
          </cell>
          <cell r="L9">
            <v>410</v>
          </cell>
          <cell r="M9">
            <v>410</v>
          </cell>
          <cell r="N9">
            <v>1</v>
          </cell>
        </row>
        <row r="10">
          <cell r="A10" t="str">
            <v>ALAMO_6_UNIT</v>
          </cell>
          <cell r="E10">
            <v>3.2</v>
          </cell>
          <cell r="F10">
            <v>4.8</v>
          </cell>
          <cell r="G10">
            <v>5.84</v>
          </cell>
          <cell r="H10">
            <v>6.4</v>
          </cell>
          <cell r="I10">
            <v>9.6</v>
          </cell>
          <cell r="J10">
            <v>5.6</v>
          </cell>
          <cell r="K10">
            <v>3.2</v>
          </cell>
          <cell r="L10">
            <v>4</v>
          </cell>
          <cell r="M10">
            <v>3.2</v>
          </cell>
          <cell r="N10">
            <v>2</v>
          </cell>
        </row>
        <row r="11">
          <cell r="A11" t="str">
            <v>ALMEGT_1_UNIT 1</v>
          </cell>
          <cell r="E11">
            <v>23.4</v>
          </cell>
          <cell r="F11">
            <v>23.4</v>
          </cell>
          <cell r="G11">
            <v>23.4</v>
          </cell>
          <cell r="H11">
            <v>23.4</v>
          </cell>
          <cell r="I11">
            <v>23.4</v>
          </cell>
          <cell r="J11">
            <v>23.4</v>
          </cell>
          <cell r="K11">
            <v>23.4</v>
          </cell>
          <cell r="L11">
            <v>23.4</v>
          </cell>
          <cell r="M11">
            <v>23.4</v>
          </cell>
          <cell r="N11">
            <v>1</v>
          </cell>
        </row>
        <row r="12">
          <cell r="A12" t="str">
            <v>ALMEGT_1_UNIT 2</v>
          </cell>
          <cell r="E12">
            <v>23.5</v>
          </cell>
          <cell r="F12">
            <v>23.5</v>
          </cell>
          <cell r="G12">
            <v>23.5</v>
          </cell>
          <cell r="H12">
            <v>23.5</v>
          </cell>
          <cell r="I12">
            <v>23.5</v>
          </cell>
          <cell r="J12">
            <v>23.5</v>
          </cell>
          <cell r="K12">
            <v>23.5</v>
          </cell>
          <cell r="L12">
            <v>23.5</v>
          </cell>
          <cell r="M12">
            <v>23.5</v>
          </cell>
          <cell r="N12">
            <v>1</v>
          </cell>
        </row>
        <row r="13">
          <cell r="A13" t="str">
            <v>ANAHM_2_CANYN1</v>
          </cell>
          <cell r="E13">
            <v>49.4</v>
          </cell>
          <cell r="F13">
            <v>49.4</v>
          </cell>
          <cell r="G13">
            <v>49.4</v>
          </cell>
          <cell r="H13">
            <v>49.4</v>
          </cell>
          <cell r="I13">
            <v>49.4</v>
          </cell>
          <cell r="J13">
            <v>49.4</v>
          </cell>
          <cell r="K13">
            <v>49.4</v>
          </cell>
          <cell r="L13">
            <v>49.4</v>
          </cell>
          <cell r="M13">
            <v>49.4</v>
          </cell>
          <cell r="N13">
            <v>1</v>
          </cell>
        </row>
        <row r="14">
          <cell r="A14" t="str">
            <v>ANAHM_2_CANYN2</v>
          </cell>
          <cell r="E14">
            <v>48</v>
          </cell>
          <cell r="F14">
            <v>48</v>
          </cell>
          <cell r="G14">
            <v>48</v>
          </cell>
          <cell r="H14">
            <v>48</v>
          </cell>
          <cell r="I14">
            <v>48</v>
          </cell>
          <cell r="J14">
            <v>48</v>
          </cell>
          <cell r="K14">
            <v>48</v>
          </cell>
          <cell r="L14">
            <v>48</v>
          </cell>
          <cell r="M14">
            <v>48</v>
          </cell>
          <cell r="N14">
            <v>1</v>
          </cell>
        </row>
        <row r="15">
          <cell r="A15" t="str">
            <v>ANAHM_2_CANYN3</v>
          </cell>
          <cell r="E15">
            <v>48</v>
          </cell>
          <cell r="F15">
            <v>48</v>
          </cell>
          <cell r="G15">
            <v>48</v>
          </cell>
          <cell r="H15">
            <v>48</v>
          </cell>
          <cell r="I15">
            <v>48</v>
          </cell>
          <cell r="J15">
            <v>48</v>
          </cell>
          <cell r="K15">
            <v>48</v>
          </cell>
          <cell r="L15">
            <v>48</v>
          </cell>
          <cell r="M15">
            <v>48</v>
          </cell>
          <cell r="N15">
            <v>1</v>
          </cell>
        </row>
        <row r="16">
          <cell r="A16" t="str">
            <v>ANAHM_2_CANYN4</v>
          </cell>
          <cell r="E16">
            <v>49.4</v>
          </cell>
          <cell r="F16">
            <v>49.4</v>
          </cell>
          <cell r="G16">
            <v>49.4</v>
          </cell>
          <cell r="H16">
            <v>49.4</v>
          </cell>
          <cell r="I16">
            <v>49.4</v>
          </cell>
          <cell r="J16">
            <v>49.4</v>
          </cell>
          <cell r="K16">
            <v>49.4</v>
          </cell>
          <cell r="L16">
            <v>49.4</v>
          </cell>
          <cell r="M16">
            <v>49.4</v>
          </cell>
          <cell r="N16">
            <v>1</v>
          </cell>
        </row>
        <row r="17">
          <cell r="A17" t="str">
            <v>APLHIL_1_SLABCK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</row>
        <row r="18">
          <cell r="A18" t="str">
            <v>ARCOGN_2_UNITS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</v>
          </cell>
        </row>
        <row r="19">
          <cell r="A19" t="str">
            <v>BALCHS_7_UNIT 1</v>
          </cell>
          <cell r="E19">
            <v>24.8</v>
          </cell>
          <cell r="F19">
            <v>24.8</v>
          </cell>
          <cell r="G19">
            <v>24.8</v>
          </cell>
          <cell r="H19">
            <v>31</v>
          </cell>
          <cell r="I19">
            <v>31</v>
          </cell>
          <cell r="J19">
            <v>31</v>
          </cell>
          <cell r="K19">
            <v>24.8</v>
          </cell>
          <cell r="L19">
            <v>24.8</v>
          </cell>
          <cell r="M19">
            <v>24.8</v>
          </cell>
          <cell r="N19">
            <v>1</v>
          </cell>
        </row>
        <row r="20">
          <cell r="A20" t="str">
            <v>BALCHS_7_UNIT 2</v>
          </cell>
          <cell r="E20">
            <v>42</v>
          </cell>
          <cell r="F20">
            <v>42</v>
          </cell>
          <cell r="G20">
            <v>52.5</v>
          </cell>
          <cell r="H20">
            <v>52.5</v>
          </cell>
          <cell r="I20">
            <v>52.5</v>
          </cell>
          <cell r="J20">
            <v>52.5</v>
          </cell>
          <cell r="K20">
            <v>42</v>
          </cell>
          <cell r="L20">
            <v>52.5</v>
          </cell>
          <cell r="M20">
            <v>42</v>
          </cell>
          <cell r="N20">
            <v>1</v>
          </cell>
        </row>
        <row r="21">
          <cell r="A21" t="str">
            <v>BALCHS_7_UNIT 3</v>
          </cell>
          <cell r="E21">
            <v>43.68</v>
          </cell>
          <cell r="F21">
            <v>43.68</v>
          </cell>
          <cell r="G21">
            <v>54.18</v>
          </cell>
          <cell r="H21">
            <v>54.18</v>
          </cell>
          <cell r="I21">
            <v>54.18</v>
          </cell>
          <cell r="J21">
            <v>54.18</v>
          </cell>
          <cell r="K21">
            <v>43.68</v>
          </cell>
          <cell r="L21">
            <v>54.18</v>
          </cell>
          <cell r="M21">
            <v>43.68</v>
          </cell>
          <cell r="N21">
            <v>1</v>
          </cell>
        </row>
        <row r="22">
          <cell r="A22" t="str">
            <v>BANKPP_2_NSPIN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</v>
          </cell>
        </row>
        <row r="23">
          <cell r="A23" t="str">
            <v>BARRE_6_PEAKER</v>
          </cell>
          <cell r="E23">
            <v>47</v>
          </cell>
          <cell r="F23">
            <v>47</v>
          </cell>
          <cell r="G23">
            <v>47</v>
          </cell>
          <cell r="H23">
            <v>47</v>
          </cell>
          <cell r="I23">
            <v>47</v>
          </cell>
          <cell r="J23">
            <v>47</v>
          </cell>
          <cell r="K23">
            <v>47</v>
          </cell>
          <cell r="L23">
            <v>47</v>
          </cell>
          <cell r="M23">
            <v>47</v>
          </cell>
          <cell r="N23">
            <v>1</v>
          </cell>
        </row>
        <row r="24">
          <cell r="A24" t="str">
            <v>BASICE_2_UNITS</v>
          </cell>
          <cell r="E24">
            <v>30</v>
          </cell>
          <cell r="F24">
            <v>30</v>
          </cell>
          <cell r="G24">
            <v>30</v>
          </cell>
          <cell r="H24">
            <v>30</v>
          </cell>
          <cell r="I24">
            <v>30</v>
          </cell>
          <cell r="J24">
            <v>30</v>
          </cell>
          <cell r="K24">
            <v>30</v>
          </cell>
          <cell r="L24">
            <v>30</v>
          </cell>
          <cell r="M24">
            <v>30</v>
          </cell>
          <cell r="N24">
            <v>1</v>
          </cell>
        </row>
        <row r="25">
          <cell r="A25" t="str">
            <v>BCTSYS_5_PWXDYN</v>
          </cell>
          <cell r="E25">
            <v>428</v>
          </cell>
          <cell r="F25">
            <v>428</v>
          </cell>
          <cell r="G25">
            <v>428</v>
          </cell>
          <cell r="H25">
            <v>428</v>
          </cell>
          <cell r="I25">
            <v>428</v>
          </cell>
          <cell r="J25">
            <v>428</v>
          </cell>
          <cell r="K25">
            <v>428</v>
          </cell>
          <cell r="L25">
            <v>428</v>
          </cell>
          <cell r="M25">
            <v>428</v>
          </cell>
          <cell r="N25">
            <v>1</v>
          </cell>
        </row>
        <row r="26">
          <cell r="A26" t="str">
            <v>BDGRCK_1_UNITS</v>
          </cell>
          <cell r="E26">
            <v>45.6</v>
          </cell>
          <cell r="F26">
            <v>43.7</v>
          </cell>
          <cell r="G26">
            <v>43.2</v>
          </cell>
          <cell r="H26">
            <v>43.4</v>
          </cell>
          <cell r="I26">
            <v>43</v>
          </cell>
          <cell r="J26">
            <v>42.3</v>
          </cell>
          <cell r="K26">
            <v>42.3</v>
          </cell>
          <cell r="L26">
            <v>44.5</v>
          </cell>
          <cell r="M26">
            <v>45.3</v>
          </cell>
          <cell r="N26">
            <v>1</v>
          </cell>
        </row>
        <row r="27">
          <cell r="A27" t="str">
            <v>BEARDS_7_UNIT 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</row>
        <row r="28">
          <cell r="A28" t="str">
            <v>BEARMT_1_UNIT</v>
          </cell>
          <cell r="E28">
            <v>45.6</v>
          </cell>
          <cell r="F28">
            <v>46.3</v>
          </cell>
          <cell r="G28">
            <v>47</v>
          </cell>
          <cell r="H28">
            <v>46</v>
          </cell>
          <cell r="I28">
            <v>45</v>
          </cell>
          <cell r="J28">
            <v>45.8</v>
          </cell>
          <cell r="K28">
            <v>45.6</v>
          </cell>
          <cell r="L28">
            <v>46.7</v>
          </cell>
          <cell r="M28">
            <v>47.1</v>
          </cell>
          <cell r="N28">
            <v>1</v>
          </cell>
        </row>
        <row r="29">
          <cell r="A29" t="str">
            <v>BELDEN_7_UNIT 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</row>
        <row r="30">
          <cell r="A30" t="str">
            <v>BIGCRK_2_EXESWD</v>
          </cell>
          <cell r="E30">
            <v>570</v>
          </cell>
          <cell r="F30">
            <v>632.20000000000005</v>
          </cell>
          <cell r="G30">
            <v>732.04</v>
          </cell>
          <cell r="H30">
            <v>702.52</v>
          </cell>
          <cell r="I30">
            <v>661.96</v>
          </cell>
          <cell r="J30">
            <v>564.04</v>
          </cell>
          <cell r="K30">
            <v>412.6</v>
          </cell>
          <cell r="L30">
            <v>407.32</v>
          </cell>
          <cell r="M30">
            <v>374.28</v>
          </cell>
          <cell r="N30">
            <v>1</v>
          </cell>
        </row>
        <row r="31">
          <cell r="A31" t="str">
            <v>BLACK_7_UNIT 1</v>
          </cell>
          <cell r="E31">
            <v>82.8</v>
          </cell>
          <cell r="F31">
            <v>84</v>
          </cell>
          <cell r="G31">
            <v>84.8</v>
          </cell>
          <cell r="H31">
            <v>84.8</v>
          </cell>
          <cell r="I31">
            <v>84.4</v>
          </cell>
          <cell r="J31">
            <v>83.6</v>
          </cell>
          <cell r="K31">
            <v>68</v>
          </cell>
          <cell r="L31">
            <v>68</v>
          </cell>
          <cell r="M31">
            <v>84.4</v>
          </cell>
          <cell r="N31">
            <v>1</v>
          </cell>
        </row>
        <row r="32">
          <cell r="A32" t="str">
            <v>BLACK_7_UNIT 2</v>
          </cell>
          <cell r="E32">
            <v>82</v>
          </cell>
          <cell r="F32">
            <v>83.28</v>
          </cell>
          <cell r="G32">
            <v>84.08</v>
          </cell>
          <cell r="H32">
            <v>84.08</v>
          </cell>
          <cell r="I32">
            <v>84.08</v>
          </cell>
          <cell r="J32">
            <v>84.08</v>
          </cell>
          <cell r="K32">
            <v>67.28</v>
          </cell>
          <cell r="L32">
            <v>83.48</v>
          </cell>
          <cell r="M32">
            <v>83.88</v>
          </cell>
          <cell r="N32">
            <v>1</v>
          </cell>
        </row>
        <row r="33">
          <cell r="A33" t="str">
            <v>BLCKBT_2_STONEY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</v>
          </cell>
        </row>
        <row r="34">
          <cell r="A34" t="str">
            <v>BLKCRK_2_GMCBT1</v>
          </cell>
          <cell r="E34">
            <v>460</v>
          </cell>
          <cell r="F34">
            <v>460</v>
          </cell>
          <cell r="G34">
            <v>460</v>
          </cell>
          <cell r="H34">
            <v>460</v>
          </cell>
          <cell r="I34">
            <v>460</v>
          </cell>
          <cell r="J34">
            <v>460</v>
          </cell>
          <cell r="K34">
            <v>460</v>
          </cell>
          <cell r="L34">
            <v>460</v>
          </cell>
          <cell r="M34">
            <v>460</v>
          </cell>
          <cell r="N34">
            <v>3</v>
          </cell>
        </row>
        <row r="35">
          <cell r="A35" t="str">
            <v>BLM_2_UNITS</v>
          </cell>
          <cell r="E35">
            <v>47</v>
          </cell>
          <cell r="F35">
            <v>47</v>
          </cell>
          <cell r="G35">
            <v>47</v>
          </cell>
          <cell r="H35">
            <v>47</v>
          </cell>
          <cell r="I35">
            <v>47</v>
          </cell>
          <cell r="J35">
            <v>47</v>
          </cell>
          <cell r="K35">
            <v>47</v>
          </cell>
          <cell r="L35">
            <v>47</v>
          </cell>
          <cell r="M35">
            <v>47</v>
          </cell>
          <cell r="N35">
            <v>1</v>
          </cell>
        </row>
        <row r="36">
          <cell r="A36" t="str">
            <v>BOGUE_1_UNITA1</v>
          </cell>
          <cell r="E36">
            <v>47.6</v>
          </cell>
          <cell r="F36">
            <v>47.6</v>
          </cell>
          <cell r="G36">
            <v>47.6</v>
          </cell>
          <cell r="H36">
            <v>47.6</v>
          </cell>
          <cell r="I36">
            <v>47.6</v>
          </cell>
          <cell r="J36">
            <v>47.6</v>
          </cell>
          <cell r="K36">
            <v>47.6</v>
          </cell>
          <cell r="L36">
            <v>47.6</v>
          </cell>
          <cell r="M36">
            <v>47.6</v>
          </cell>
          <cell r="N36">
            <v>1</v>
          </cell>
        </row>
        <row r="37">
          <cell r="A37" t="str">
            <v>BORDER_6_UNITA1</v>
          </cell>
          <cell r="E37">
            <v>51.25</v>
          </cell>
          <cell r="F37">
            <v>51.25</v>
          </cell>
          <cell r="G37">
            <v>51.25</v>
          </cell>
          <cell r="H37">
            <v>51.25</v>
          </cell>
          <cell r="I37">
            <v>51.25</v>
          </cell>
          <cell r="J37">
            <v>51.25</v>
          </cell>
          <cell r="K37">
            <v>51.25</v>
          </cell>
          <cell r="L37">
            <v>51.25</v>
          </cell>
          <cell r="M37">
            <v>51.25</v>
          </cell>
          <cell r="N37">
            <v>1</v>
          </cell>
        </row>
        <row r="38">
          <cell r="A38" t="str">
            <v>BUCKBL_2_PL1X3</v>
          </cell>
          <cell r="E38">
            <v>368.63</v>
          </cell>
          <cell r="F38">
            <v>368.63</v>
          </cell>
          <cell r="G38">
            <v>368.63</v>
          </cell>
          <cell r="H38">
            <v>368.63</v>
          </cell>
          <cell r="I38">
            <v>368.63</v>
          </cell>
          <cell r="J38">
            <v>368.63</v>
          </cell>
          <cell r="K38">
            <v>368.63</v>
          </cell>
          <cell r="L38">
            <v>368.63</v>
          </cell>
          <cell r="M38">
            <v>368.63</v>
          </cell>
          <cell r="N38">
            <v>1</v>
          </cell>
        </row>
        <row r="39">
          <cell r="A39" t="str">
            <v>BUCKCK_7_PL1X2</v>
          </cell>
          <cell r="E39">
            <v>51.66</v>
          </cell>
          <cell r="F39">
            <v>51.52</v>
          </cell>
          <cell r="G39">
            <v>51.32</v>
          </cell>
          <cell r="H39">
            <v>57.25</v>
          </cell>
          <cell r="I39">
            <v>47.4</v>
          </cell>
          <cell r="J39">
            <v>40.01</v>
          </cell>
          <cell r="K39">
            <v>29.2</v>
          </cell>
          <cell r="L39">
            <v>45.8</v>
          </cell>
          <cell r="M39">
            <v>50.8</v>
          </cell>
          <cell r="N39">
            <v>1</v>
          </cell>
        </row>
        <row r="40">
          <cell r="A40" t="str">
            <v>BUTTVL_7_UNIT 1</v>
          </cell>
          <cell r="E40">
            <v>31.6</v>
          </cell>
          <cell r="F40">
            <v>32.79</v>
          </cell>
          <cell r="G40">
            <v>32.979999999999997</v>
          </cell>
          <cell r="H40">
            <v>39.5</v>
          </cell>
          <cell r="I40">
            <v>32</v>
          </cell>
          <cell r="J40">
            <v>39.5</v>
          </cell>
          <cell r="K40">
            <v>32.799999999999997</v>
          </cell>
          <cell r="L40">
            <v>32.4</v>
          </cell>
          <cell r="M40">
            <v>39.200000000000003</v>
          </cell>
          <cell r="N40">
            <v>1</v>
          </cell>
        </row>
        <row r="41">
          <cell r="A41" t="str">
            <v>CABALO_2_M2WSR2</v>
          </cell>
          <cell r="E41">
            <v>15</v>
          </cell>
          <cell r="F41">
            <v>16</v>
          </cell>
          <cell r="G41">
            <v>31</v>
          </cell>
          <cell r="H41">
            <v>39</v>
          </cell>
          <cell r="I41">
            <v>27</v>
          </cell>
          <cell r="J41">
            <v>14</v>
          </cell>
          <cell r="K41">
            <v>2</v>
          </cell>
          <cell r="L41">
            <v>2</v>
          </cell>
          <cell r="M41">
            <v>0</v>
          </cell>
          <cell r="N41">
            <v>1</v>
          </cell>
        </row>
        <row r="42">
          <cell r="A42" t="str">
            <v>CALGEN_1_UNITS</v>
          </cell>
          <cell r="E42">
            <v>80</v>
          </cell>
          <cell r="F42">
            <v>80</v>
          </cell>
          <cell r="G42">
            <v>80</v>
          </cell>
          <cell r="H42">
            <v>80</v>
          </cell>
          <cell r="I42">
            <v>80</v>
          </cell>
          <cell r="J42">
            <v>80</v>
          </cell>
          <cell r="K42">
            <v>80</v>
          </cell>
          <cell r="L42">
            <v>80</v>
          </cell>
          <cell r="M42">
            <v>80</v>
          </cell>
          <cell r="N42">
            <v>1</v>
          </cell>
        </row>
        <row r="43">
          <cell r="A43" t="str">
            <v>CALPIN_1_AGNEW</v>
          </cell>
          <cell r="E43">
            <v>8.5599999999999987</v>
          </cell>
          <cell r="F43">
            <v>8.5599999999999987</v>
          </cell>
          <cell r="G43">
            <v>8.5599999999999987</v>
          </cell>
          <cell r="H43">
            <v>8.5599999999999987</v>
          </cell>
          <cell r="I43">
            <v>8.5599999999999987</v>
          </cell>
          <cell r="J43">
            <v>8.5599999999999987</v>
          </cell>
          <cell r="K43">
            <v>8.5599999999999987</v>
          </cell>
          <cell r="L43">
            <v>8.5599999999999987</v>
          </cell>
          <cell r="M43">
            <v>8.5599999999999987</v>
          </cell>
          <cell r="N43">
            <v>1</v>
          </cell>
        </row>
        <row r="44">
          <cell r="A44" t="str">
            <v>CAMPFW_7_FARWST</v>
          </cell>
          <cell r="E44">
            <v>5.52</v>
          </cell>
          <cell r="F44">
            <v>3.2</v>
          </cell>
          <cell r="G44">
            <v>2.8</v>
          </cell>
          <cell r="H44">
            <v>3.6</v>
          </cell>
          <cell r="I44">
            <v>3.1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</v>
          </cell>
        </row>
        <row r="45">
          <cell r="A45" t="str">
            <v>CARBOU_7_PL2X3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A46" t="str">
            <v>CARBOU_7_PL4X5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</row>
        <row r="47">
          <cell r="A47" t="str">
            <v>CARBOU_7_UNIT 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1</v>
          </cell>
        </row>
        <row r="48">
          <cell r="A48" t="str">
            <v>CARLS1_2_CARCT1</v>
          </cell>
          <cell r="E48">
            <v>422</v>
          </cell>
          <cell r="F48">
            <v>422</v>
          </cell>
          <cell r="G48">
            <v>422</v>
          </cell>
          <cell r="H48">
            <v>422</v>
          </cell>
          <cell r="I48">
            <v>422</v>
          </cell>
          <cell r="J48">
            <v>422</v>
          </cell>
          <cell r="K48">
            <v>422</v>
          </cell>
          <cell r="L48">
            <v>422</v>
          </cell>
          <cell r="M48">
            <v>422</v>
          </cell>
          <cell r="N48">
            <v>1</v>
          </cell>
        </row>
        <row r="49">
          <cell r="A49" t="str">
            <v>CARLS2_1_CARCT1</v>
          </cell>
          <cell r="E49">
            <v>105.5</v>
          </cell>
          <cell r="F49">
            <v>105.5</v>
          </cell>
          <cell r="G49">
            <v>105.5</v>
          </cell>
          <cell r="H49">
            <v>105.5</v>
          </cell>
          <cell r="I49">
            <v>105.5</v>
          </cell>
          <cell r="J49">
            <v>105.5</v>
          </cell>
          <cell r="K49">
            <v>105.5</v>
          </cell>
          <cell r="L49">
            <v>105.5</v>
          </cell>
          <cell r="M49">
            <v>105.5</v>
          </cell>
          <cell r="N49">
            <v>2</v>
          </cell>
        </row>
        <row r="50">
          <cell r="A50" t="str">
            <v>CDWR07_2_GEN</v>
          </cell>
          <cell r="E50">
            <v>115.6</v>
          </cell>
          <cell r="F50">
            <v>115.6</v>
          </cell>
          <cell r="G50">
            <v>115.6</v>
          </cell>
          <cell r="H50">
            <v>115.6</v>
          </cell>
          <cell r="I50">
            <v>115.6</v>
          </cell>
          <cell r="J50">
            <v>115.6</v>
          </cell>
          <cell r="K50">
            <v>115.6</v>
          </cell>
          <cell r="L50">
            <v>115.6</v>
          </cell>
          <cell r="M50">
            <v>115.6</v>
          </cell>
          <cell r="N50">
            <v>1</v>
          </cell>
        </row>
        <row r="51">
          <cell r="A51" t="str">
            <v>CENTER_2_RHONDO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</row>
        <row r="52">
          <cell r="A52" t="str">
            <v>CENTER_6_PEAKER</v>
          </cell>
          <cell r="E52">
            <v>47.11</v>
          </cell>
          <cell r="F52">
            <v>47.11</v>
          </cell>
          <cell r="G52">
            <v>47.11</v>
          </cell>
          <cell r="H52">
            <v>47.11</v>
          </cell>
          <cell r="I52">
            <v>47.11</v>
          </cell>
          <cell r="J52">
            <v>47.11</v>
          </cell>
          <cell r="K52">
            <v>47.11</v>
          </cell>
          <cell r="L52">
            <v>47.11</v>
          </cell>
          <cell r="M52">
            <v>47.11</v>
          </cell>
          <cell r="N52">
            <v>1</v>
          </cell>
        </row>
        <row r="53">
          <cell r="A53" t="str">
            <v>CENTRY_6_PL1X4</v>
          </cell>
          <cell r="E53">
            <v>36</v>
          </cell>
          <cell r="F53">
            <v>36</v>
          </cell>
          <cell r="G53">
            <v>36</v>
          </cell>
          <cell r="H53">
            <v>36</v>
          </cell>
          <cell r="I53">
            <v>36</v>
          </cell>
          <cell r="J53">
            <v>36</v>
          </cell>
          <cell r="K53">
            <v>36</v>
          </cell>
          <cell r="L53">
            <v>36</v>
          </cell>
          <cell r="M53">
            <v>36</v>
          </cell>
          <cell r="N53">
            <v>1</v>
          </cell>
        </row>
        <row r="54">
          <cell r="A54" t="str">
            <v>CHALK_1_UNIT</v>
          </cell>
          <cell r="E54">
            <v>45.2</v>
          </cell>
          <cell r="F54">
            <v>45</v>
          </cell>
          <cell r="G54">
            <v>44.1</v>
          </cell>
          <cell r="H54">
            <v>44.3</v>
          </cell>
          <cell r="I54">
            <v>43.1</v>
          </cell>
          <cell r="J54">
            <v>44.4</v>
          </cell>
          <cell r="K54">
            <v>45</v>
          </cell>
          <cell r="L54">
            <v>46.4</v>
          </cell>
          <cell r="M54">
            <v>47.9</v>
          </cell>
          <cell r="N54">
            <v>1</v>
          </cell>
        </row>
        <row r="55">
          <cell r="A55" t="str">
            <v>CHICPK_7_UNIT 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A56" t="str">
            <v>CHILLS_7_UNITA1</v>
          </cell>
          <cell r="E56">
            <v>2</v>
          </cell>
          <cell r="F56">
            <v>1.4</v>
          </cell>
          <cell r="G56">
            <v>1.68</v>
          </cell>
          <cell r="H56">
            <v>1.56</v>
          </cell>
          <cell r="I56">
            <v>1.52</v>
          </cell>
          <cell r="J56">
            <v>1.74</v>
          </cell>
          <cell r="K56">
            <v>1.75</v>
          </cell>
          <cell r="L56">
            <v>1.8</v>
          </cell>
          <cell r="M56">
            <v>1.61</v>
          </cell>
          <cell r="N56">
            <v>1</v>
          </cell>
        </row>
        <row r="57">
          <cell r="A57" t="str">
            <v>CHINO_2_APEBT1</v>
          </cell>
          <cell r="E57">
            <v>40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3</v>
          </cell>
        </row>
        <row r="58">
          <cell r="A58" t="str">
            <v>CHINO_6_CIMGEN</v>
          </cell>
          <cell r="E58">
            <v>9.9999999999980105E-3</v>
          </cell>
          <cell r="F58">
            <v>9.9999999999980105E-3</v>
          </cell>
          <cell r="G58">
            <v>9.9999999999980105E-3</v>
          </cell>
          <cell r="H58">
            <v>9.9999999999980105E-3</v>
          </cell>
          <cell r="I58">
            <v>9.9999999999980105E-3</v>
          </cell>
          <cell r="J58">
            <v>9.9999999999980105E-3</v>
          </cell>
          <cell r="K58">
            <v>9.9999999999980105E-3</v>
          </cell>
          <cell r="L58">
            <v>9.9999999999980105E-3</v>
          </cell>
          <cell r="M58">
            <v>9.9999999999980105E-3</v>
          </cell>
          <cell r="N58">
            <v>1</v>
          </cell>
        </row>
        <row r="59">
          <cell r="A59" t="str">
            <v>CHINO_7_MILIKN</v>
          </cell>
          <cell r="E59">
            <v>1.48</v>
          </cell>
          <cell r="F59">
            <v>1.36</v>
          </cell>
          <cell r="G59">
            <v>1.24</v>
          </cell>
          <cell r="H59">
            <v>1.25</v>
          </cell>
          <cell r="I59">
            <v>1.19</v>
          </cell>
          <cell r="J59">
            <v>1.21</v>
          </cell>
          <cell r="K59">
            <v>1.27</v>
          </cell>
          <cell r="L59">
            <v>1.41</v>
          </cell>
          <cell r="M59">
            <v>1.32</v>
          </cell>
          <cell r="N59">
            <v>1</v>
          </cell>
        </row>
        <row r="60">
          <cell r="A60" t="str">
            <v>CHWCHL_1_UNIT</v>
          </cell>
          <cell r="E60">
            <v>48</v>
          </cell>
          <cell r="F60">
            <v>48</v>
          </cell>
          <cell r="G60">
            <v>48</v>
          </cell>
          <cell r="H60">
            <v>48</v>
          </cell>
          <cell r="I60">
            <v>48</v>
          </cell>
          <cell r="J60">
            <v>48</v>
          </cell>
          <cell r="K60">
            <v>48</v>
          </cell>
          <cell r="L60">
            <v>48</v>
          </cell>
          <cell r="M60">
            <v>48</v>
          </cell>
          <cell r="N60">
            <v>1</v>
          </cell>
        </row>
        <row r="61">
          <cell r="A61" t="str">
            <v>COCOPP_2_CTG1</v>
          </cell>
          <cell r="E61">
            <v>197.53</v>
          </cell>
          <cell r="F61">
            <v>196.71</v>
          </cell>
          <cell r="G61">
            <v>192.92</v>
          </cell>
          <cell r="H61">
            <v>191.45</v>
          </cell>
          <cell r="I61">
            <v>192.29</v>
          </cell>
          <cell r="J61">
            <v>193.74</v>
          </cell>
          <cell r="K61">
            <v>197.14</v>
          </cell>
          <cell r="L61">
            <v>200.73</v>
          </cell>
          <cell r="M61">
            <v>202.03</v>
          </cell>
          <cell r="N61">
            <v>1</v>
          </cell>
        </row>
        <row r="62">
          <cell r="A62" t="str">
            <v>COCOPP_2_CTG2</v>
          </cell>
          <cell r="E62">
            <v>196.7</v>
          </cell>
          <cell r="F62">
            <v>195.93</v>
          </cell>
          <cell r="G62">
            <v>192.14</v>
          </cell>
          <cell r="H62">
            <v>190.76</v>
          </cell>
          <cell r="I62">
            <v>191.53</v>
          </cell>
          <cell r="J62">
            <v>192.9</v>
          </cell>
          <cell r="K62">
            <v>195.94</v>
          </cell>
          <cell r="L62">
            <v>199.73</v>
          </cell>
          <cell r="M62">
            <v>201.15</v>
          </cell>
          <cell r="N62">
            <v>1</v>
          </cell>
        </row>
        <row r="63">
          <cell r="A63" t="str">
            <v>COCOPP_2_CTG3</v>
          </cell>
          <cell r="E63">
            <v>196.28</v>
          </cell>
          <cell r="F63">
            <v>195.58</v>
          </cell>
          <cell r="G63">
            <v>191.4</v>
          </cell>
          <cell r="H63">
            <v>190</v>
          </cell>
          <cell r="I63">
            <v>190.77</v>
          </cell>
          <cell r="J63">
            <v>192.21</v>
          </cell>
          <cell r="K63">
            <v>195.74</v>
          </cell>
          <cell r="L63">
            <v>199.32</v>
          </cell>
          <cell r="M63">
            <v>200.73</v>
          </cell>
          <cell r="N63">
            <v>1</v>
          </cell>
        </row>
        <row r="64">
          <cell r="A64" t="str">
            <v>COCOPP_2_CTG4</v>
          </cell>
          <cell r="E64">
            <v>198.12</v>
          </cell>
          <cell r="F64">
            <v>197.48</v>
          </cell>
          <cell r="G64">
            <v>192.76</v>
          </cell>
          <cell r="H64">
            <v>191.33</v>
          </cell>
          <cell r="I64">
            <v>192.12</v>
          </cell>
          <cell r="J64">
            <v>193.54</v>
          </cell>
          <cell r="K64">
            <v>197.58</v>
          </cell>
          <cell r="L64">
            <v>201.24</v>
          </cell>
          <cell r="M64">
            <v>202.63</v>
          </cell>
          <cell r="N64">
            <v>1</v>
          </cell>
        </row>
        <row r="65">
          <cell r="A65" t="str">
            <v>COLGAT_7_UNIT 1</v>
          </cell>
          <cell r="E65">
            <v>157.80000000000001</v>
          </cell>
          <cell r="F65">
            <v>162.4</v>
          </cell>
          <cell r="G65">
            <v>161.6</v>
          </cell>
          <cell r="H65">
            <v>158</v>
          </cell>
          <cell r="I65">
            <v>154.4</v>
          </cell>
          <cell r="J65">
            <v>152.6</v>
          </cell>
          <cell r="K65">
            <v>153</v>
          </cell>
          <cell r="L65">
            <v>121.6</v>
          </cell>
          <cell r="M65">
            <v>121.6</v>
          </cell>
          <cell r="N65">
            <v>1</v>
          </cell>
        </row>
        <row r="66">
          <cell r="A66" t="str">
            <v>COLGAT_7_UNIT 2</v>
          </cell>
          <cell r="E66">
            <v>128</v>
          </cell>
          <cell r="F66">
            <v>132</v>
          </cell>
          <cell r="G66">
            <v>158.80000000000001</v>
          </cell>
          <cell r="H66">
            <v>158</v>
          </cell>
          <cell r="I66">
            <v>155.19999999999999</v>
          </cell>
          <cell r="J66">
            <v>153.4</v>
          </cell>
          <cell r="K66">
            <v>153</v>
          </cell>
          <cell r="L66">
            <v>153.80000000000001</v>
          </cell>
          <cell r="M66">
            <v>148.80000000000001</v>
          </cell>
          <cell r="N66">
            <v>1</v>
          </cell>
        </row>
        <row r="67">
          <cell r="A67" t="str">
            <v>COLTON_6_AGUAM1</v>
          </cell>
          <cell r="E67">
            <v>43</v>
          </cell>
          <cell r="F67">
            <v>43</v>
          </cell>
          <cell r="G67">
            <v>43</v>
          </cell>
          <cell r="H67">
            <v>43</v>
          </cell>
          <cell r="I67">
            <v>43</v>
          </cell>
          <cell r="J67">
            <v>43</v>
          </cell>
          <cell r="K67">
            <v>43</v>
          </cell>
          <cell r="L67">
            <v>43</v>
          </cell>
          <cell r="M67">
            <v>43</v>
          </cell>
          <cell r="N67">
            <v>1</v>
          </cell>
        </row>
        <row r="68">
          <cell r="A68" t="str">
            <v>COLUSA_2_PL1X3</v>
          </cell>
          <cell r="E68">
            <v>508.59</v>
          </cell>
          <cell r="F68">
            <v>508.59</v>
          </cell>
          <cell r="G68">
            <v>493.15000000000003</v>
          </cell>
          <cell r="H68">
            <v>484.99999999999994</v>
          </cell>
          <cell r="I68">
            <v>486.31</v>
          </cell>
          <cell r="J68">
            <v>500.41</v>
          </cell>
          <cell r="K68">
            <v>508.59</v>
          </cell>
          <cell r="L68">
            <v>508.59</v>
          </cell>
          <cell r="M68">
            <v>509.11999999999995</v>
          </cell>
          <cell r="N68">
            <v>1</v>
          </cell>
        </row>
        <row r="69">
          <cell r="A69" t="str">
            <v>COLVIL_7_PL1X2</v>
          </cell>
          <cell r="E69">
            <v>171.32</v>
          </cell>
          <cell r="F69">
            <v>168.7</v>
          </cell>
          <cell r="G69">
            <v>130.97999999999999</v>
          </cell>
          <cell r="H69">
            <v>125.3</v>
          </cell>
          <cell r="I69">
            <v>129.13</v>
          </cell>
          <cell r="J69">
            <v>101.66</v>
          </cell>
          <cell r="K69">
            <v>79.22</v>
          </cell>
          <cell r="L69">
            <v>87.62</v>
          </cell>
          <cell r="M69">
            <v>116.98</v>
          </cell>
          <cell r="N69">
            <v>1</v>
          </cell>
        </row>
        <row r="70">
          <cell r="A70" t="str">
            <v>CONTRL_1_CASAD2</v>
          </cell>
          <cell r="E70">
            <v>8.35</v>
          </cell>
          <cell r="F70">
            <v>8.6300000000000008</v>
          </cell>
          <cell r="G70">
            <v>8.23</v>
          </cell>
          <cell r="H70">
            <v>9.41</v>
          </cell>
          <cell r="I70">
            <v>9.2799999999999994</v>
          </cell>
          <cell r="J70">
            <v>9.17</v>
          </cell>
          <cell r="K70">
            <v>9.16</v>
          </cell>
          <cell r="L70">
            <v>9.99</v>
          </cell>
          <cell r="M70">
            <v>10.199999999999999</v>
          </cell>
          <cell r="N70">
            <v>1</v>
          </cell>
        </row>
        <row r="71">
          <cell r="A71" t="str">
            <v>CONTRL_1_POOLE</v>
          </cell>
          <cell r="E71">
            <v>0.76</v>
          </cell>
          <cell r="F71">
            <v>2.25</v>
          </cell>
          <cell r="G71">
            <v>8.2899999999999991</v>
          </cell>
          <cell r="H71">
            <v>5.72</v>
          </cell>
          <cell r="I71">
            <v>4.1500000000000004</v>
          </cell>
          <cell r="J71">
            <v>0.57999999999999996</v>
          </cell>
          <cell r="K71">
            <v>0.04</v>
          </cell>
          <cell r="L71">
            <v>0.56000000000000005</v>
          </cell>
          <cell r="M71">
            <v>0.88</v>
          </cell>
          <cell r="N71">
            <v>1</v>
          </cell>
        </row>
        <row r="72">
          <cell r="A72" t="str">
            <v>CONTRL_1_RUSHCK</v>
          </cell>
          <cell r="E72">
            <v>1.82</v>
          </cell>
          <cell r="F72">
            <v>0.8</v>
          </cell>
          <cell r="G72">
            <v>9.4499999999999993</v>
          </cell>
          <cell r="H72">
            <v>9.5500000000000007</v>
          </cell>
          <cell r="I72">
            <v>1.62</v>
          </cell>
          <cell r="J72">
            <v>1.62</v>
          </cell>
          <cell r="K72">
            <v>1.1000000000000001</v>
          </cell>
          <cell r="L72">
            <v>1.26</v>
          </cell>
          <cell r="M72">
            <v>0.8</v>
          </cell>
          <cell r="N72">
            <v>1</v>
          </cell>
        </row>
        <row r="73">
          <cell r="A73" t="str">
            <v>CORONS_6_CLRWTR</v>
          </cell>
          <cell r="E73">
            <v>8</v>
          </cell>
          <cell r="F73">
            <v>8</v>
          </cell>
          <cell r="G73">
            <v>8</v>
          </cell>
          <cell r="H73">
            <v>8</v>
          </cell>
          <cell r="I73">
            <v>8</v>
          </cell>
          <cell r="J73">
            <v>8</v>
          </cell>
          <cell r="K73">
            <v>8</v>
          </cell>
          <cell r="L73">
            <v>8</v>
          </cell>
          <cell r="M73">
            <v>8</v>
          </cell>
          <cell r="N73">
            <v>1</v>
          </cell>
        </row>
        <row r="74">
          <cell r="A74" t="str">
            <v>COVERD_2_QFUNTS</v>
          </cell>
          <cell r="E74">
            <v>4.2</v>
          </cell>
          <cell r="F74">
            <v>3.96</v>
          </cell>
          <cell r="G74">
            <v>1.04</v>
          </cell>
          <cell r="H74">
            <v>0.22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0.23</v>
          </cell>
          <cell r="N74">
            <v>1</v>
          </cell>
        </row>
        <row r="75">
          <cell r="A75" t="str">
            <v>CRESTA_7_PL1X2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</v>
          </cell>
        </row>
        <row r="76">
          <cell r="A76" t="str">
            <v>CSCCOG_1_UNIT 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</v>
          </cell>
        </row>
        <row r="77">
          <cell r="A77" t="str">
            <v>CSCGNR_1_UNIT 1</v>
          </cell>
          <cell r="E77">
            <v>24</v>
          </cell>
          <cell r="F77">
            <v>24</v>
          </cell>
          <cell r="G77">
            <v>24</v>
          </cell>
          <cell r="H77">
            <v>24</v>
          </cell>
          <cell r="I77">
            <v>24</v>
          </cell>
          <cell r="J77">
            <v>24</v>
          </cell>
          <cell r="K77">
            <v>24</v>
          </cell>
          <cell r="L77">
            <v>24</v>
          </cell>
          <cell r="M77">
            <v>24</v>
          </cell>
          <cell r="N77">
            <v>1</v>
          </cell>
        </row>
        <row r="78">
          <cell r="A78" t="str">
            <v>CSCGNR_1_UNIT 2</v>
          </cell>
          <cell r="E78">
            <v>24</v>
          </cell>
          <cell r="F78">
            <v>24</v>
          </cell>
          <cell r="G78">
            <v>24</v>
          </cell>
          <cell r="H78">
            <v>24</v>
          </cell>
          <cell r="I78">
            <v>24</v>
          </cell>
          <cell r="J78">
            <v>24</v>
          </cell>
          <cell r="K78">
            <v>24</v>
          </cell>
          <cell r="L78">
            <v>24</v>
          </cell>
          <cell r="M78">
            <v>24</v>
          </cell>
          <cell r="N78">
            <v>1</v>
          </cell>
        </row>
        <row r="79">
          <cell r="A79" t="str">
            <v>CSTRVL_7_PL1X2</v>
          </cell>
          <cell r="E79">
            <v>4.01</v>
          </cell>
          <cell r="F79">
            <v>3.63</v>
          </cell>
          <cell r="G79">
            <v>3.95</v>
          </cell>
          <cell r="H79">
            <v>4.16</v>
          </cell>
          <cell r="I79">
            <v>4.1399999999999997</v>
          </cell>
          <cell r="J79">
            <v>4.17</v>
          </cell>
          <cell r="K79">
            <v>3.86</v>
          </cell>
          <cell r="L79">
            <v>3.98</v>
          </cell>
          <cell r="M79">
            <v>3.73</v>
          </cell>
          <cell r="N79">
            <v>1</v>
          </cell>
        </row>
        <row r="80">
          <cell r="A80" t="str">
            <v>CUMMNG_6_SUNCT1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</v>
          </cell>
        </row>
        <row r="81">
          <cell r="A81" t="str">
            <v>DELTA_2_PL1X4</v>
          </cell>
          <cell r="E81">
            <v>614</v>
          </cell>
          <cell r="F81">
            <v>619</v>
          </cell>
          <cell r="G81">
            <v>609</v>
          </cell>
          <cell r="H81">
            <v>602</v>
          </cell>
          <cell r="I81">
            <v>602</v>
          </cell>
          <cell r="J81">
            <v>602</v>
          </cell>
          <cell r="K81">
            <v>619</v>
          </cell>
          <cell r="L81">
            <v>634</v>
          </cell>
          <cell r="M81">
            <v>645.29</v>
          </cell>
          <cell r="N81">
            <v>1</v>
          </cell>
        </row>
        <row r="82">
          <cell r="A82" t="str">
            <v>DONNLS_7_UNIT</v>
          </cell>
          <cell r="E82">
            <v>52</v>
          </cell>
          <cell r="F82">
            <v>52</v>
          </cell>
          <cell r="G82">
            <v>52</v>
          </cell>
          <cell r="H82">
            <v>55</v>
          </cell>
          <cell r="I82">
            <v>60</v>
          </cell>
          <cell r="J82">
            <v>56.4</v>
          </cell>
          <cell r="K82">
            <v>57.6</v>
          </cell>
          <cell r="L82">
            <v>58</v>
          </cell>
          <cell r="M82">
            <v>57.6</v>
          </cell>
          <cell r="N82">
            <v>1</v>
          </cell>
        </row>
        <row r="83">
          <cell r="A83" t="str">
            <v>DOSMGO_2_NSPIN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</v>
          </cell>
        </row>
        <row r="84">
          <cell r="A84" t="str">
            <v>DOUBLC_1_UNITS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</v>
          </cell>
        </row>
        <row r="85">
          <cell r="A85" t="str">
            <v>DRACKR_2_DSUBT2</v>
          </cell>
          <cell r="E85">
            <v>230</v>
          </cell>
          <cell r="F85">
            <v>230</v>
          </cell>
          <cell r="G85">
            <v>230</v>
          </cell>
          <cell r="H85">
            <v>230</v>
          </cell>
          <cell r="I85">
            <v>230</v>
          </cell>
          <cell r="J85">
            <v>230</v>
          </cell>
          <cell r="K85">
            <v>230</v>
          </cell>
          <cell r="L85">
            <v>230</v>
          </cell>
          <cell r="M85">
            <v>209.67000000000002</v>
          </cell>
          <cell r="N85">
            <v>3</v>
          </cell>
        </row>
        <row r="86">
          <cell r="A86" t="str">
            <v>DRACKR_2_DSUBT3</v>
          </cell>
          <cell r="E86">
            <v>230</v>
          </cell>
          <cell r="F86">
            <v>230</v>
          </cell>
          <cell r="G86">
            <v>230</v>
          </cell>
          <cell r="H86">
            <v>230</v>
          </cell>
          <cell r="I86">
            <v>230</v>
          </cell>
          <cell r="J86">
            <v>230</v>
          </cell>
          <cell r="K86">
            <v>230</v>
          </cell>
          <cell r="L86">
            <v>230</v>
          </cell>
          <cell r="M86">
            <v>230</v>
          </cell>
          <cell r="N86">
            <v>3</v>
          </cell>
        </row>
        <row r="87">
          <cell r="A87" t="str">
            <v>DREWS_6_PL1X4</v>
          </cell>
          <cell r="E87">
            <v>36</v>
          </cell>
          <cell r="F87">
            <v>36</v>
          </cell>
          <cell r="G87">
            <v>36</v>
          </cell>
          <cell r="H87">
            <v>36</v>
          </cell>
          <cell r="I87">
            <v>36</v>
          </cell>
          <cell r="J87">
            <v>36</v>
          </cell>
          <cell r="K87">
            <v>36</v>
          </cell>
          <cell r="L87">
            <v>36</v>
          </cell>
          <cell r="M87">
            <v>36</v>
          </cell>
          <cell r="N87">
            <v>1</v>
          </cell>
        </row>
        <row r="88">
          <cell r="A88" t="str">
            <v>DRUM_7_PL1X2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A89" t="str">
            <v>DRUM_7_PL3X4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</v>
          </cell>
        </row>
        <row r="90">
          <cell r="A90" t="str">
            <v>DRUM_7_UNIT 5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</v>
          </cell>
        </row>
        <row r="91">
          <cell r="A91" t="str">
            <v>DSRTHV_2_DH2BT1</v>
          </cell>
          <cell r="E91">
            <v>70</v>
          </cell>
          <cell r="F91">
            <v>70</v>
          </cell>
          <cell r="G91">
            <v>70</v>
          </cell>
          <cell r="H91">
            <v>70</v>
          </cell>
          <cell r="I91">
            <v>70</v>
          </cell>
          <cell r="J91">
            <v>70</v>
          </cell>
          <cell r="K91">
            <v>70</v>
          </cell>
          <cell r="L91">
            <v>70</v>
          </cell>
          <cell r="M91">
            <v>70</v>
          </cell>
          <cell r="N91">
            <v>1</v>
          </cell>
        </row>
        <row r="92">
          <cell r="A92" t="str">
            <v>DUANE_1_PL1X3</v>
          </cell>
          <cell r="E92">
            <v>85.650294695481335</v>
          </cell>
          <cell r="F92">
            <v>85.650294695481335</v>
          </cell>
          <cell r="G92">
            <v>85.650294695481335</v>
          </cell>
          <cell r="H92">
            <v>85.650294695481335</v>
          </cell>
          <cell r="I92">
            <v>85.650294695481335</v>
          </cell>
          <cell r="J92">
            <v>85.650294695481335</v>
          </cell>
          <cell r="K92">
            <v>85.650294695481335</v>
          </cell>
          <cell r="L92">
            <v>85.650294695481335</v>
          </cell>
          <cell r="M92">
            <v>85.650294695481335</v>
          </cell>
          <cell r="N92">
            <v>1</v>
          </cell>
        </row>
        <row r="93">
          <cell r="A93" t="str">
            <v>DUTCH1_7_UNIT 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1</v>
          </cell>
        </row>
        <row r="94">
          <cell r="A94" t="str">
            <v>DUTCH2_7_UNIT 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1</v>
          </cell>
        </row>
        <row r="95">
          <cell r="A95" t="str">
            <v>DVLCYN_1_UNITS</v>
          </cell>
          <cell r="E95">
            <v>111.2</v>
          </cell>
          <cell r="F95">
            <v>109.2</v>
          </cell>
          <cell r="G95">
            <v>142.6</v>
          </cell>
          <cell r="H95">
            <v>133</v>
          </cell>
          <cell r="I95">
            <v>132</v>
          </cell>
          <cell r="J95">
            <v>129.94</v>
          </cell>
          <cell r="K95">
            <v>106</v>
          </cell>
          <cell r="L95">
            <v>114</v>
          </cell>
          <cell r="M95">
            <v>98</v>
          </cell>
          <cell r="N95">
            <v>1</v>
          </cell>
        </row>
        <row r="96">
          <cell r="A96" t="str">
            <v>EASTWD_7_UNIT</v>
          </cell>
          <cell r="E96">
            <v>184</v>
          </cell>
          <cell r="F96">
            <v>184</v>
          </cell>
          <cell r="G96">
            <v>184</v>
          </cell>
          <cell r="H96">
            <v>184</v>
          </cell>
          <cell r="I96">
            <v>184</v>
          </cell>
          <cell r="J96">
            <v>184</v>
          </cell>
          <cell r="K96">
            <v>184</v>
          </cell>
          <cell r="L96">
            <v>184</v>
          </cell>
          <cell r="M96">
            <v>184</v>
          </cell>
          <cell r="N96">
            <v>1</v>
          </cell>
        </row>
        <row r="97">
          <cell r="A97" t="str">
            <v>EDMONS_2_NSPIN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A98" t="str">
            <v>ELCAJN_6_EB1BT1</v>
          </cell>
          <cell r="E98">
            <v>12</v>
          </cell>
          <cell r="F98">
            <v>12</v>
          </cell>
          <cell r="G98">
            <v>12</v>
          </cell>
          <cell r="H98">
            <v>12</v>
          </cell>
          <cell r="I98">
            <v>12</v>
          </cell>
          <cell r="J98">
            <v>12</v>
          </cell>
          <cell r="K98">
            <v>12</v>
          </cell>
          <cell r="L98">
            <v>12</v>
          </cell>
          <cell r="M98">
            <v>12</v>
          </cell>
          <cell r="N98">
            <v>1</v>
          </cell>
        </row>
        <row r="99">
          <cell r="A99" t="str">
            <v>ELCAJN_6_LM6K</v>
          </cell>
          <cell r="E99">
            <v>48.1</v>
          </cell>
          <cell r="F99">
            <v>48.1</v>
          </cell>
          <cell r="G99">
            <v>48.1</v>
          </cell>
          <cell r="H99">
            <v>48.1</v>
          </cell>
          <cell r="I99">
            <v>48.1</v>
          </cell>
          <cell r="J99">
            <v>48.1</v>
          </cell>
          <cell r="K99">
            <v>48.1</v>
          </cell>
          <cell r="L99">
            <v>48.1</v>
          </cell>
          <cell r="M99">
            <v>48.1</v>
          </cell>
          <cell r="N99">
            <v>1</v>
          </cell>
        </row>
        <row r="100">
          <cell r="A100" t="str">
            <v>ELCAJN_6_UNITA1</v>
          </cell>
          <cell r="E100">
            <v>45.42</v>
          </cell>
          <cell r="F100">
            <v>45.42</v>
          </cell>
          <cell r="G100">
            <v>45.42</v>
          </cell>
          <cell r="H100">
            <v>45.42</v>
          </cell>
          <cell r="I100">
            <v>45.42</v>
          </cell>
          <cell r="J100">
            <v>45.42</v>
          </cell>
          <cell r="K100">
            <v>45.42</v>
          </cell>
          <cell r="L100">
            <v>45.42</v>
          </cell>
          <cell r="M100">
            <v>45.42</v>
          </cell>
          <cell r="N100">
            <v>1</v>
          </cell>
        </row>
        <row r="101">
          <cell r="A101" t="str">
            <v>ELECTR_7_PL1X3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</v>
          </cell>
        </row>
        <row r="102">
          <cell r="A102" t="str">
            <v>ELKCRK_6_STONYG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</v>
          </cell>
        </row>
        <row r="103">
          <cell r="A103" t="str">
            <v>ELKHIL_2_PL1X3</v>
          </cell>
          <cell r="E103">
            <v>171.70000000000005</v>
          </cell>
          <cell r="F103">
            <v>171.70000000000005</v>
          </cell>
          <cell r="G103">
            <v>171.70000000000005</v>
          </cell>
          <cell r="H103">
            <v>171.70000000000005</v>
          </cell>
          <cell r="I103">
            <v>171.70000000000005</v>
          </cell>
          <cell r="J103">
            <v>171.70000000000005</v>
          </cell>
          <cell r="K103">
            <v>171.70000000000005</v>
          </cell>
          <cell r="L103">
            <v>171.70000000000005</v>
          </cell>
          <cell r="M103">
            <v>171.70000000000005</v>
          </cell>
          <cell r="N103">
            <v>1</v>
          </cell>
        </row>
        <row r="104">
          <cell r="A104" t="str">
            <v>ELSEGN_2_UN1011</v>
          </cell>
          <cell r="E104">
            <v>263</v>
          </cell>
          <cell r="F104">
            <v>263</v>
          </cell>
          <cell r="G104">
            <v>263</v>
          </cell>
          <cell r="H104">
            <v>263</v>
          </cell>
          <cell r="I104">
            <v>272.7</v>
          </cell>
          <cell r="J104">
            <v>272.7</v>
          </cell>
          <cell r="K104">
            <v>272.7</v>
          </cell>
          <cell r="L104">
            <v>272.7</v>
          </cell>
          <cell r="M104">
            <v>272.7</v>
          </cell>
          <cell r="N104">
            <v>1</v>
          </cell>
        </row>
        <row r="105">
          <cell r="A105" t="str">
            <v>ELSEGN_2_UN2021</v>
          </cell>
          <cell r="E105">
            <v>263.68</v>
          </cell>
          <cell r="F105">
            <v>263.68</v>
          </cell>
          <cell r="G105">
            <v>263.68</v>
          </cell>
          <cell r="H105">
            <v>263.68</v>
          </cell>
          <cell r="I105">
            <v>271.22000000000003</v>
          </cell>
          <cell r="J105">
            <v>271.22000000000003</v>
          </cell>
          <cell r="K105">
            <v>271.22000000000003</v>
          </cell>
          <cell r="L105">
            <v>271.22000000000003</v>
          </cell>
          <cell r="M105">
            <v>271.22000000000003</v>
          </cell>
          <cell r="N105">
            <v>1</v>
          </cell>
        </row>
        <row r="106">
          <cell r="A106" t="str">
            <v>ESCNDO_6_EB1BT1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20</v>
          </cell>
          <cell r="K106">
            <v>20</v>
          </cell>
          <cell r="L106">
            <v>20</v>
          </cell>
          <cell r="M106">
            <v>20</v>
          </cell>
          <cell r="N106">
            <v>1</v>
          </cell>
        </row>
        <row r="107">
          <cell r="A107" t="str">
            <v>ESCNDO_6_EB2BT2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20</v>
          </cell>
          <cell r="M107">
            <v>20</v>
          </cell>
          <cell r="N107">
            <v>1</v>
          </cell>
        </row>
        <row r="108">
          <cell r="A108" t="str">
            <v>ESCNDO_6_EB3BT3</v>
          </cell>
          <cell r="E108">
            <v>20</v>
          </cell>
          <cell r="F108">
            <v>20</v>
          </cell>
          <cell r="G108">
            <v>20</v>
          </cell>
          <cell r="H108">
            <v>20</v>
          </cell>
          <cell r="I108">
            <v>20</v>
          </cell>
          <cell r="J108">
            <v>20</v>
          </cell>
          <cell r="K108">
            <v>20</v>
          </cell>
          <cell r="L108">
            <v>20</v>
          </cell>
          <cell r="M108">
            <v>20</v>
          </cell>
          <cell r="N108">
            <v>1</v>
          </cell>
        </row>
        <row r="109">
          <cell r="A109" t="str">
            <v>ESCNDO_6_PL1X2</v>
          </cell>
          <cell r="E109">
            <v>48.71</v>
          </cell>
          <cell r="F109">
            <v>48.71</v>
          </cell>
          <cell r="G109">
            <v>48.71</v>
          </cell>
          <cell r="H109">
            <v>48.71</v>
          </cell>
          <cell r="I109">
            <v>48.71</v>
          </cell>
          <cell r="J109">
            <v>48.71</v>
          </cell>
          <cell r="K109">
            <v>48.71</v>
          </cell>
          <cell r="L109">
            <v>48.71</v>
          </cell>
          <cell r="M109">
            <v>48.71</v>
          </cell>
          <cell r="N109">
            <v>1</v>
          </cell>
        </row>
        <row r="110">
          <cell r="A110" t="str">
            <v>ESCNDO_6_UNITB1</v>
          </cell>
          <cell r="E110">
            <v>48.04</v>
          </cell>
          <cell r="F110">
            <v>48.04</v>
          </cell>
          <cell r="G110">
            <v>48.04</v>
          </cell>
          <cell r="H110">
            <v>48.04</v>
          </cell>
          <cell r="I110">
            <v>48.04</v>
          </cell>
          <cell r="J110">
            <v>48.04</v>
          </cell>
          <cell r="K110">
            <v>48.04</v>
          </cell>
          <cell r="L110">
            <v>48.04</v>
          </cell>
          <cell r="M110">
            <v>48.04</v>
          </cell>
          <cell r="N110">
            <v>1</v>
          </cell>
        </row>
        <row r="111">
          <cell r="A111" t="str">
            <v>ESCO_6_GLMQF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</v>
          </cell>
        </row>
        <row r="112">
          <cell r="A112" t="str">
            <v>ETIWND_6_GRPLND</v>
          </cell>
          <cell r="E112">
            <v>47.39</v>
          </cell>
          <cell r="F112">
            <v>47.39</v>
          </cell>
          <cell r="G112">
            <v>47.39</v>
          </cell>
          <cell r="H112">
            <v>47.39</v>
          </cell>
          <cell r="I112">
            <v>47.39</v>
          </cell>
          <cell r="J112">
            <v>47.39</v>
          </cell>
          <cell r="K112">
            <v>47.39</v>
          </cell>
          <cell r="L112">
            <v>47.39</v>
          </cell>
          <cell r="M112">
            <v>47.39</v>
          </cell>
          <cell r="N112">
            <v>1</v>
          </cell>
        </row>
        <row r="113">
          <cell r="A113" t="str">
            <v>EXCHEC_7_UNIT 1</v>
          </cell>
          <cell r="E113">
            <v>48</v>
          </cell>
          <cell r="F113">
            <v>60</v>
          </cell>
          <cell r="G113">
            <v>85.2</v>
          </cell>
          <cell r="H113">
            <v>80.2</v>
          </cell>
          <cell r="I113">
            <v>75.599999999999994</v>
          </cell>
          <cell r="J113">
            <v>66.400000000000006</v>
          </cell>
          <cell r="K113">
            <v>64</v>
          </cell>
          <cell r="L113">
            <v>0</v>
          </cell>
          <cell r="M113">
            <v>59.2</v>
          </cell>
          <cell r="N113">
            <v>1</v>
          </cell>
        </row>
        <row r="114">
          <cell r="A114" t="str">
            <v>FMEADO_7_UNIT</v>
          </cell>
          <cell r="E114">
            <v>12.8</v>
          </cell>
          <cell r="F114">
            <v>12.8</v>
          </cell>
          <cell r="G114">
            <v>15.8</v>
          </cell>
          <cell r="H114">
            <v>15.8</v>
          </cell>
          <cell r="I114">
            <v>15.8</v>
          </cell>
          <cell r="J114">
            <v>15.8</v>
          </cell>
          <cell r="K114">
            <v>11.4</v>
          </cell>
          <cell r="L114">
            <v>14.8</v>
          </cell>
          <cell r="M114">
            <v>15.6</v>
          </cell>
          <cell r="N114">
            <v>1</v>
          </cell>
        </row>
        <row r="115">
          <cell r="A115" t="str">
            <v>FORBST_7_UNIT 1</v>
          </cell>
          <cell r="E115">
            <v>37.44</v>
          </cell>
          <cell r="F115">
            <v>30</v>
          </cell>
          <cell r="G115">
            <v>32.4</v>
          </cell>
          <cell r="H115">
            <v>30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37.5</v>
          </cell>
          <cell r="N115">
            <v>1</v>
          </cell>
        </row>
        <row r="116">
          <cell r="A116" t="str">
            <v>GATEWY_2_GESBT1</v>
          </cell>
          <cell r="E116">
            <v>320</v>
          </cell>
          <cell r="F116">
            <v>320</v>
          </cell>
          <cell r="G116">
            <v>320</v>
          </cell>
          <cell r="H116">
            <v>320</v>
          </cell>
          <cell r="I116">
            <v>320</v>
          </cell>
          <cell r="J116">
            <v>320</v>
          </cell>
          <cell r="K116">
            <v>320</v>
          </cell>
          <cell r="L116">
            <v>320</v>
          </cell>
          <cell r="M116">
            <v>320</v>
          </cell>
          <cell r="N116">
            <v>3</v>
          </cell>
        </row>
        <row r="117">
          <cell r="A117" t="str">
            <v>GATWAY_2_PL1X3</v>
          </cell>
          <cell r="E117">
            <v>435.04999999999995</v>
          </cell>
          <cell r="F117">
            <v>407.40999999999997</v>
          </cell>
          <cell r="G117">
            <v>396.17999999999995</v>
          </cell>
          <cell r="H117">
            <v>388.16999999999996</v>
          </cell>
          <cell r="I117">
            <v>389.57000000000005</v>
          </cell>
          <cell r="J117">
            <v>400.14</v>
          </cell>
          <cell r="K117">
            <v>402.38</v>
          </cell>
          <cell r="L117">
            <v>421.24</v>
          </cell>
          <cell r="M117">
            <v>427.71000000000004</v>
          </cell>
          <cell r="N117">
            <v>1</v>
          </cell>
        </row>
        <row r="118">
          <cell r="A118" t="str">
            <v>GEYS11_7_UNIT11</v>
          </cell>
          <cell r="E118">
            <v>46</v>
          </cell>
          <cell r="F118">
            <v>46</v>
          </cell>
          <cell r="G118">
            <v>46</v>
          </cell>
          <cell r="H118">
            <v>46</v>
          </cell>
          <cell r="I118">
            <v>46</v>
          </cell>
          <cell r="J118">
            <v>46</v>
          </cell>
          <cell r="K118">
            <v>46</v>
          </cell>
          <cell r="L118">
            <v>46</v>
          </cell>
          <cell r="M118">
            <v>46</v>
          </cell>
          <cell r="N118">
            <v>1</v>
          </cell>
        </row>
        <row r="119">
          <cell r="A119" t="str">
            <v>GEYS12_7_UNIT12</v>
          </cell>
          <cell r="E119">
            <v>28</v>
          </cell>
          <cell r="F119">
            <v>28</v>
          </cell>
          <cell r="G119">
            <v>28</v>
          </cell>
          <cell r="H119">
            <v>28</v>
          </cell>
          <cell r="I119">
            <v>28</v>
          </cell>
          <cell r="J119">
            <v>28</v>
          </cell>
          <cell r="K119">
            <v>28</v>
          </cell>
          <cell r="L119">
            <v>28</v>
          </cell>
          <cell r="M119">
            <v>28</v>
          </cell>
          <cell r="N119">
            <v>1</v>
          </cell>
        </row>
        <row r="120">
          <cell r="A120" t="str">
            <v>GEYS13_7_UNIT13</v>
          </cell>
          <cell r="E120">
            <v>34</v>
          </cell>
          <cell r="F120">
            <v>34</v>
          </cell>
          <cell r="G120">
            <v>34</v>
          </cell>
          <cell r="H120">
            <v>34</v>
          </cell>
          <cell r="I120">
            <v>34</v>
          </cell>
          <cell r="J120">
            <v>34</v>
          </cell>
          <cell r="K120">
            <v>34</v>
          </cell>
          <cell r="L120">
            <v>34</v>
          </cell>
          <cell r="M120">
            <v>34</v>
          </cell>
          <cell r="N120">
            <v>1</v>
          </cell>
        </row>
        <row r="121">
          <cell r="A121" t="str">
            <v>GEYS14_7_UNIT14</v>
          </cell>
          <cell r="E121">
            <v>28</v>
          </cell>
          <cell r="F121">
            <v>28</v>
          </cell>
          <cell r="G121">
            <v>28</v>
          </cell>
          <cell r="H121">
            <v>28</v>
          </cell>
          <cell r="I121">
            <v>28</v>
          </cell>
          <cell r="J121">
            <v>28</v>
          </cell>
          <cell r="K121">
            <v>28</v>
          </cell>
          <cell r="L121">
            <v>28</v>
          </cell>
          <cell r="M121">
            <v>28</v>
          </cell>
          <cell r="N121">
            <v>1</v>
          </cell>
        </row>
        <row r="122">
          <cell r="A122" t="str">
            <v>GEYS16_7_UNIT16</v>
          </cell>
          <cell r="E122">
            <v>24</v>
          </cell>
          <cell r="F122">
            <v>24</v>
          </cell>
          <cell r="G122">
            <v>24</v>
          </cell>
          <cell r="H122">
            <v>24</v>
          </cell>
          <cell r="I122">
            <v>24</v>
          </cell>
          <cell r="J122">
            <v>24</v>
          </cell>
          <cell r="K122">
            <v>24</v>
          </cell>
          <cell r="L122">
            <v>24</v>
          </cell>
          <cell r="M122">
            <v>24</v>
          </cell>
          <cell r="N122">
            <v>1</v>
          </cell>
        </row>
        <row r="123">
          <cell r="A123" t="str">
            <v>GEYS17_7_UNIT17</v>
          </cell>
          <cell r="E123">
            <v>34</v>
          </cell>
          <cell r="F123">
            <v>34</v>
          </cell>
          <cell r="G123">
            <v>34</v>
          </cell>
          <cell r="H123">
            <v>34</v>
          </cell>
          <cell r="I123">
            <v>34</v>
          </cell>
          <cell r="J123">
            <v>34</v>
          </cell>
          <cell r="K123">
            <v>34</v>
          </cell>
          <cell r="L123">
            <v>34</v>
          </cell>
          <cell r="M123">
            <v>34</v>
          </cell>
          <cell r="N123">
            <v>1</v>
          </cell>
        </row>
        <row r="124">
          <cell r="A124" t="str">
            <v>GEYS18_7_UNIT18</v>
          </cell>
          <cell r="E124">
            <v>23</v>
          </cell>
          <cell r="F124">
            <v>23</v>
          </cell>
          <cell r="G124">
            <v>23</v>
          </cell>
          <cell r="H124">
            <v>23</v>
          </cell>
          <cell r="I124">
            <v>23</v>
          </cell>
          <cell r="J124">
            <v>23</v>
          </cell>
          <cell r="K124">
            <v>23</v>
          </cell>
          <cell r="L124">
            <v>23</v>
          </cell>
          <cell r="M124">
            <v>23</v>
          </cell>
          <cell r="N124">
            <v>1</v>
          </cell>
        </row>
        <row r="125">
          <cell r="A125" t="str">
            <v>GEYS20_7_UNIT20</v>
          </cell>
          <cell r="E125">
            <v>18</v>
          </cell>
          <cell r="F125">
            <v>18</v>
          </cell>
          <cell r="G125">
            <v>18</v>
          </cell>
          <cell r="H125">
            <v>18</v>
          </cell>
          <cell r="I125">
            <v>18</v>
          </cell>
          <cell r="J125">
            <v>18</v>
          </cell>
          <cell r="K125">
            <v>18</v>
          </cell>
          <cell r="L125">
            <v>18</v>
          </cell>
          <cell r="M125">
            <v>18</v>
          </cell>
          <cell r="N125">
            <v>1</v>
          </cell>
        </row>
        <row r="126">
          <cell r="A126" t="str">
            <v>GILROY_1_UNIT</v>
          </cell>
          <cell r="E126">
            <v>25</v>
          </cell>
          <cell r="F126">
            <v>20</v>
          </cell>
          <cell r="G126">
            <v>20</v>
          </cell>
          <cell r="H126">
            <v>20</v>
          </cell>
          <cell r="I126">
            <v>20</v>
          </cell>
          <cell r="J126">
            <v>20</v>
          </cell>
          <cell r="K126">
            <v>25</v>
          </cell>
          <cell r="L126">
            <v>25</v>
          </cell>
          <cell r="M126">
            <v>25</v>
          </cell>
          <cell r="N126">
            <v>1</v>
          </cell>
        </row>
        <row r="127">
          <cell r="A127" t="str">
            <v>GILRPP_1_PL1X2</v>
          </cell>
          <cell r="E127">
            <v>95.2</v>
          </cell>
          <cell r="F127">
            <v>95.2</v>
          </cell>
          <cell r="G127">
            <v>95.2</v>
          </cell>
          <cell r="H127">
            <v>95.2</v>
          </cell>
          <cell r="I127">
            <v>95.2</v>
          </cell>
          <cell r="J127">
            <v>95.2</v>
          </cell>
          <cell r="K127">
            <v>95.2</v>
          </cell>
          <cell r="L127">
            <v>95.2</v>
          </cell>
          <cell r="M127">
            <v>95.2</v>
          </cell>
          <cell r="N127">
            <v>1</v>
          </cell>
        </row>
        <row r="128">
          <cell r="A128" t="str">
            <v>GILRPP_1_PL3X4</v>
          </cell>
          <cell r="E128">
            <v>46.2</v>
          </cell>
          <cell r="F128">
            <v>46.2</v>
          </cell>
          <cell r="G128">
            <v>46.2</v>
          </cell>
          <cell r="H128">
            <v>46.2</v>
          </cell>
          <cell r="I128">
            <v>46.2</v>
          </cell>
          <cell r="J128">
            <v>46.2</v>
          </cell>
          <cell r="K128">
            <v>46.2</v>
          </cell>
          <cell r="L128">
            <v>46.2</v>
          </cell>
          <cell r="M128">
            <v>46.2</v>
          </cell>
          <cell r="N128">
            <v>1</v>
          </cell>
        </row>
        <row r="129">
          <cell r="A129" t="str">
            <v>GLNARM_2_UNIT 5</v>
          </cell>
          <cell r="E129">
            <v>65</v>
          </cell>
          <cell r="F129">
            <v>65</v>
          </cell>
          <cell r="G129">
            <v>65</v>
          </cell>
          <cell r="H129">
            <v>65</v>
          </cell>
          <cell r="I129">
            <v>65</v>
          </cell>
          <cell r="J129">
            <v>65</v>
          </cell>
          <cell r="K129">
            <v>65</v>
          </cell>
          <cell r="L129">
            <v>65</v>
          </cell>
          <cell r="M129">
            <v>65</v>
          </cell>
          <cell r="N129">
            <v>1</v>
          </cell>
        </row>
        <row r="130">
          <cell r="A130" t="str">
            <v>GLNARM_7_UNIT 1</v>
          </cell>
          <cell r="E130">
            <v>18</v>
          </cell>
          <cell r="F130">
            <v>18</v>
          </cell>
          <cell r="G130">
            <v>18</v>
          </cell>
          <cell r="H130">
            <v>18</v>
          </cell>
          <cell r="I130">
            <v>18</v>
          </cell>
          <cell r="J130">
            <v>18</v>
          </cell>
          <cell r="K130">
            <v>18</v>
          </cell>
          <cell r="L130">
            <v>18</v>
          </cell>
          <cell r="M130">
            <v>18</v>
          </cell>
          <cell r="N130">
            <v>1</v>
          </cell>
        </row>
        <row r="131">
          <cell r="A131" t="str">
            <v>GLNARM_7_UNIT 2</v>
          </cell>
          <cell r="E131">
            <v>20</v>
          </cell>
          <cell r="F131">
            <v>20</v>
          </cell>
          <cell r="G131">
            <v>20</v>
          </cell>
          <cell r="H131">
            <v>20</v>
          </cell>
          <cell r="I131">
            <v>20</v>
          </cell>
          <cell r="J131">
            <v>20</v>
          </cell>
          <cell r="K131">
            <v>20</v>
          </cell>
          <cell r="L131">
            <v>20</v>
          </cell>
          <cell r="M131">
            <v>20</v>
          </cell>
          <cell r="N131">
            <v>1</v>
          </cell>
        </row>
        <row r="132">
          <cell r="A132" t="str">
            <v>GLNARM_7_UNIT 3</v>
          </cell>
          <cell r="E132">
            <v>44.83</v>
          </cell>
          <cell r="F132">
            <v>44.83</v>
          </cell>
          <cell r="G132">
            <v>44.83</v>
          </cell>
          <cell r="H132">
            <v>44.83</v>
          </cell>
          <cell r="I132">
            <v>44.83</v>
          </cell>
          <cell r="J132">
            <v>44.83</v>
          </cell>
          <cell r="K132">
            <v>44.83</v>
          </cell>
          <cell r="L132">
            <v>44.83</v>
          </cell>
          <cell r="M132">
            <v>44.83</v>
          </cell>
          <cell r="N132">
            <v>1</v>
          </cell>
        </row>
        <row r="133">
          <cell r="A133" t="str">
            <v>GLNARM_7_UNIT 4</v>
          </cell>
          <cell r="E133">
            <v>42.42</v>
          </cell>
          <cell r="F133">
            <v>42.42</v>
          </cell>
          <cell r="G133">
            <v>42.42</v>
          </cell>
          <cell r="H133">
            <v>42.42</v>
          </cell>
          <cell r="I133">
            <v>42.42</v>
          </cell>
          <cell r="J133">
            <v>42.42</v>
          </cell>
          <cell r="K133">
            <v>42.42</v>
          </cell>
          <cell r="L133">
            <v>42.42</v>
          </cell>
          <cell r="M133">
            <v>42.42</v>
          </cell>
          <cell r="N133">
            <v>1</v>
          </cell>
        </row>
        <row r="134">
          <cell r="A134" t="str">
            <v>GOLETA_2_VALBT1</v>
          </cell>
          <cell r="E134">
            <v>20</v>
          </cell>
          <cell r="F134">
            <v>20</v>
          </cell>
          <cell r="G134">
            <v>20</v>
          </cell>
          <cell r="H134">
            <v>20</v>
          </cell>
          <cell r="I134">
            <v>20</v>
          </cell>
          <cell r="J134">
            <v>20</v>
          </cell>
          <cell r="K134">
            <v>20</v>
          </cell>
          <cell r="L134">
            <v>20</v>
          </cell>
          <cell r="M134">
            <v>20</v>
          </cell>
          <cell r="N134">
            <v>3</v>
          </cell>
        </row>
        <row r="135">
          <cell r="A135" t="str">
            <v>GOLETA_6_ELLWOD</v>
          </cell>
          <cell r="E135">
            <v>54</v>
          </cell>
          <cell r="F135">
            <v>54</v>
          </cell>
          <cell r="G135">
            <v>54</v>
          </cell>
          <cell r="H135">
            <v>54</v>
          </cell>
          <cell r="I135">
            <v>54</v>
          </cell>
          <cell r="J135">
            <v>54</v>
          </cell>
          <cell r="K135">
            <v>54</v>
          </cell>
          <cell r="L135">
            <v>54</v>
          </cell>
          <cell r="M135">
            <v>54</v>
          </cell>
          <cell r="N135">
            <v>1</v>
          </cell>
        </row>
        <row r="136">
          <cell r="A136" t="str">
            <v>GRIZLY_1_UNIT 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1</v>
          </cell>
        </row>
        <row r="137">
          <cell r="A137" t="str">
            <v>GRNLF2_1_UNIT</v>
          </cell>
          <cell r="E137">
            <v>9.2000000000000028</v>
          </cell>
          <cell r="F137">
            <v>9.2000000000000028</v>
          </cell>
          <cell r="G137">
            <v>9.2000000000000028</v>
          </cell>
          <cell r="H137">
            <v>9.2000000000000028</v>
          </cell>
          <cell r="I137">
            <v>9.2000000000000028</v>
          </cell>
          <cell r="J137">
            <v>9.2000000000000028</v>
          </cell>
          <cell r="K137">
            <v>9.2000000000000028</v>
          </cell>
          <cell r="L137">
            <v>9.2000000000000028</v>
          </cell>
          <cell r="M137">
            <v>9.2000000000000028</v>
          </cell>
          <cell r="N137">
            <v>1</v>
          </cell>
        </row>
        <row r="138">
          <cell r="A138" t="str">
            <v>GUERNS_6_HD3BM3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</row>
        <row r="139">
          <cell r="A139" t="str">
            <v>GUERNS_6_VH2BM1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1</v>
          </cell>
        </row>
        <row r="140">
          <cell r="A140" t="str">
            <v>GWFPWR_1_UNITS</v>
          </cell>
          <cell r="E140">
            <v>95.01</v>
          </cell>
          <cell r="F140">
            <v>93.15</v>
          </cell>
          <cell r="G140">
            <v>91.4</v>
          </cell>
          <cell r="H140">
            <v>89.64</v>
          </cell>
          <cell r="I140">
            <v>90.15</v>
          </cell>
          <cell r="J140">
            <v>92.32</v>
          </cell>
          <cell r="K140">
            <v>96.67</v>
          </cell>
          <cell r="L140">
            <v>96.98</v>
          </cell>
          <cell r="M140">
            <v>97.44</v>
          </cell>
          <cell r="N140">
            <v>1</v>
          </cell>
        </row>
        <row r="141">
          <cell r="A141" t="str">
            <v>GYS5X6_7_UNITS</v>
          </cell>
          <cell r="E141">
            <v>61</v>
          </cell>
          <cell r="F141">
            <v>61</v>
          </cell>
          <cell r="G141">
            <v>61</v>
          </cell>
          <cell r="H141">
            <v>61</v>
          </cell>
          <cell r="I141">
            <v>61</v>
          </cell>
          <cell r="J141">
            <v>61</v>
          </cell>
          <cell r="K141">
            <v>61</v>
          </cell>
          <cell r="L141">
            <v>61</v>
          </cell>
          <cell r="M141">
            <v>61</v>
          </cell>
          <cell r="N141">
            <v>1</v>
          </cell>
        </row>
        <row r="142">
          <cell r="A142" t="str">
            <v>GYS7X8_7_UNITS</v>
          </cell>
          <cell r="E142">
            <v>52</v>
          </cell>
          <cell r="F142">
            <v>52</v>
          </cell>
          <cell r="G142">
            <v>52</v>
          </cell>
          <cell r="H142">
            <v>52</v>
          </cell>
          <cell r="I142">
            <v>52</v>
          </cell>
          <cell r="J142">
            <v>52</v>
          </cell>
          <cell r="K142">
            <v>52</v>
          </cell>
          <cell r="L142">
            <v>52</v>
          </cell>
          <cell r="M142">
            <v>52</v>
          </cell>
          <cell r="N142">
            <v>1</v>
          </cell>
        </row>
        <row r="143">
          <cell r="A143" t="str">
            <v>HAASPH_7_PL1X2</v>
          </cell>
          <cell r="E143">
            <v>115.2</v>
          </cell>
          <cell r="F143">
            <v>129.6</v>
          </cell>
          <cell r="G143">
            <v>139.19999999999999</v>
          </cell>
          <cell r="H143">
            <v>144</v>
          </cell>
          <cell r="I143">
            <v>144</v>
          </cell>
          <cell r="J143">
            <v>129.6</v>
          </cell>
          <cell r="K143">
            <v>115.2</v>
          </cell>
          <cell r="L143">
            <v>115.2</v>
          </cell>
          <cell r="M143">
            <v>115.2</v>
          </cell>
          <cell r="N143">
            <v>1</v>
          </cell>
        </row>
        <row r="144">
          <cell r="A144" t="str">
            <v>HALSEY_6_UNIT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</row>
        <row r="145">
          <cell r="A145" t="str">
            <v>HARBGN_7_UNITS</v>
          </cell>
          <cell r="E145">
            <v>35</v>
          </cell>
          <cell r="F145">
            <v>35</v>
          </cell>
          <cell r="G145">
            <v>35</v>
          </cell>
          <cell r="H145">
            <v>35</v>
          </cell>
          <cell r="I145">
            <v>35</v>
          </cell>
          <cell r="J145">
            <v>35</v>
          </cell>
          <cell r="K145">
            <v>35</v>
          </cell>
          <cell r="L145">
            <v>35</v>
          </cell>
          <cell r="M145">
            <v>35</v>
          </cell>
          <cell r="N145">
            <v>1</v>
          </cell>
        </row>
        <row r="146">
          <cell r="A146" t="str">
            <v>HARDWK_6_STWBM1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</v>
          </cell>
        </row>
        <row r="147">
          <cell r="A147" t="str">
            <v>HELMPG_7_UNIT 1</v>
          </cell>
          <cell r="E147">
            <v>407</v>
          </cell>
          <cell r="F147">
            <v>407</v>
          </cell>
          <cell r="G147">
            <v>407</v>
          </cell>
          <cell r="H147">
            <v>407</v>
          </cell>
          <cell r="I147">
            <v>407</v>
          </cell>
          <cell r="J147">
            <v>407</v>
          </cell>
          <cell r="K147">
            <v>407</v>
          </cell>
          <cell r="L147">
            <v>407</v>
          </cell>
          <cell r="M147">
            <v>407</v>
          </cell>
          <cell r="N147">
            <v>1</v>
          </cell>
        </row>
        <row r="148">
          <cell r="A148" t="str">
            <v>HELMPG_7_UNIT 2</v>
          </cell>
          <cell r="E148">
            <v>407</v>
          </cell>
          <cell r="F148">
            <v>407</v>
          </cell>
          <cell r="G148">
            <v>407</v>
          </cell>
          <cell r="H148">
            <v>407</v>
          </cell>
          <cell r="I148">
            <v>407</v>
          </cell>
          <cell r="J148">
            <v>407</v>
          </cell>
          <cell r="K148">
            <v>407</v>
          </cell>
          <cell r="L148">
            <v>407</v>
          </cell>
          <cell r="M148">
            <v>407</v>
          </cell>
          <cell r="N148">
            <v>1</v>
          </cell>
        </row>
        <row r="149">
          <cell r="A149" t="str">
            <v>HELMPG_7_UNIT 3</v>
          </cell>
          <cell r="E149">
            <v>404</v>
          </cell>
          <cell r="F149">
            <v>404</v>
          </cell>
          <cell r="G149">
            <v>404</v>
          </cell>
          <cell r="H149">
            <v>404</v>
          </cell>
          <cell r="I149">
            <v>404</v>
          </cell>
          <cell r="J149">
            <v>404</v>
          </cell>
          <cell r="K149">
            <v>404</v>
          </cell>
          <cell r="L149">
            <v>404</v>
          </cell>
          <cell r="M149">
            <v>404</v>
          </cell>
          <cell r="N149">
            <v>1</v>
          </cell>
        </row>
        <row r="150">
          <cell r="A150" t="str">
            <v>HENRTA_6_UNITA1</v>
          </cell>
          <cell r="E150">
            <v>47.19</v>
          </cell>
          <cell r="F150">
            <v>46.46</v>
          </cell>
          <cell r="G150">
            <v>45.4</v>
          </cell>
          <cell r="H150">
            <v>44.53</v>
          </cell>
          <cell r="I150">
            <v>44.78</v>
          </cell>
          <cell r="J150">
            <v>45.85</v>
          </cell>
          <cell r="K150">
            <v>47.24</v>
          </cell>
          <cell r="L150">
            <v>48.5</v>
          </cell>
          <cell r="M150">
            <v>48.42</v>
          </cell>
          <cell r="N150">
            <v>1</v>
          </cell>
        </row>
        <row r="151">
          <cell r="A151" t="str">
            <v>HENRTA_6_UNITA2</v>
          </cell>
          <cell r="E151">
            <v>47.11</v>
          </cell>
          <cell r="F151">
            <v>46.35</v>
          </cell>
          <cell r="G151">
            <v>45.3</v>
          </cell>
          <cell r="H151">
            <v>44.43</v>
          </cell>
          <cell r="I151">
            <v>44.68</v>
          </cell>
          <cell r="J151">
            <v>45.75</v>
          </cell>
          <cell r="K151">
            <v>47.15</v>
          </cell>
          <cell r="L151">
            <v>48.42</v>
          </cell>
          <cell r="M151">
            <v>48.31</v>
          </cell>
          <cell r="N151">
            <v>1</v>
          </cell>
        </row>
        <row r="152">
          <cell r="A152" t="str">
            <v>HIDSRT_2_UNITS</v>
          </cell>
          <cell r="E152">
            <v>630</v>
          </cell>
          <cell r="F152">
            <v>630</v>
          </cell>
          <cell r="G152">
            <v>630</v>
          </cell>
          <cell r="H152">
            <v>630</v>
          </cell>
          <cell r="I152">
            <v>630</v>
          </cell>
          <cell r="J152">
            <v>630</v>
          </cell>
          <cell r="K152">
            <v>630</v>
          </cell>
          <cell r="L152">
            <v>630</v>
          </cell>
          <cell r="M152">
            <v>630</v>
          </cell>
          <cell r="N152">
            <v>1</v>
          </cell>
        </row>
        <row r="153">
          <cell r="A153" t="str">
            <v>HINSON_6_LBECH1</v>
          </cell>
          <cell r="E153">
            <v>63</v>
          </cell>
          <cell r="F153">
            <v>63</v>
          </cell>
          <cell r="G153">
            <v>63</v>
          </cell>
          <cell r="H153">
            <v>63</v>
          </cell>
          <cell r="I153">
            <v>63</v>
          </cell>
          <cell r="J153">
            <v>63</v>
          </cell>
          <cell r="K153">
            <v>63</v>
          </cell>
          <cell r="L153">
            <v>63</v>
          </cell>
          <cell r="M153">
            <v>63</v>
          </cell>
          <cell r="N153">
            <v>3</v>
          </cell>
        </row>
        <row r="154">
          <cell r="A154" t="str">
            <v>HINSON_6_LBECH2</v>
          </cell>
          <cell r="E154">
            <v>63</v>
          </cell>
          <cell r="F154">
            <v>63</v>
          </cell>
          <cell r="G154">
            <v>63</v>
          </cell>
          <cell r="H154">
            <v>63</v>
          </cell>
          <cell r="I154">
            <v>63</v>
          </cell>
          <cell r="J154">
            <v>63</v>
          </cell>
          <cell r="K154">
            <v>63</v>
          </cell>
          <cell r="L154">
            <v>63</v>
          </cell>
          <cell r="M154">
            <v>63</v>
          </cell>
          <cell r="N154">
            <v>3</v>
          </cell>
        </row>
        <row r="155">
          <cell r="A155" t="str">
            <v>HINSON_6_LBECH3</v>
          </cell>
          <cell r="E155">
            <v>63</v>
          </cell>
          <cell r="F155">
            <v>63</v>
          </cell>
          <cell r="G155">
            <v>63</v>
          </cell>
          <cell r="H155">
            <v>63</v>
          </cell>
          <cell r="I155">
            <v>63</v>
          </cell>
          <cell r="J155">
            <v>63</v>
          </cell>
          <cell r="K155">
            <v>63</v>
          </cell>
          <cell r="L155">
            <v>63</v>
          </cell>
          <cell r="M155">
            <v>63</v>
          </cell>
          <cell r="N155">
            <v>3</v>
          </cell>
        </row>
        <row r="156">
          <cell r="A156" t="str">
            <v>HINSON_6_LBECH4</v>
          </cell>
          <cell r="E156">
            <v>63</v>
          </cell>
          <cell r="F156">
            <v>63</v>
          </cell>
          <cell r="G156">
            <v>63</v>
          </cell>
          <cell r="H156">
            <v>63</v>
          </cell>
          <cell r="I156">
            <v>63</v>
          </cell>
          <cell r="J156">
            <v>63</v>
          </cell>
          <cell r="K156">
            <v>63</v>
          </cell>
          <cell r="L156">
            <v>63</v>
          </cell>
          <cell r="M156">
            <v>63</v>
          </cell>
          <cell r="N156">
            <v>3</v>
          </cell>
        </row>
        <row r="157">
          <cell r="A157" t="str">
            <v>HINSON_6_SERRGN</v>
          </cell>
          <cell r="E157">
            <v>33</v>
          </cell>
          <cell r="F157">
            <v>33</v>
          </cell>
          <cell r="G157">
            <v>33</v>
          </cell>
          <cell r="H157">
            <v>33</v>
          </cell>
          <cell r="I157">
            <v>33</v>
          </cell>
          <cell r="J157">
            <v>33</v>
          </cell>
          <cell r="K157">
            <v>33</v>
          </cell>
          <cell r="L157">
            <v>33</v>
          </cell>
          <cell r="M157">
            <v>33</v>
          </cell>
          <cell r="N157">
            <v>1</v>
          </cell>
        </row>
        <row r="158">
          <cell r="A158" t="str">
            <v>HNTGBH_2_PL1X3</v>
          </cell>
          <cell r="E158">
            <v>534.64</v>
          </cell>
          <cell r="F158">
            <v>534.64</v>
          </cell>
          <cell r="G158">
            <v>534.64</v>
          </cell>
          <cell r="H158">
            <v>534.64</v>
          </cell>
          <cell r="I158">
            <v>534.64</v>
          </cell>
          <cell r="J158">
            <v>534.64</v>
          </cell>
          <cell r="K158">
            <v>534.64</v>
          </cell>
          <cell r="L158">
            <v>534.64</v>
          </cell>
          <cell r="M158">
            <v>534.64</v>
          </cell>
          <cell r="N158">
            <v>1</v>
          </cell>
        </row>
        <row r="159">
          <cell r="A159" t="str">
            <v>HNTGBH_7_UNIT 2</v>
          </cell>
          <cell r="E159">
            <v>205.8</v>
          </cell>
          <cell r="F159">
            <v>205.8</v>
          </cell>
          <cell r="G159">
            <v>205.8</v>
          </cell>
          <cell r="H159">
            <v>205.8</v>
          </cell>
          <cell r="I159">
            <v>206.84</v>
          </cell>
          <cell r="J159">
            <v>206.84</v>
          </cell>
          <cell r="K159">
            <v>206.84</v>
          </cell>
          <cell r="L159">
            <v>206.84</v>
          </cell>
          <cell r="M159">
            <v>206.84</v>
          </cell>
          <cell r="N159">
            <v>1</v>
          </cell>
        </row>
        <row r="160">
          <cell r="A160" t="str">
            <v>HOOVER_2_MWDDYN</v>
          </cell>
          <cell r="E160">
            <v>135</v>
          </cell>
          <cell r="F160">
            <v>169</v>
          </cell>
          <cell r="G160">
            <v>189</v>
          </cell>
          <cell r="H160">
            <v>189</v>
          </cell>
          <cell r="I160">
            <v>191</v>
          </cell>
          <cell r="J160">
            <v>189</v>
          </cell>
          <cell r="K160">
            <v>174</v>
          </cell>
          <cell r="L160">
            <v>112</v>
          </cell>
          <cell r="M160">
            <v>156</v>
          </cell>
          <cell r="N160">
            <v>1</v>
          </cell>
        </row>
        <row r="161">
          <cell r="A161" t="str">
            <v>HOOVER_2_VEADYN</v>
          </cell>
          <cell r="E161">
            <v>10</v>
          </cell>
          <cell r="F161">
            <v>12</v>
          </cell>
          <cell r="G161">
            <v>14</v>
          </cell>
          <cell r="H161">
            <v>14</v>
          </cell>
          <cell r="I161">
            <v>14</v>
          </cell>
          <cell r="J161">
            <v>14</v>
          </cell>
          <cell r="K161">
            <v>11</v>
          </cell>
          <cell r="L161">
            <v>12</v>
          </cell>
          <cell r="M161">
            <v>12</v>
          </cell>
          <cell r="N161">
            <v>1</v>
          </cell>
        </row>
        <row r="162">
          <cell r="A162" t="str">
            <v>HUMBPP_1_UNITS3</v>
          </cell>
          <cell r="E162">
            <v>65.08</v>
          </cell>
          <cell r="F162">
            <v>65.08</v>
          </cell>
          <cell r="G162">
            <v>65.08</v>
          </cell>
          <cell r="H162">
            <v>65.08</v>
          </cell>
          <cell r="I162">
            <v>65.08</v>
          </cell>
          <cell r="J162">
            <v>65.08</v>
          </cell>
          <cell r="K162">
            <v>65.08</v>
          </cell>
          <cell r="L162">
            <v>65.08</v>
          </cell>
          <cell r="M162">
            <v>65.08</v>
          </cell>
          <cell r="N162">
            <v>1</v>
          </cell>
        </row>
        <row r="163">
          <cell r="A163" t="str">
            <v>HUMBPP_6_UNITS</v>
          </cell>
          <cell r="E163">
            <v>97.62</v>
          </cell>
          <cell r="F163">
            <v>97.62</v>
          </cell>
          <cell r="G163">
            <v>97.62</v>
          </cell>
          <cell r="H163">
            <v>97.62</v>
          </cell>
          <cell r="I163">
            <v>97.62</v>
          </cell>
          <cell r="J163">
            <v>97.62</v>
          </cell>
          <cell r="K163">
            <v>97.62</v>
          </cell>
          <cell r="L163">
            <v>97.62</v>
          </cell>
          <cell r="M163">
            <v>97.62</v>
          </cell>
          <cell r="N163">
            <v>1</v>
          </cell>
        </row>
        <row r="164">
          <cell r="A164" t="str">
            <v>HYTTHM_2_UNITS</v>
          </cell>
          <cell r="E164">
            <v>72</v>
          </cell>
          <cell r="F164">
            <v>220.88</v>
          </cell>
          <cell r="G164">
            <v>268</v>
          </cell>
          <cell r="H164">
            <v>345</v>
          </cell>
          <cell r="I164">
            <v>318</v>
          </cell>
          <cell r="J164">
            <v>198.4</v>
          </cell>
          <cell r="K164">
            <v>71.2</v>
          </cell>
          <cell r="L164">
            <v>71.8</v>
          </cell>
          <cell r="M164">
            <v>78.400000000000006</v>
          </cell>
          <cell r="N164">
            <v>1</v>
          </cell>
        </row>
        <row r="165">
          <cell r="A165" t="str">
            <v>INDIGO_1_UNIT 1</v>
          </cell>
          <cell r="E165">
            <v>44</v>
          </cell>
          <cell r="F165">
            <v>45</v>
          </cell>
          <cell r="G165">
            <v>45</v>
          </cell>
          <cell r="H165">
            <v>45</v>
          </cell>
          <cell r="I165">
            <v>45</v>
          </cell>
          <cell r="J165">
            <v>45</v>
          </cell>
          <cell r="K165">
            <v>45</v>
          </cell>
          <cell r="L165">
            <v>45</v>
          </cell>
          <cell r="M165">
            <v>45</v>
          </cell>
          <cell r="N165">
            <v>1</v>
          </cell>
        </row>
        <row r="166">
          <cell r="A166" t="str">
            <v>INDIGO_1_UNIT 2</v>
          </cell>
          <cell r="E166">
            <v>44.53</v>
          </cell>
          <cell r="F166">
            <v>45</v>
          </cell>
          <cell r="G166">
            <v>45</v>
          </cell>
          <cell r="H166">
            <v>45</v>
          </cell>
          <cell r="I166">
            <v>45</v>
          </cell>
          <cell r="J166">
            <v>45</v>
          </cell>
          <cell r="K166">
            <v>45</v>
          </cell>
          <cell r="L166">
            <v>45</v>
          </cell>
          <cell r="M166">
            <v>45</v>
          </cell>
          <cell r="N166">
            <v>1</v>
          </cell>
        </row>
        <row r="167">
          <cell r="A167" t="str">
            <v>INDIGO_1_UNIT 3</v>
          </cell>
          <cell r="E167">
            <v>43.69</v>
          </cell>
          <cell r="F167">
            <v>45</v>
          </cell>
          <cell r="G167">
            <v>45</v>
          </cell>
          <cell r="H167">
            <v>45</v>
          </cell>
          <cell r="I167">
            <v>45</v>
          </cell>
          <cell r="J167">
            <v>45</v>
          </cell>
          <cell r="K167">
            <v>45</v>
          </cell>
          <cell r="L167">
            <v>45</v>
          </cell>
          <cell r="M167">
            <v>45</v>
          </cell>
          <cell r="N167">
            <v>1</v>
          </cell>
        </row>
        <row r="168">
          <cell r="A168" t="str">
            <v>INTKEP_2_UNITS</v>
          </cell>
          <cell r="E168">
            <v>229.2</v>
          </cell>
          <cell r="F168">
            <v>239.24</v>
          </cell>
          <cell r="G168">
            <v>158.6</v>
          </cell>
          <cell r="H168">
            <v>167.6</v>
          </cell>
          <cell r="I168">
            <v>144.86000000000001</v>
          </cell>
          <cell r="J168">
            <v>126.76</v>
          </cell>
          <cell r="K168">
            <v>94.9</v>
          </cell>
          <cell r="L168">
            <v>78.64</v>
          </cell>
          <cell r="M168">
            <v>87.92</v>
          </cell>
          <cell r="N168">
            <v>1</v>
          </cell>
        </row>
        <row r="169">
          <cell r="A169" t="str">
            <v>INTMNT_3_ANAHEIM</v>
          </cell>
          <cell r="E169">
            <v>236</v>
          </cell>
          <cell r="F169">
            <v>236</v>
          </cell>
          <cell r="G169">
            <v>236</v>
          </cell>
          <cell r="H169">
            <v>236</v>
          </cell>
          <cell r="I169">
            <v>236</v>
          </cell>
          <cell r="J169">
            <v>236</v>
          </cell>
          <cell r="K169">
            <v>236</v>
          </cell>
          <cell r="L169">
            <v>236</v>
          </cell>
          <cell r="M169">
            <v>236</v>
          </cell>
          <cell r="N169">
            <v>1</v>
          </cell>
        </row>
        <row r="170">
          <cell r="A170" t="str">
            <v>INTMNT_3_RIVERSIDE</v>
          </cell>
          <cell r="E170">
            <v>136</v>
          </cell>
          <cell r="F170">
            <v>136</v>
          </cell>
          <cell r="G170">
            <v>136</v>
          </cell>
          <cell r="H170">
            <v>136</v>
          </cell>
          <cell r="I170">
            <v>136</v>
          </cell>
          <cell r="J170">
            <v>136</v>
          </cell>
          <cell r="K170">
            <v>136</v>
          </cell>
          <cell r="L170">
            <v>136</v>
          </cell>
          <cell r="M170">
            <v>136</v>
          </cell>
          <cell r="N170">
            <v>1</v>
          </cell>
        </row>
        <row r="171">
          <cell r="A171" t="str">
            <v>JOANEC_2_STABT1</v>
          </cell>
          <cell r="E171">
            <v>40</v>
          </cell>
          <cell r="F171">
            <v>40</v>
          </cell>
          <cell r="G171">
            <v>40</v>
          </cell>
          <cell r="H171">
            <v>40</v>
          </cell>
          <cell r="I171">
            <v>40</v>
          </cell>
          <cell r="J171">
            <v>40</v>
          </cell>
          <cell r="K171">
            <v>40</v>
          </cell>
          <cell r="L171">
            <v>40</v>
          </cell>
          <cell r="M171">
            <v>40</v>
          </cell>
          <cell r="N171">
            <v>2</v>
          </cell>
        </row>
        <row r="172">
          <cell r="A172" t="str">
            <v>KELSO_2_UNITS</v>
          </cell>
          <cell r="E172">
            <v>198.03</v>
          </cell>
          <cell r="F172">
            <v>194.59</v>
          </cell>
          <cell r="G172">
            <v>192.24</v>
          </cell>
          <cell r="H172">
            <v>194.59</v>
          </cell>
          <cell r="I172">
            <v>192.27</v>
          </cell>
          <cell r="J172">
            <v>193.09</v>
          </cell>
          <cell r="K172">
            <v>194.91</v>
          </cell>
          <cell r="L172">
            <v>196.93</v>
          </cell>
          <cell r="M172">
            <v>198.03</v>
          </cell>
          <cell r="N172">
            <v>1</v>
          </cell>
        </row>
        <row r="173">
          <cell r="A173" t="str">
            <v>KELYRG_6_UNIT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</v>
          </cell>
        </row>
        <row r="174">
          <cell r="A174" t="str">
            <v>KERKH2_7_UNIT 1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1</v>
          </cell>
        </row>
        <row r="175">
          <cell r="A175" t="str">
            <v>KERNFT_1_UNITS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</row>
        <row r="176">
          <cell r="A176" t="str">
            <v>KINGCO_1_KINGBR</v>
          </cell>
          <cell r="E176">
            <v>12.5</v>
          </cell>
          <cell r="F176">
            <v>12.5</v>
          </cell>
          <cell r="G176">
            <v>12.5</v>
          </cell>
          <cell r="H176">
            <v>12.5</v>
          </cell>
          <cell r="I176">
            <v>12.5</v>
          </cell>
          <cell r="J176">
            <v>12.5</v>
          </cell>
          <cell r="K176">
            <v>12.5</v>
          </cell>
          <cell r="L176">
            <v>12.5</v>
          </cell>
          <cell r="M176">
            <v>12.5</v>
          </cell>
          <cell r="N176">
            <v>1</v>
          </cell>
        </row>
        <row r="177">
          <cell r="A177" t="str">
            <v>KINGRV_7_UNIT 1</v>
          </cell>
          <cell r="E177">
            <v>11.2</v>
          </cell>
          <cell r="F177">
            <v>11.2</v>
          </cell>
          <cell r="G177">
            <v>35.520000000000003</v>
          </cell>
          <cell r="H177">
            <v>37.119999999999997</v>
          </cell>
          <cell r="I177">
            <v>36.799999999999997</v>
          </cell>
          <cell r="J177">
            <v>33.159999999999997</v>
          </cell>
          <cell r="K177">
            <v>32</v>
          </cell>
          <cell r="L177">
            <v>32</v>
          </cell>
          <cell r="M177">
            <v>38.4</v>
          </cell>
          <cell r="N177">
            <v>1</v>
          </cell>
        </row>
        <row r="178">
          <cell r="A178" t="str">
            <v>KNGCTY_6_UNITA1</v>
          </cell>
          <cell r="E178">
            <v>44.6</v>
          </cell>
          <cell r="F178">
            <v>44.6</v>
          </cell>
          <cell r="G178">
            <v>44.6</v>
          </cell>
          <cell r="H178">
            <v>44.6</v>
          </cell>
          <cell r="I178">
            <v>44.6</v>
          </cell>
          <cell r="J178">
            <v>44.6</v>
          </cell>
          <cell r="K178">
            <v>44.6</v>
          </cell>
          <cell r="L178">
            <v>44.6</v>
          </cell>
          <cell r="M178">
            <v>44.6</v>
          </cell>
          <cell r="N178">
            <v>1</v>
          </cell>
        </row>
        <row r="179">
          <cell r="A179" t="str">
            <v>KYCORA_6_KMSBT1</v>
          </cell>
          <cell r="E179">
            <v>1</v>
          </cell>
          <cell r="F179">
            <v>1</v>
          </cell>
          <cell r="G179">
            <v>1</v>
          </cell>
          <cell r="H179">
            <v>1</v>
          </cell>
          <cell r="I179">
            <v>1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</row>
        <row r="180">
          <cell r="A180" t="str">
            <v>LAKHDG_6_UNIT 1</v>
          </cell>
          <cell r="E180">
            <v>20</v>
          </cell>
          <cell r="F180">
            <v>20</v>
          </cell>
          <cell r="G180">
            <v>20</v>
          </cell>
          <cell r="H180">
            <v>20</v>
          </cell>
          <cell r="I180">
            <v>20</v>
          </cell>
          <cell r="J180">
            <v>20</v>
          </cell>
          <cell r="K180">
            <v>20</v>
          </cell>
          <cell r="L180">
            <v>20</v>
          </cell>
          <cell r="M180">
            <v>20</v>
          </cell>
          <cell r="N180">
            <v>1</v>
          </cell>
        </row>
        <row r="181">
          <cell r="A181" t="str">
            <v>LAKHDG_6_UNIT 2</v>
          </cell>
          <cell r="E181">
            <v>20</v>
          </cell>
          <cell r="F181">
            <v>20</v>
          </cell>
          <cell r="G181">
            <v>20</v>
          </cell>
          <cell r="H181">
            <v>20</v>
          </cell>
          <cell r="I181">
            <v>20</v>
          </cell>
          <cell r="J181">
            <v>20</v>
          </cell>
          <cell r="K181">
            <v>20</v>
          </cell>
          <cell r="L181">
            <v>20</v>
          </cell>
          <cell r="M181">
            <v>20</v>
          </cell>
          <cell r="N181">
            <v>1</v>
          </cell>
        </row>
        <row r="182">
          <cell r="A182" t="str">
            <v>LAPLMA_2_UNIT 1</v>
          </cell>
          <cell r="E182">
            <v>194.8</v>
          </cell>
          <cell r="F182">
            <v>194.8</v>
          </cell>
          <cell r="G182">
            <v>194.8</v>
          </cell>
          <cell r="H182">
            <v>194.8</v>
          </cell>
          <cell r="I182">
            <v>194.8</v>
          </cell>
          <cell r="J182">
            <v>194.8</v>
          </cell>
          <cell r="K182">
            <v>194.8</v>
          </cell>
          <cell r="L182">
            <v>194.8</v>
          </cell>
          <cell r="M182">
            <v>194.8</v>
          </cell>
          <cell r="N182">
            <v>1</v>
          </cell>
        </row>
        <row r="183">
          <cell r="A183" t="str">
            <v>LAPLMA_2_UNIT 2</v>
          </cell>
          <cell r="E183">
            <v>195.2</v>
          </cell>
          <cell r="F183">
            <v>195.2</v>
          </cell>
          <cell r="G183">
            <v>195.2</v>
          </cell>
          <cell r="H183">
            <v>195.2</v>
          </cell>
          <cell r="I183">
            <v>195.2</v>
          </cell>
          <cell r="J183">
            <v>195.2</v>
          </cell>
          <cell r="K183">
            <v>195.2</v>
          </cell>
          <cell r="L183">
            <v>195.2</v>
          </cell>
          <cell r="M183">
            <v>195.2</v>
          </cell>
          <cell r="N183">
            <v>1</v>
          </cell>
        </row>
        <row r="184">
          <cell r="A184" t="str">
            <v>LAPLMA_2_UNIT 3</v>
          </cell>
          <cell r="E184">
            <v>194.14999999999998</v>
          </cell>
          <cell r="F184">
            <v>194.14999999999998</v>
          </cell>
          <cell r="G184">
            <v>194.14999999999998</v>
          </cell>
          <cell r="H184">
            <v>194.14999999999998</v>
          </cell>
          <cell r="I184">
            <v>194.14999999999998</v>
          </cell>
          <cell r="J184">
            <v>194.14999999999998</v>
          </cell>
          <cell r="K184">
            <v>194.14999999999998</v>
          </cell>
          <cell r="L184">
            <v>194.14999999999998</v>
          </cell>
          <cell r="M184">
            <v>194.14999999999998</v>
          </cell>
          <cell r="N184">
            <v>1</v>
          </cell>
        </row>
        <row r="185">
          <cell r="A185" t="str">
            <v>LAPLMA_2_UNIT 4</v>
          </cell>
          <cell r="E185">
            <v>191.29</v>
          </cell>
          <cell r="F185">
            <v>191.29</v>
          </cell>
          <cell r="G185">
            <v>191.29</v>
          </cell>
          <cell r="H185">
            <v>191.29</v>
          </cell>
          <cell r="I185">
            <v>191.29</v>
          </cell>
          <cell r="J185">
            <v>191.29</v>
          </cell>
          <cell r="K185">
            <v>191.29</v>
          </cell>
          <cell r="L185">
            <v>191.29</v>
          </cell>
          <cell r="M185">
            <v>191.29</v>
          </cell>
          <cell r="N185">
            <v>1</v>
          </cell>
        </row>
        <row r="186">
          <cell r="A186" t="str">
            <v>LARKSP_6_UNIT 1</v>
          </cell>
          <cell r="E186">
            <v>46</v>
          </cell>
          <cell r="F186">
            <v>46</v>
          </cell>
          <cell r="G186">
            <v>46</v>
          </cell>
          <cell r="H186">
            <v>46</v>
          </cell>
          <cell r="I186">
            <v>46</v>
          </cell>
          <cell r="J186">
            <v>46</v>
          </cell>
          <cell r="K186">
            <v>46</v>
          </cell>
          <cell r="L186">
            <v>46</v>
          </cell>
          <cell r="M186">
            <v>46</v>
          </cell>
          <cell r="N186">
            <v>1</v>
          </cell>
        </row>
        <row r="187">
          <cell r="A187" t="str">
            <v>LARKSP_6_UNIT 2</v>
          </cell>
          <cell r="E187">
            <v>46</v>
          </cell>
          <cell r="F187">
            <v>47</v>
          </cell>
          <cell r="G187">
            <v>47</v>
          </cell>
          <cell r="H187">
            <v>47</v>
          </cell>
          <cell r="I187">
            <v>47</v>
          </cell>
          <cell r="J187">
            <v>47</v>
          </cell>
          <cell r="K187">
            <v>47</v>
          </cell>
          <cell r="L187">
            <v>47</v>
          </cell>
          <cell r="M187">
            <v>47</v>
          </cell>
          <cell r="N187">
            <v>1</v>
          </cell>
        </row>
        <row r="188">
          <cell r="A188" t="str">
            <v>LAROA2_2_UNITA1</v>
          </cell>
          <cell r="E188">
            <v>161</v>
          </cell>
          <cell r="F188">
            <v>161</v>
          </cell>
          <cell r="G188">
            <v>161</v>
          </cell>
          <cell r="H188">
            <v>161</v>
          </cell>
          <cell r="I188">
            <v>161</v>
          </cell>
          <cell r="J188">
            <v>161</v>
          </cell>
          <cell r="K188">
            <v>161</v>
          </cell>
          <cell r="L188">
            <v>161</v>
          </cell>
          <cell r="M188">
            <v>161</v>
          </cell>
          <cell r="N188">
            <v>1</v>
          </cell>
        </row>
        <row r="189">
          <cell r="A189" t="str">
            <v>LASSEN_6_UNITS</v>
          </cell>
          <cell r="E189">
            <v>18</v>
          </cell>
          <cell r="F189">
            <v>18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18</v>
          </cell>
          <cell r="N189">
            <v>1</v>
          </cell>
        </row>
        <row r="190">
          <cell r="A190" t="str">
            <v>LEBECS_2_UNITS</v>
          </cell>
          <cell r="E190">
            <v>635</v>
          </cell>
          <cell r="F190">
            <v>635</v>
          </cell>
          <cell r="G190">
            <v>630</v>
          </cell>
          <cell r="H190">
            <v>635</v>
          </cell>
          <cell r="I190">
            <v>635</v>
          </cell>
          <cell r="J190">
            <v>635</v>
          </cell>
          <cell r="K190">
            <v>645</v>
          </cell>
          <cell r="L190">
            <v>659.47</v>
          </cell>
          <cell r="M190">
            <v>659.47</v>
          </cell>
          <cell r="N190">
            <v>1</v>
          </cell>
        </row>
        <row r="191">
          <cell r="A191" t="str">
            <v>LECEF_1_UNITS</v>
          </cell>
          <cell r="E191">
            <v>249.60000000000002</v>
          </cell>
          <cell r="F191">
            <v>249.60000000000002</v>
          </cell>
          <cell r="G191">
            <v>249.60000000000002</v>
          </cell>
          <cell r="H191">
            <v>248.2</v>
          </cell>
          <cell r="I191">
            <v>250</v>
          </cell>
          <cell r="J191">
            <v>250</v>
          </cell>
          <cell r="K191">
            <v>250.8</v>
          </cell>
          <cell r="L191">
            <v>251</v>
          </cell>
          <cell r="M191">
            <v>252</v>
          </cell>
          <cell r="N191">
            <v>1</v>
          </cell>
        </row>
        <row r="192">
          <cell r="A192" t="str">
            <v>LGHTHP_6_ICEGEN</v>
          </cell>
          <cell r="E192">
            <v>20</v>
          </cell>
          <cell r="F192">
            <v>20</v>
          </cell>
          <cell r="G192">
            <v>20</v>
          </cell>
          <cell r="H192">
            <v>20</v>
          </cell>
          <cell r="I192">
            <v>20</v>
          </cell>
          <cell r="J192">
            <v>20</v>
          </cell>
          <cell r="K192">
            <v>20</v>
          </cell>
          <cell r="L192">
            <v>20</v>
          </cell>
          <cell r="M192">
            <v>20</v>
          </cell>
          <cell r="N192">
            <v>1</v>
          </cell>
        </row>
        <row r="193">
          <cell r="A193" t="str">
            <v>LIVOAK_1_UNIT 1</v>
          </cell>
          <cell r="E193">
            <v>46.4</v>
          </cell>
          <cell r="F193">
            <v>44.8</v>
          </cell>
          <cell r="G193">
            <v>44.9</v>
          </cell>
          <cell r="H193">
            <v>43.2</v>
          </cell>
          <cell r="I193">
            <v>42.94</v>
          </cell>
          <cell r="J193">
            <v>43.4</v>
          </cell>
          <cell r="K193">
            <v>44.05</v>
          </cell>
          <cell r="L193">
            <v>44.7</v>
          </cell>
          <cell r="M193">
            <v>44.5</v>
          </cell>
          <cell r="N193">
            <v>1</v>
          </cell>
        </row>
        <row r="194">
          <cell r="A194" t="str">
            <v>LMBEPK_2_UNITA1</v>
          </cell>
          <cell r="E194">
            <v>47.5</v>
          </cell>
          <cell r="F194">
            <v>47.5</v>
          </cell>
          <cell r="G194">
            <v>47.5</v>
          </cell>
          <cell r="H194">
            <v>47.5</v>
          </cell>
          <cell r="I194">
            <v>47.5</v>
          </cell>
          <cell r="J194">
            <v>47.5</v>
          </cell>
          <cell r="K194">
            <v>47.5</v>
          </cell>
          <cell r="L194">
            <v>47.5</v>
          </cell>
          <cell r="M194">
            <v>47.5</v>
          </cell>
          <cell r="N194">
            <v>1</v>
          </cell>
        </row>
        <row r="195">
          <cell r="A195" t="str">
            <v>LMBEPK_2_UNITA2</v>
          </cell>
          <cell r="E195">
            <v>47.6</v>
          </cell>
          <cell r="F195">
            <v>47.6</v>
          </cell>
          <cell r="G195">
            <v>47.6</v>
          </cell>
          <cell r="H195">
            <v>47.6</v>
          </cell>
          <cell r="I195">
            <v>47.6</v>
          </cell>
          <cell r="J195">
            <v>47.6</v>
          </cell>
          <cell r="K195">
            <v>47.6</v>
          </cell>
          <cell r="L195">
            <v>47.6</v>
          </cell>
          <cell r="M195">
            <v>47.6</v>
          </cell>
          <cell r="N195">
            <v>1</v>
          </cell>
        </row>
        <row r="196">
          <cell r="A196" t="str">
            <v>LMBEPK_2_UNITA3</v>
          </cell>
          <cell r="E196">
            <v>47.4</v>
          </cell>
          <cell r="F196">
            <v>47.4</v>
          </cell>
          <cell r="G196">
            <v>47.4</v>
          </cell>
          <cell r="H196">
            <v>47.4</v>
          </cell>
          <cell r="I196">
            <v>47.4</v>
          </cell>
          <cell r="J196">
            <v>47.4</v>
          </cell>
          <cell r="K196">
            <v>47.4</v>
          </cell>
          <cell r="L196">
            <v>47.4</v>
          </cell>
          <cell r="M196">
            <v>47.4</v>
          </cell>
          <cell r="N196">
            <v>1</v>
          </cell>
        </row>
        <row r="197">
          <cell r="A197" t="str">
            <v>LMEC_1_PL1X3</v>
          </cell>
          <cell r="E197">
            <v>390</v>
          </cell>
          <cell r="F197">
            <v>390</v>
          </cell>
          <cell r="G197">
            <v>384.53</v>
          </cell>
          <cell r="H197">
            <v>384.53</v>
          </cell>
          <cell r="I197">
            <v>384.53</v>
          </cell>
          <cell r="J197">
            <v>384.53</v>
          </cell>
          <cell r="K197">
            <v>390</v>
          </cell>
          <cell r="L197">
            <v>390</v>
          </cell>
          <cell r="M197">
            <v>390</v>
          </cell>
          <cell r="N197">
            <v>1</v>
          </cell>
        </row>
        <row r="198">
          <cell r="A198" t="str">
            <v>LNCSTR_6_SOLAR2</v>
          </cell>
          <cell r="E198">
            <v>2.75</v>
          </cell>
          <cell r="F198">
            <v>2.75</v>
          </cell>
          <cell r="G198">
            <v>2.75</v>
          </cell>
          <cell r="H198">
            <v>2.75</v>
          </cell>
          <cell r="I198">
            <v>2.75</v>
          </cell>
          <cell r="J198">
            <v>2.75</v>
          </cell>
          <cell r="K198">
            <v>2.75</v>
          </cell>
          <cell r="L198">
            <v>2.75</v>
          </cell>
          <cell r="M198">
            <v>2.75</v>
          </cell>
          <cell r="N198">
            <v>1</v>
          </cell>
        </row>
        <row r="199">
          <cell r="A199" t="str">
            <v>LODI25_2_UNIT 1</v>
          </cell>
          <cell r="E199">
            <v>23.8</v>
          </cell>
          <cell r="F199">
            <v>23.8</v>
          </cell>
          <cell r="G199">
            <v>23.8</v>
          </cell>
          <cell r="H199">
            <v>23.8</v>
          </cell>
          <cell r="I199">
            <v>23.8</v>
          </cell>
          <cell r="J199">
            <v>23.8</v>
          </cell>
          <cell r="K199">
            <v>23.8</v>
          </cell>
          <cell r="L199">
            <v>23.8</v>
          </cell>
          <cell r="M199">
            <v>23.8</v>
          </cell>
          <cell r="N199">
            <v>1</v>
          </cell>
        </row>
        <row r="200">
          <cell r="A200" t="str">
            <v>LODIEC_2_PL1X2</v>
          </cell>
          <cell r="E200">
            <v>202.57999999999998</v>
          </cell>
          <cell r="F200">
            <v>202.57999999999998</v>
          </cell>
          <cell r="G200">
            <v>202.57999999999998</v>
          </cell>
          <cell r="H200">
            <v>202.57999999999998</v>
          </cell>
          <cell r="I200">
            <v>202.57999999999998</v>
          </cell>
          <cell r="J200">
            <v>202.57999999999998</v>
          </cell>
          <cell r="K200">
            <v>202.57999999999998</v>
          </cell>
          <cell r="L200">
            <v>202.57999999999998</v>
          </cell>
          <cell r="M200">
            <v>202.57999999999998</v>
          </cell>
          <cell r="N200">
            <v>1</v>
          </cell>
        </row>
        <row r="201">
          <cell r="A201" t="str">
            <v>MAGNLA_6_ANAHEIM</v>
          </cell>
          <cell r="E201">
            <v>109</v>
          </cell>
          <cell r="F201">
            <v>109</v>
          </cell>
          <cell r="G201">
            <v>109</v>
          </cell>
          <cell r="H201">
            <v>109</v>
          </cell>
          <cell r="I201">
            <v>109</v>
          </cell>
          <cell r="J201">
            <v>109</v>
          </cell>
          <cell r="K201">
            <v>109</v>
          </cell>
          <cell r="L201">
            <v>109</v>
          </cell>
          <cell r="M201">
            <v>109</v>
          </cell>
          <cell r="N201">
            <v>1</v>
          </cell>
        </row>
        <row r="202">
          <cell r="A202" t="str">
            <v>MALAGA_1_PL1X2</v>
          </cell>
          <cell r="E202">
            <v>96</v>
          </cell>
          <cell r="F202">
            <v>96</v>
          </cell>
          <cell r="G202">
            <v>96</v>
          </cell>
          <cell r="H202">
            <v>96</v>
          </cell>
          <cell r="I202">
            <v>96</v>
          </cell>
          <cell r="J202">
            <v>96</v>
          </cell>
          <cell r="K202">
            <v>96</v>
          </cell>
          <cell r="L202">
            <v>96</v>
          </cell>
          <cell r="M202">
            <v>96</v>
          </cell>
          <cell r="N202">
            <v>1</v>
          </cell>
        </row>
        <row r="203">
          <cell r="A203" t="str">
            <v>MCSWAN_6_UNITS</v>
          </cell>
          <cell r="E203">
            <v>2.8</v>
          </cell>
          <cell r="F203">
            <v>4</v>
          </cell>
          <cell r="G203">
            <v>4.5599999999999996</v>
          </cell>
          <cell r="H203">
            <v>4.9800000000000004</v>
          </cell>
          <cell r="I203">
            <v>3.9</v>
          </cell>
          <cell r="J203">
            <v>2.63</v>
          </cell>
          <cell r="K203">
            <v>1.88</v>
          </cell>
          <cell r="L203">
            <v>0</v>
          </cell>
          <cell r="M203">
            <v>0</v>
          </cell>
          <cell r="N203">
            <v>1</v>
          </cell>
        </row>
        <row r="204">
          <cell r="A204" t="str">
            <v>MDFKRL_2_PROJCT</v>
          </cell>
          <cell r="E204">
            <v>190</v>
          </cell>
          <cell r="F204">
            <v>210</v>
          </cell>
          <cell r="G204">
            <v>209.6</v>
          </cell>
          <cell r="H204">
            <v>209.6</v>
          </cell>
          <cell r="I204">
            <v>209.6</v>
          </cell>
          <cell r="J204">
            <v>209.4</v>
          </cell>
          <cell r="K204">
            <v>0</v>
          </cell>
          <cell r="L204">
            <v>166.4</v>
          </cell>
          <cell r="M204">
            <v>208.4</v>
          </cell>
          <cell r="N204">
            <v>1</v>
          </cell>
        </row>
        <row r="205">
          <cell r="A205" t="str">
            <v>MERCFL_6_UNIT</v>
          </cell>
          <cell r="E205">
            <v>0.88</v>
          </cell>
          <cell r="F205">
            <v>1.36</v>
          </cell>
          <cell r="G205">
            <v>2</v>
          </cell>
          <cell r="H205">
            <v>2</v>
          </cell>
          <cell r="I205">
            <v>1.6</v>
          </cell>
          <cell r="J205">
            <v>1.08</v>
          </cell>
          <cell r="K205">
            <v>0.4</v>
          </cell>
          <cell r="L205">
            <v>0</v>
          </cell>
          <cell r="M205">
            <v>0</v>
          </cell>
          <cell r="N205">
            <v>1</v>
          </cell>
        </row>
        <row r="206">
          <cell r="A206" t="str">
            <v>METEC_2_PL1X3</v>
          </cell>
          <cell r="E206">
            <v>413.15999999999997</v>
          </cell>
          <cell r="F206">
            <v>413.15999999999997</v>
          </cell>
          <cell r="G206">
            <v>413.15999999999997</v>
          </cell>
          <cell r="H206">
            <v>413.15999999999997</v>
          </cell>
          <cell r="I206">
            <v>413.15999999999997</v>
          </cell>
          <cell r="J206">
            <v>413.15999999999997</v>
          </cell>
          <cell r="K206">
            <v>413.15999999999997</v>
          </cell>
          <cell r="L206">
            <v>413.15999999999997</v>
          </cell>
          <cell r="M206">
            <v>413.15999999999997</v>
          </cell>
          <cell r="N206">
            <v>1</v>
          </cell>
        </row>
        <row r="207">
          <cell r="A207" t="str">
            <v>MIRLOM_2_MLBBTA</v>
          </cell>
          <cell r="E207">
            <v>20</v>
          </cell>
          <cell r="F207">
            <v>20</v>
          </cell>
          <cell r="G207">
            <v>20</v>
          </cell>
          <cell r="H207">
            <v>20</v>
          </cell>
          <cell r="I207">
            <v>20</v>
          </cell>
          <cell r="J207">
            <v>20</v>
          </cell>
          <cell r="K207">
            <v>20</v>
          </cell>
          <cell r="L207">
            <v>20</v>
          </cell>
          <cell r="M207">
            <v>20</v>
          </cell>
          <cell r="N207">
            <v>1</v>
          </cell>
        </row>
        <row r="208">
          <cell r="A208" t="str">
            <v>MIRLOM_2_MLBBTB</v>
          </cell>
          <cell r="E208">
            <v>20</v>
          </cell>
          <cell r="F208">
            <v>20</v>
          </cell>
          <cell r="G208">
            <v>20</v>
          </cell>
          <cell r="H208">
            <v>20</v>
          </cell>
          <cell r="I208">
            <v>20</v>
          </cell>
          <cell r="J208">
            <v>20</v>
          </cell>
          <cell r="K208">
            <v>20</v>
          </cell>
          <cell r="L208">
            <v>20</v>
          </cell>
          <cell r="M208">
            <v>20</v>
          </cell>
          <cell r="N208">
            <v>1</v>
          </cell>
        </row>
        <row r="209">
          <cell r="A209" t="str">
            <v>MIRLOM_6_PEAKER</v>
          </cell>
          <cell r="E209">
            <v>46</v>
          </cell>
          <cell r="F209">
            <v>46</v>
          </cell>
          <cell r="G209">
            <v>46</v>
          </cell>
          <cell r="H209">
            <v>46</v>
          </cell>
          <cell r="I209">
            <v>46</v>
          </cell>
          <cell r="J209">
            <v>46</v>
          </cell>
          <cell r="K209">
            <v>46</v>
          </cell>
          <cell r="L209">
            <v>46</v>
          </cell>
          <cell r="M209">
            <v>46</v>
          </cell>
          <cell r="N209">
            <v>1</v>
          </cell>
        </row>
        <row r="210">
          <cell r="A210" t="str">
            <v>MIRLOM_7_MWDLKM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A211" t="str">
            <v>MKTRCK_1_UNIT 1</v>
          </cell>
          <cell r="E211">
            <v>45.2</v>
          </cell>
          <cell r="F211">
            <v>46.6</v>
          </cell>
          <cell r="G211">
            <v>45.2</v>
          </cell>
          <cell r="H211">
            <v>45.9</v>
          </cell>
          <cell r="I211">
            <v>44.4</v>
          </cell>
          <cell r="J211">
            <v>44.8</v>
          </cell>
          <cell r="K211">
            <v>46</v>
          </cell>
          <cell r="L211">
            <v>46.5</v>
          </cell>
          <cell r="M211">
            <v>46.8</v>
          </cell>
          <cell r="N211">
            <v>1</v>
          </cell>
        </row>
        <row r="212">
          <cell r="A212" t="str">
            <v>MNDALY_6_MCGRTH</v>
          </cell>
          <cell r="E212">
            <v>47.2</v>
          </cell>
          <cell r="F212">
            <v>47.2</v>
          </cell>
          <cell r="G212">
            <v>47.2</v>
          </cell>
          <cell r="H212">
            <v>47.2</v>
          </cell>
          <cell r="I212">
            <v>47.2</v>
          </cell>
          <cell r="J212">
            <v>47.2</v>
          </cell>
          <cell r="K212">
            <v>47.2</v>
          </cell>
          <cell r="L212">
            <v>47.2</v>
          </cell>
          <cell r="M212">
            <v>47.2</v>
          </cell>
          <cell r="N212">
            <v>1</v>
          </cell>
        </row>
        <row r="213">
          <cell r="A213" t="str">
            <v>MOJAVE_1_SIPHON</v>
          </cell>
          <cell r="E213">
            <v>3.2</v>
          </cell>
          <cell r="F213">
            <v>4</v>
          </cell>
          <cell r="G213">
            <v>4</v>
          </cell>
          <cell r="H213">
            <v>5.2</v>
          </cell>
          <cell r="I213">
            <v>6</v>
          </cell>
          <cell r="J213">
            <v>5.6</v>
          </cell>
          <cell r="K213">
            <v>1.6</v>
          </cell>
          <cell r="L213">
            <v>5.6</v>
          </cell>
          <cell r="M213">
            <v>3.2</v>
          </cell>
          <cell r="N213">
            <v>2</v>
          </cell>
        </row>
        <row r="214">
          <cell r="A214" t="str">
            <v>MOORPK_2_ACOBT1</v>
          </cell>
          <cell r="E214">
            <v>3</v>
          </cell>
          <cell r="F214">
            <v>3</v>
          </cell>
          <cell r="G214">
            <v>3</v>
          </cell>
          <cell r="H214">
            <v>3</v>
          </cell>
          <cell r="I214">
            <v>3</v>
          </cell>
          <cell r="J214">
            <v>3</v>
          </cell>
          <cell r="K214">
            <v>3</v>
          </cell>
          <cell r="L214">
            <v>3</v>
          </cell>
          <cell r="M214">
            <v>3</v>
          </cell>
          <cell r="N214">
            <v>3</v>
          </cell>
        </row>
        <row r="215">
          <cell r="A215" t="str">
            <v>MOSSLD_2_PSP1</v>
          </cell>
          <cell r="E215">
            <v>368.98</v>
          </cell>
          <cell r="F215">
            <v>368.98</v>
          </cell>
          <cell r="G215">
            <v>368.98</v>
          </cell>
          <cell r="H215">
            <v>368.98</v>
          </cell>
          <cell r="I215">
            <v>368.98</v>
          </cell>
          <cell r="J215">
            <v>368.98</v>
          </cell>
          <cell r="K215">
            <v>368.98</v>
          </cell>
          <cell r="L215">
            <v>368.98</v>
          </cell>
          <cell r="M215">
            <v>368.98</v>
          </cell>
          <cell r="N215">
            <v>1</v>
          </cell>
        </row>
        <row r="216">
          <cell r="A216" t="str">
            <v>MOSSLD_2_PSP2</v>
          </cell>
          <cell r="E216">
            <v>370</v>
          </cell>
          <cell r="F216">
            <v>370</v>
          </cell>
          <cell r="G216">
            <v>370</v>
          </cell>
          <cell r="H216">
            <v>370</v>
          </cell>
          <cell r="I216">
            <v>370</v>
          </cell>
          <cell r="J216">
            <v>370</v>
          </cell>
          <cell r="K216">
            <v>370</v>
          </cell>
          <cell r="L216">
            <v>370</v>
          </cell>
          <cell r="M216">
            <v>370</v>
          </cell>
          <cell r="N216">
            <v>1</v>
          </cell>
        </row>
        <row r="217">
          <cell r="A217" t="str">
            <v>MRCHNT_2_PL1X3</v>
          </cell>
          <cell r="E217">
            <v>239.25</v>
          </cell>
          <cell r="F217">
            <v>239.25</v>
          </cell>
          <cell r="G217">
            <v>239.25</v>
          </cell>
          <cell r="H217">
            <v>239.25</v>
          </cell>
          <cell r="I217">
            <v>239.25</v>
          </cell>
          <cell r="J217">
            <v>239.25</v>
          </cell>
          <cell r="K217">
            <v>239.25</v>
          </cell>
          <cell r="L217">
            <v>239.25</v>
          </cell>
          <cell r="M217">
            <v>239.25</v>
          </cell>
          <cell r="N217">
            <v>1</v>
          </cell>
        </row>
        <row r="218">
          <cell r="A218" t="str">
            <v>MRGT_6_MEF2</v>
          </cell>
          <cell r="E218">
            <v>44</v>
          </cell>
          <cell r="F218">
            <v>44</v>
          </cell>
          <cell r="G218">
            <v>44</v>
          </cell>
          <cell r="H218">
            <v>44</v>
          </cell>
          <cell r="I218">
            <v>44</v>
          </cell>
          <cell r="J218">
            <v>44</v>
          </cell>
          <cell r="K218">
            <v>44</v>
          </cell>
          <cell r="L218">
            <v>44</v>
          </cell>
          <cell r="M218">
            <v>44</v>
          </cell>
          <cell r="N218">
            <v>1</v>
          </cell>
        </row>
        <row r="219">
          <cell r="A219" t="str">
            <v>MRGT_6_MMAREF</v>
          </cell>
          <cell r="E219">
            <v>45</v>
          </cell>
          <cell r="F219">
            <v>45</v>
          </cell>
          <cell r="G219">
            <v>45</v>
          </cell>
          <cell r="H219">
            <v>45</v>
          </cell>
          <cell r="I219">
            <v>45</v>
          </cell>
          <cell r="J219">
            <v>45</v>
          </cell>
          <cell r="K219">
            <v>45</v>
          </cell>
          <cell r="L219">
            <v>45</v>
          </cell>
          <cell r="M219">
            <v>45</v>
          </cell>
          <cell r="N219">
            <v>1</v>
          </cell>
        </row>
        <row r="220">
          <cell r="A220" t="str">
            <v>MRGT_6_TGEBT1</v>
          </cell>
          <cell r="E220">
            <v>60</v>
          </cell>
          <cell r="F220">
            <v>60</v>
          </cell>
          <cell r="G220">
            <v>60</v>
          </cell>
          <cell r="H220">
            <v>60</v>
          </cell>
          <cell r="I220">
            <v>60</v>
          </cell>
          <cell r="J220">
            <v>60</v>
          </cell>
          <cell r="K220">
            <v>60</v>
          </cell>
          <cell r="L220">
            <v>60</v>
          </cell>
          <cell r="M220">
            <v>60</v>
          </cell>
          <cell r="N220">
            <v>1</v>
          </cell>
        </row>
        <row r="221">
          <cell r="A221" t="str">
            <v>MSQUIT_5_SERDYN</v>
          </cell>
          <cell r="E221">
            <v>625</v>
          </cell>
          <cell r="F221">
            <v>625</v>
          </cell>
          <cell r="G221">
            <v>625</v>
          </cell>
          <cell r="H221">
            <v>625</v>
          </cell>
          <cell r="I221">
            <v>625</v>
          </cell>
          <cell r="J221">
            <v>625</v>
          </cell>
          <cell r="K221">
            <v>625</v>
          </cell>
          <cell r="L221">
            <v>625</v>
          </cell>
          <cell r="M221">
            <v>625</v>
          </cell>
          <cell r="N221">
            <v>1</v>
          </cell>
        </row>
        <row r="222">
          <cell r="A222" t="str">
            <v>NAROW1_2_UNIT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1</v>
          </cell>
        </row>
        <row r="223">
          <cell r="A223" t="str">
            <v>NAROW2_2_UNIT</v>
          </cell>
          <cell r="E223">
            <v>36.6</v>
          </cell>
          <cell r="F223">
            <v>28.88</v>
          </cell>
          <cell r="G223">
            <v>21.54</v>
          </cell>
          <cell r="H223">
            <v>24.9</v>
          </cell>
          <cell r="I223">
            <v>20.56</v>
          </cell>
          <cell r="J223">
            <v>8.8000000000000007</v>
          </cell>
          <cell r="K223">
            <v>10</v>
          </cell>
          <cell r="L223">
            <v>11.2</v>
          </cell>
          <cell r="M223">
            <v>10</v>
          </cell>
          <cell r="N223">
            <v>2</v>
          </cell>
        </row>
        <row r="224">
          <cell r="A224" t="str">
            <v>NAVYII_2_UNITS</v>
          </cell>
          <cell r="E224">
            <v>55</v>
          </cell>
          <cell r="F224">
            <v>55</v>
          </cell>
          <cell r="G224">
            <v>55</v>
          </cell>
          <cell r="H224">
            <v>55</v>
          </cell>
          <cell r="I224">
            <v>55</v>
          </cell>
          <cell r="J224">
            <v>55</v>
          </cell>
          <cell r="K224">
            <v>55</v>
          </cell>
          <cell r="L224">
            <v>55</v>
          </cell>
          <cell r="M224">
            <v>55</v>
          </cell>
          <cell r="N224">
            <v>1</v>
          </cell>
        </row>
        <row r="225">
          <cell r="A225" t="str">
            <v>NCPA_7_GP1UN1</v>
          </cell>
          <cell r="E225">
            <v>11</v>
          </cell>
          <cell r="F225">
            <v>11</v>
          </cell>
          <cell r="G225">
            <v>11</v>
          </cell>
          <cell r="H225">
            <v>11</v>
          </cell>
          <cell r="I225">
            <v>11</v>
          </cell>
          <cell r="J225">
            <v>11</v>
          </cell>
          <cell r="K225">
            <v>11</v>
          </cell>
          <cell r="L225">
            <v>11</v>
          </cell>
          <cell r="M225">
            <v>11</v>
          </cell>
          <cell r="N225">
            <v>1</v>
          </cell>
        </row>
        <row r="226">
          <cell r="A226" t="str">
            <v>NCPA_7_GP1UN2</v>
          </cell>
          <cell r="E226">
            <v>8</v>
          </cell>
          <cell r="F226">
            <v>8</v>
          </cell>
          <cell r="G226">
            <v>8</v>
          </cell>
          <cell r="H226">
            <v>8</v>
          </cell>
          <cell r="I226">
            <v>8</v>
          </cell>
          <cell r="J226">
            <v>8</v>
          </cell>
          <cell r="K226">
            <v>8</v>
          </cell>
          <cell r="L226">
            <v>8</v>
          </cell>
          <cell r="M226">
            <v>8</v>
          </cell>
          <cell r="N226">
            <v>1</v>
          </cell>
        </row>
        <row r="227">
          <cell r="A227" t="str">
            <v>NCPA_7_GP2UN3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1</v>
          </cell>
        </row>
        <row r="228">
          <cell r="A228" t="str">
            <v>NCPA_7_GP2UN4</v>
          </cell>
          <cell r="E228">
            <v>37.729999999999997</v>
          </cell>
          <cell r="F228">
            <v>37.729999999999997</v>
          </cell>
          <cell r="G228">
            <v>37.729999999999997</v>
          </cell>
          <cell r="H228">
            <v>37.729999999999997</v>
          </cell>
          <cell r="I228">
            <v>37.729999999999997</v>
          </cell>
          <cell r="J228">
            <v>37.729999999999997</v>
          </cell>
          <cell r="K228">
            <v>37.729999999999997</v>
          </cell>
          <cell r="L228">
            <v>37.729999999999997</v>
          </cell>
          <cell r="M228">
            <v>37.729999999999997</v>
          </cell>
          <cell r="N228">
            <v>1</v>
          </cell>
        </row>
        <row r="229">
          <cell r="A229" t="str">
            <v>OAK C_7_UNIT 1</v>
          </cell>
          <cell r="E229">
            <v>55</v>
          </cell>
          <cell r="F229">
            <v>55</v>
          </cell>
          <cell r="G229">
            <v>55</v>
          </cell>
          <cell r="H229">
            <v>55</v>
          </cell>
          <cell r="I229">
            <v>55</v>
          </cell>
          <cell r="J229">
            <v>55</v>
          </cell>
          <cell r="K229">
            <v>55</v>
          </cell>
          <cell r="L229">
            <v>55</v>
          </cell>
          <cell r="M229">
            <v>55</v>
          </cell>
          <cell r="N229">
            <v>1</v>
          </cell>
        </row>
        <row r="230">
          <cell r="A230" t="str">
            <v>OAK C_7_UNIT 3</v>
          </cell>
          <cell r="E230">
            <v>55</v>
          </cell>
          <cell r="F230">
            <v>55</v>
          </cell>
          <cell r="G230">
            <v>55</v>
          </cell>
          <cell r="H230">
            <v>55</v>
          </cell>
          <cell r="I230">
            <v>55</v>
          </cell>
          <cell r="J230">
            <v>55</v>
          </cell>
          <cell r="K230">
            <v>55</v>
          </cell>
          <cell r="L230">
            <v>55</v>
          </cell>
          <cell r="M230">
            <v>55</v>
          </cell>
          <cell r="N230">
            <v>1</v>
          </cell>
        </row>
        <row r="231">
          <cell r="A231" t="str">
            <v>OGROVE_6_PL1X2</v>
          </cell>
          <cell r="E231">
            <v>96</v>
          </cell>
          <cell r="F231">
            <v>96</v>
          </cell>
          <cell r="G231">
            <v>96</v>
          </cell>
          <cell r="H231">
            <v>96</v>
          </cell>
          <cell r="I231">
            <v>96</v>
          </cell>
          <cell r="J231">
            <v>96</v>
          </cell>
          <cell r="K231">
            <v>96</v>
          </cell>
          <cell r="L231">
            <v>96</v>
          </cell>
          <cell r="M231">
            <v>96</v>
          </cell>
          <cell r="N231">
            <v>1</v>
          </cell>
        </row>
        <row r="232">
          <cell r="A232" t="str">
            <v>OLINDA_2_COYCRK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0.8</v>
          </cell>
          <cell r="K232">
            <v>0</v>
          </cell>
          <cell r="L232">
            <v>0</v>
          </cell>
          <cell r="M232">
            <v>0</v>
          </cell>
          <cell r="N232">
            <v>1</v>
          </cell>
        </row>
        <row r="233">
          <cell r="A233" t="str">
            <v>OMAR_2_UNIT 1</v>
          </cell>
          <cell r="E233">
            <v>73.099999999999994</v>
          </cell>
          <cell r="F233">
            <v>72.040000000000006</v>
          </cell>
          <cell r="G233">
            <v>71.02</v>
          </cell>
          <cell r="H233">
            <v>71.040000000000006</v>
          </cell>
          <cell r="I233">
            <v>70.72</v>
          </cell>
          <cell r="J233">
            <v>72.319999999999993</v>
          </cell>
          <cell r="K233">
            <v>72.7</v>
          </cell>
          <cell r="L233">
            <v>74.72</v>
          </cell>
          <cell r="M233">
            <v>75</v>
          </cell>
          <cell r="N233">
            <v>1</v>
          </cell>
        </row>
        <row r="234">
          <cell r="A234" t="str">
            <v>OMAR_2_UNIT 2</v>
          </cell>
          <cell r="E234">
            <v>73.989999999999995</v>
          </cell>
          <cell r="F234">
            <v>72.59</v>
          </cell>
          <cell r="G234">
            <v>71.260000000000005</v>
          </cell>
          <cell r="H234">
            <v>71.08</v>
          </cell>
          <cell r="I234">
            <v>71.52</v>
          </cell>
          <cell r="J234">
            <v>72.12</v>
          </cell>
          <cell r="K234">
            <v>73.3</v>
          </cell>
          <cell r="L234">
            <v>75</v>
          </cell>
          <cell r="M234">
            <v>75</v>
          </cell>
          <cell r="N234">
            <v>1</v>
          </cell>
        </row>
        <row r="235">
          <cell r="A235" t="str">
            <v>OMAR_2_UNIT 3</v>
          </cell>
          <cell r="E235">
            <v>75</v>
          </cell>
          <cell r="F235">
            <v>75</v>
          </cell>
          <cell r="G235">
            <v>74.510000000000005</v>
          </cell>
          <cell r="H235">
            <v>74.569999999999993</v>
          </cell>
          <cell r="I235">
            <v>75</v>
          </cell>
          <cell r="J235">
            <v>75</v>
          </cell>
          <cell r="K235">
            <v>75</v>
          </cell>
          <cell r="L235">
            <v>75</v>
          </cell>
          <cell r="M235">
            <v>75</v>
          </cell>
          <cell r="N235">
            <v>1</v>
          </cell>
        </row>
        <row r="236">
          <cell r="A236" t="str">
            <v>OMAR_2_UNIT 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1</v>
          </cell>
        </row>
        <row r="237">
          <cell r="A237" t="str">
            <v>ORMOND_7_UNIT 1</v>
          </cell>
          <cell r="E237">
            <v>641.27</v>
          </cell>
          <cell r="F237">
            <v>641.27</v>
          </cell>
          <cell r="G237">
            <v>641.27</v>
          </cell>
          <cell r="H237">
            <v>641.27</v>
          </cell>
          <cell r="I237">
            <v>641.27</v>
          </cell>
          <cell r="J237">
            <v>641.27</v>
          </cell>
          <cell r="K237">
            <v>641.27</v>
          </cell>
          <cell r="L237">
            <v>641.27</v>
          </cell>
          <cell r="M237">
            <v>641.27</v>
          </cell>
          <cell r="N237">
            <v>1</v>
          </cell>
        </row>
        <row r="238">
          <cell r="A238" t="str">
            <v>ORMOND_7_UNIT 2</v>
          </cell>
          <cell r="E238">
            <v>700</v>
          </cell>
          <cell r="F238">
            <v>700</v>
          </cell>
          <cell r="G238">
            <v>700</v>
          </cell>
          <cell r="H238">
            <v>700</v>
          </cell>
          <cell r="I238">
            <v>700</v>
          </cell>
          <cell r="J238">
            <v>700</v>
          </cell>
          <cell r="K238">
            <v>700</v>
          </cell>
          <cell r="L238">
            <v>700</v>
          </cell>
          <cell r="M238">
            <v>700</v>
          </cell>
          <cell r="N238">
            <v>1</v>
          </cell>
        </row>
        <row r="239">
          <cell r="A239" t="str">
            <v>OROVIL_6_UNIT</v>
          </cell>
          <cell r="E239">
            <v>3.5</v>
          </cell>
          <cell r="F239">
            <v>3.5</v>
          </cell>
          <cell r="G239">
            <v>3.5</v>
          </cell>
          <cell r="H239">
            <v>3.5</v>
          </cell>
          <cell r="I239">
            <v>3.5</v>
          </cell>
          <cell r="J239">
            <v>3.5</v>
          </cell>
          <cell r="K239">
            <v>3.5</v>
          </cell>
          <cell r="L239">
            <v>3.5</v>
          </cell>
          <cell r="M239">
            <v>3.5</v>
          </cell>
          <cell r="N239">
            <v>1</v>
          </cell>
        </row>
        <row r="240">
          <cell r="A240" t="str">
            <v>OSO_6_NSPIN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1</v>
          </cell>
        </row>
        <row r="241">
          <cell r="A241" t="str">
            <v>OTAY_6_PL1X2</v>
          </cell>
          <cell r="E241">
            <v>35.5</v>
          </cell>
          <cell r="F241">
            <v>35.5</v>
          </cell>
          <cell r="G241">
            <v>35.5</v>
          </cell>
          <cell r="H241">
            <v>35.5</v>
          </cell>
          <cell r="I241">
            <v>35.5</v>
          </cell>
          <cell r="J241">
            <v>35.5</v>
          </cell>
          <cell r="K241">
            <v>35.5</v>
          </cell>
          <cell r="L241">
            <v>35.5</v>
          </cell>
          <cell r="M241">
            <v>35.5</v>
          </cell>
          <cell r="N241">
            <v>1</v>
          </cell>
        </row>
        <row r="242">
          <cell r="A242" t="str">
            <v>OTMESA_2_PL1X3</v>
          </cell>
          <cell r="E242">
            <v>448.6</v>
          </cell>
          <cell r="F242">
            <v>448.6</v>
          </cell>
          <cell r="G242">
            <v>448.6</v>
          </cell>
          <cell r="H242">
            <v>448.6</v>
          </cell>
          <cell r="I242">
            <v>448.6</v>
          </cell>
          <cell r="J242">
            <v>448.6</v>
          </cell>
          <cell r="K242">
            <v>448.6</v>
          </cell>
          <cell r="L242">
            <v>448.6</v>
          </cell>
          <cell r="M242">
            <v>448.6</v>
          </cell>
          <cell r="N242">
            <v>1</v>
          </cell>
        </row>
        <row r="243">
          <cell r="A243" t="str">
            <v>PADUA_6_MWDSDM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1</v>
          </cell>
        </row>
        <row r="244">
          <cell r="A244" t="str">
            <v>PADUA_7_SDIMAS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1</v>
          </cell>
        </row>
        <row r="245">
          <cell r="A245" t="str">
            <v>PALOMR_2_PL1X3</v>
          </cell>
          <cell r="E245">
            <v>340.61</v>
          </cell>
          <cell r="F245">
            <v>340.61</v>
          </cell>
          <cell r="G245">
            <v>340.61</v>
          </cell>
          <cell r="H245">
            <v>340.61</v>
          </cell>
          <cell r="I245">
            <v>340.61</v>
          </cell>
          <cell r="J245">
            <v>340.61</v>
          </cell>
          <cell r="K245">
            <v>340.61</v>
          </cell>
          <cell r="L245">
            <v>340.61</v>
          </cell>
          <cell r="M245">
            <v>340.61</v>
          </cell>
          <cell r="N245">
            <v>1</v>
          </cell>
        </row>
        <row r="246">
          <cell r="A246" t="str">
            <v>PARDEB_6_UNITS</v>
          </cell>
          <cell r="E246">
            <v>23.6</v>
          </cell>
          <cell r="F246">
            <v>24</v>
          </cell>
          <cell r="G246">
            <v>23.76</v>
          </cell>
          <cell r="H246">
            <v>14.96</v>
          </cell>
          <cell r="I246">
            <v>14.96</v>
          </cell>
          <cell r="J246">
            <v>14.96</v>
          </cell>
          <cell r="K246">
            <v>14.96</v>
          </cell>
          <cell r="L246">
            <v>10.96</v>
          </cell>
          <cell r="M246">
            <v>15.76</v>
          </cell>
          <cell r="N246">
            <v>1</v>
          </cell>
        </row>
        <row r="247">
          <cell r="A247" t="str">
            <v>PEARBL_2_NSPIN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1</v>
          </cell>
        </row>
        <row r="248">
          <cell r="A248" t="str">
            <v>PINFLT_7_UNITS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1</v>
          </cell>
        </row>
        <row r="249">
          <cell r="A249" t="str">
            <v>PIOPIC_2_CTG1</v>
          </cell>
          <cell r="E249">
            <v>111.3</v>
          </cell>
          <cell r="F249">
            <v>111.3</v>
          </cell>
          <cell r="G249">
            <v>111.3</v>
          </cell>
          <cell r="H249">
            <v>111.3</v>
          </cell>
          <cell r="I249">
            <v>111.3</v>
          </cell>
          <cell r="J249">
            <v>111.3</v>
          </cell>
          <cell r="K249">
            <v>111.3</v>
          </cell>
          <cell r="L249">
            <v>111.3</v>
          </cell>
          <cell r="M249">
            <v>111.3</v>
          </cell>
          <cell r="N249">
            <v>1</v>
          </cell>
        </row>
        <row r="250">
          <cell r="A250" t="str">
            <v>PIOPIC_2_CTG2</v>
          </cell>
          <cell r="E250">
            <v>112.7</v>
          </cell>
          <cell r="F250">
            <v>112.7</v>
          </cell>
          <cell r="G250">
            <v>112.7</v>
          </cell>
          <cell r="H250">
            <v>112.7</v>
          </cell>
          <cell r="I250">
            <v>112.7</v>
          </cell>
          <cell r="J250">
            <v>112.7</v>
          </cell>
          <cell r="K250">
            <v>112.7</v>
          </cell>
          <cell r="L250">
            <v>112.7</v>
          </cell>
          <cell r="M250">
            <v>112.7</v>
          </cell>
          <cell r="N250">
            <v>1</v>
          </cell>
        </row>
        <row r="251">
          <cell r="A251" t="str">
            <v>PIOPIC_2_CTG3</v>
          </cell>
          <cell r="E251">
            <v>112</v>
          </cell>
          <cell r="F251">
            <v>112</v>
          </cell>
          <cell r="G251">
            <v>112</v>
          </cell>
          <cell r="H251">
            <v>112</v>
          </cell>
          <cell r="I251">
            <v>112</v>
          </cell>
          <cell r="J251">
            <v>112</v>
          </cell>
          <cell r="K251">
            <v>112</v>
          </cell>
          <cell r="L251">
            <v>112</v>
          </cell>
          <cell r="M251">
            <v>112</v>
          </cell>
          <cell r="N251">
            <v>1</v>
          </cell>
        </row>
        <row r="252">
          <cell r="A252" t="str">
            <v>PIT1_7_UNIT 1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1</v>
          </cell>
        </row>
        <row r="253">
          <cell r="A253" t="str">
            <v>PIT1_7_UNIT 2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</v>
          </cell>
        </row>
        <row r="254">
          <cell r="A254" t="str">
            <v>PIT3_7_PL1X3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1</v>
          </cell>
        </row>
        <row r="255">
          <cell r="A255" t="str">
            <v>PIT4_7_PL1X2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1</v>
          </cell>
        </row>
        <row r="256">
          <cell r="A256" t="str">
            <v>PIT5_7_PL1X2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</v>
          </cell>
        </row>
        <row r="257">
          <cell r="A257" t="str">
            <v>PIT5_7_PL3X4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</v>
          </cell>
        </row>
        <row r="258">
          <cell r="A258" t="str">
            <v>PIT6_7_UNIT 1</v>
          </cell>
          <cell r="E258">
            <v>38.200000000000003</v>
          </cell>
          <cell r="F258">
            <v>31.2</v>
          </cell>
          <cell r="G258">
            <v>37.799999999999997</v>
          </cell>
          <cell r="H258">
            <v>38</v>
          </cell>
          <cell r="I258">
            <v>37.159999999999997</v>
          </cell>
          <cell r="J258">
            <v>30.87</v>
          </cell>
          <cell r="K258">
            <v>30.66</v>
          </cell>
          <cell r="L258">
            <v>36.200000000000003</v>
          </cell>
          <cell r="M258">
            <v>38</v>
          </cell>
          <cell r="N258">
            <v>1</v>
          </cell>
        </row>
        <row r="259">
          <cell r="A259" t="str">
            <v>PIT6_7_UNIT 2</v>
          </cell>
          <cell r="E259">
            <v>38.4</v>
          </cell>
          <cell r="F259">
            <v>31.22</v>
          </cell>
          <cell r="G259">
            <v>38.6</v>
          </cell>
          <cell r="H259">
            <v>38.6</v>
          </cell>
          <cell r="I259">
            <v>38.6</v>
          </cell>
          <cell r="J259">
            <v>36.85</v>
          </cell>
          <cell r="K259">
            <v>29.84</v>
          </cell>
          <cell r="L259">
            <v>37.25</v>
          </cell>
          <cell r="M259">
            <v>38.799999999999997</v>
          </cell>
          <cell r="N259">
            <v>1</v>
          </cell>
        </row>
        <row r="260">
          <cell r="A260" t="str">
            <v>PIT7_7_UNIT 1</v>
          </cell>
          <cell r="E260">
            <v>53.2</v>
          </cell>
          <cell r="F260">
            <v>52.2</v>
          </cell>
          <cell r="G260">
            <v>52.05</v>
          </cell>
          <cell r="H260">
            <v>53.2</v>
          </cell>
          <cell r="I260">
            <v>53.77</v>
          </cell>
          <cell r="J260">
            <v>54.2</v>
          </cell>
          <cell r="K260">
            <v>51.98</v>
          </cell>
          <cell r="L260">
            <v>42.87</v>
          </cell>
          <cell r="M260">
            <v>52.26</v>
          </cell>
          <cell r="N260">
            <v>1</v>
          </cell>
        </row>
        <row r="261">
          <cell r="A261" t="str">
            <v>PIT7_7_UNIT 2</v>
          </cell>
          <cell r="E261">
            <v>53.4</v>
          </cell>
          <cell r="F261">
            <v>43.2</v>
          </cell>
          <cell r="G261">
            <v>50.76</v>
          </cell>
          <cell r="H261">
            <v>52.92</v>
          </cell>
          <cell r="I261">
            <v>53.41</v>
          </cell>
          <cell r="J261">
            <v>53.88</v>
          </cell>
          <cell r="K261">
            <v>53.17</v>
          </cell>
          <cell r="L261">
            <v>52.68</v>
          </cell>
          <cell r="M261">
            <v>42.56</v>
          </cell>
          <cell r="N261">
            <v>1</v>
          </cell>
        </row>
        <row r="262">
          <cell r="A262" t="str">
            <v>PNCHEG_2_PL1X4</v>
          </cell>
          <cell r="E262">
            <v>401</v>
          </cell>
          <cell r="F262">
            <v>401</v>
          </cell>
          <cell r="G262">
            <v>396.55</v>
          </cell>
          <cell r="H262">
            <v>394.25</v>
          </cell>
          <cell r="I262">
            <v>395.2</v>
          </cell>
          <cell r="J262">
            <v>400.8</v>
          </cell>
          <cell r="K262">
            <v>401</v>
          </cell>
          <cell r="L262">
            <v>401</v>
          </cell>
          <cell r="M262">
            <v>401</v>
          </cell>
          <cell r="N262">
            <v>1</v>
          </cell>
        </row>
        <row r="263">
          <cell r="A263" t="str">
            <v>PNCHPP_1_PL1X2</v>
          </cell>
          <cell r="E263">
            <v>114.93</v>
          </cell>
          <cell r="F263">
            <v>112.92</v>
          </cell>
          <cell r="G263">
            <v>110.36</v>
          </cell>
          <cell r="H263">
            <v>107.92</v>
          </cell>
          <cell r="I263">
            <v>108.5</v>
          </cell>
          <cell r="J263">
            <v>110.38</v>
          </cell>
          <cell r="K263">
            <v>113.41</v>
          </cell>
          <cell r="L263">
            <v>118.23</v>
          </cell>
          <cell r="M263">
            <v>119.47</v>
          </cell>
          <cell r="N263">
            <v>1</v>
          </cell>
        </row>
        <row r="264">
          <cell r="A264" t="str">
            <v>PNOCHE_1_PL1X2</v>
          </cell>
          <cell r="E264">
            <v>49.97</v>
          </cell>
          <cell r="F264">
            <v>49.97</v>
          </cell>
          <cell r="G264">
            <v>49.97</v>
          </cell>
          <cell r="H264">
            <v>49.97</v>
          </cell>
          <cell r="I264">
            <v>49.97</v>
          </cell>
          <cell r="J264">
            <v>49.97</v>
          </cell>
          <cell r="K264">
            <v>49.97</v>
          </cell>
          <cell r="L264">
            <v>49.97</v>
          </cell>
          <cell r="M264">
            <v>49.97</v>
          </cell>
          <cell r="N264">
            <v>1</v>
          </cell>
        </row>
        <row r="265">
          <cell r="A265" t="str">
            <v>PNOCHE_1_UNITA1</v>
          </cell>
          <cell r="E265">
            <v>52.01</v>
          </cell>
          <cell r="F265">
            <v>52.01</v>
          </cell>
          <cell r="G265">
            <v>52.01</v>
          </cell>
          <cell r="H265">
            <v>52.01</v>
          </cell>
          <cell r="I265">
            <v>52.01</v>
          </cell>
          <cell r="J265">
            <v>52.01</v>
          </cell>
          <cell r="K265">
            <v>52.01</v>
          </cell>
          <cell r="L265">
            <v>52.01</v>
          </cell>
          <cell r="M265">
            <v>52.01</v>
          </cell>
          <cell r="N265">
            <v>1</v>
          </cell>
        </row>
        <row r="266">
          <cell r="A266" t="str">
            <v>POEPH_7_UNIT 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1</v>
          </cell>
        </row>
        <row r="267">
          <cell r="A267" t="str">
            <v>POEPH_7_UNIT 2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1</v>
          </cell>
        </row>
        <row r="268">
          <cell r="A268" t="str">
            <v>PSWEET_1_STCRUZ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</v>
          </cell>
        </row>
        <row r="269">
          <cell r="A269" t="str">
            <v>RCKCRK_7_UNIT 1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1</v>
          </cell>
        </row>
        <row r="270">
          <cell r="A270" t="str">
            <v>RCKCRK_7_UNIT 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1</v>
          </cell>
        </row>
        <row r="271">
          <cell r="A271" t="str">
            <v>RECTOR_2_QF</v>
          </cell>
          <cell r="E271">
            <v>0</v>
          </cell>
          <cell r="F271">
            <v>0</v>
          </cell>
          <cell r="G271">
            <v>10.26</v>
          </cell>
          <cell r="H271">
            <v>6.1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</v>
          </cell>
        </row>
        <row r="272">
          <cell r="A272" t="str">
            <v>REDBLF_6_UNIT</v>
          </cell>
          <cell r="E272">
            <v>44</v>
          </cell>
          <cell r="F272">
            <v>44</v>
          </cell>
          <cell r="G272">
            <v>44</v>
          </cell>
          <cell r="H272">
            <v>44</v>
          </cell>
          <cell r="I272">
            <v>44</v>
          </cell>
          <cell r="J272">
            <v>44</v>
          </cell>
          <cell r="K272">
            <v>44</v>
          </cell>
          <cell r="L272">
            <v>44</v>
          </cell>
          <cell r="M272">
            <v>44</v>
          </cell>
          <cell r="N272">
            <v>1</v>
          </cell>
        </row>
        <row r="273">
          <cell r="A273" t="str">
            <v>REDOND_7_UNIT 5</v>
          </cell>
          <cell r="E273">
            <v>168.87</v>
          </cell>
          <cell r="F273">
            <v>168.87</v>
          </cell>
          <cell r="G273">
            <v>168.87</v>
          </cell>
          <cell r="H273">
            <v>168.87</v>
          </cell>
          <cell r="I273">
            <v>168.87</v>
          </cell>
          <cell r="J273">
            <v>168.87</v>
          </cell>
          <cell r="K273">
            <v>168.87</v>
          </cell>
          <cell r="L273">
            <v>168.87</v>
          </cell>
          <cell r="M273">
            <v>168.87</v>
          </cell>
          <cell r="N273">
            <v>1</v>
          </cell>
        </row>
        <row r="274">
          <cell r="A274" t="str">
            <v>REDOND_7_UNIT 6</v>
          </cell>
          <cell r="E274">
            <v>165</v>
          </cell>
          <cell r="F274">
            <v>165</v>
          </cell>
          <cell r="G274">
            <v>165</v>
          </cell>
          <cell r="H274">
            <v>165</v>
          </cell>
          <cell r="I274">
            <v>165</v>
          </cell>
          <cell r="J274">
            <v>165</v>
          </cell>
          <cell r="K274">
            <v>165</v>
          </cell>
          <cell r="L274">
            <v>165</v>
          </cell>
          <cell r="M274">
            <v>165</v>
          </cell>
          <cell r="N274">
            <v>1</v>
          </cell>
        </row>
        <row r="275">
          <cell r="A275" t="str">
            <v>REDOND_7_UNIT 8</v>
          </cell>
          <cell r="E275">
            <v>350</v>
          </cell>
          <cell r="F275">
            <v>350</v>
          </cell>
          <cell r="G275">
            <v>350</v>
          </cell>
          <cell r="H275">
            <v>350</v>
          </cell>
          <cell r="I275">
            <v>350</v>
          </cell>
          <cell r="J275">
            <v>350</v>
          </cell>
          <cell r="K275">
            <v>350</v>
          </cell>
          <cell r="L275">
            <v>350</v>
          </cell>
          <cell r="M275">
            <v>350</v>
          </cell>
          <cell r="N275">
            <v>1</v>
          </cell>
        </row>
        <row r="276">
          <cell r="A276" t="str">
            <v>ROLLIN_6_UNIT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2</v>
          </cell>
        </row>
        <row r="277">
          <cell r="A277" t="str">
            <v>RUSCTY_2_UNITS</v>
          </cell>
          <cell r="E277">
            <v>495.17999999999995</v>
          </cell>
          <cell r="F277">
            <v>495.17999999999995</v>
          </cell>
          <cell r="G277">
            <v>495.17999999999995</v>
          </cell>
          <cell r="H277">
            <v>495.17999999999995</v>
          </cell>
          <cell r="I277">
            <v>477.4</v>
          </cell>
          <cell r="J277">
            <v>480.9</v>
          </cell>
          <cell r="K277">
            <v>485.32000000000005</v>
          </cell>
          <cell r="L277">
            <v>495.17999999999995</v>
          </cell>
          <cell r="M277">
            <v>495.17999999999995</v>
          </cell>
          <cell r="N277">
            <v>1</v>
          </cell>
        </row>
        <row r="278">
          <cell r="A278" t="str">
            <v>RVRVEW_1_UNITA1</v>
          </cell>
          <cell r="E278">
            <v>47.6</v>
          </cell>
          <cell r="F278">
            <v>47.6</v>
          </cell>
          <cell r="G278">
            <v>47.6</v>
          </cell>
          <cell r="H278">
            <v>47.6</v>
          </cell>
          <cell r="I278">
            <v>47.6</v>
          </cell>
          <cell r="J278">
            <v>47.6</v>
          </cell>
          <cell r="K278">
            <v>47.6</v>
          </cell>
          <cell r="L278">
            <v>47.6</v>
          </cell>
          <cell r="M278">
            <v>47.6</v>
          </cell>
          <cell r="N278">
            <v>1</v>
          </cell>
        </row>
        <row r="279">
          <cell r="A279" t="str">
            <v>RVSIDE_2_RERCU3</v>
          </cell>
          <cell r="E279">
            <v>49</v>
          </cell>
          <cell r="F279">
            <v>49</v>
          </cell>
          <cell r="G279">
            <v>49</v>
          </cell>
          <cell r="H279">
            <v>49</v>
          </cell>
          <cell r="I279">
            <v>49</v>
          </cell>
          <cell r="J279">
            <v>49</v>
          </cell>
          <cell r="K279">
            <v>49</v>
          </cell>
          <cell r="L279">
            <v>49</v>
          </cell>
          <cell r="M279">
            <v>49</v>
          </cell>
          <cell r="N279">
            <v>1</v>
          </cell>
        </row>
        <row r="280">
          <cell r="A280" t="str">
            <v>RVSIDE_2_RERCU4</v>
          </cell>
          <cell r="E280">
            <v>49</v>
          </cell>
          <cell r="F280">
            <v>49</v>
          </cell>
          <cell r="G280">
            <v>49</v>
          </cell>
          <cell r="H280">
            <v>49</v>
          </cell>
          <cell r="I280">
            <v>49</v>
          </cell>
          <cell r="J280">
            <v>49</v>
          </cell>
          <cell r="K280">
            <v>49</v>
          </cell>
          <cell r="L280">
            <v>49</v>
          </cell>
          <cell r="M280">
            <v>49</v>
          </cell>
          <cell r="N280">
            <v>1</v>
          </cell>
        </row>
        <row r="281">
          <cell r="A281" t="str">
            <v>RVSIDE_6_RERCU1</v>
          </cell>
          <cell r="E281">
            <v>48.35</v>
          </cell>
          <cell r="F281">
            <v>48.35</v>
          </cell>
          <cell r="G281">
            <v>48.35</v>
          </cell>
          <cell r="H281">
            <v>48.35</v>
          </cell>
          <cell r="I281">
            <v>48.35</v>
          </cell>
          <cell r="J281">
            <v>48.35</v>
          </cell>
          <cell r="K281">
            <v>48.35</v>
          </cell>
          <cell r="L281">
            <v>48.35</v>
          </cell>
          <cell r="M281">
            <v>48.35</v>
          </cell>
          <cell r="N281">
            <v>1</v>
          </cell>
        </row>
        <row r="282">
          <cell r="A282" t="str">
            <v>RVSIDE_6_RERCU2</v>
          </cell>
          <cell r="E282">
            <v>48.5</v>
          </cell>
          <cell r="F282">
            <v>48.5</v>
          </cell>
          <cell r="G282">
            <v>48.5</v>
          </cell>
          <cell r="H282">
            <v>48.5</v>
          </cell>
          <cell r="I282">
            <v>48.5</v>
          </cell>
          <cell r="J282">
            <v>48.5</v>
          </cell>
          <cell r="K282">
            <v>48.5</v>
          </cell>
          <cell r="L282">
            <v>48.5</v>
          </cell>
          <cell r="M282">
            <v>48.5</v>
          </cell>
          <cell r="N282">
            <v>1</v>
          </cell>
        </row>
        <row r="283">
          <cell r="A283" t="str">
            <v>RVSIDE_6_SPRING</v>
          </cell>
          <cell r="E283">
            <v>28</v>
          </cell>
          <cell r="F283">
            <v>28</v>
          </cell>
          <cell r="G283">
            <v>28</v>
          </cell>
          <cell r="H283">
            <v>28</v>
          </cell>
          <cell r="I283">
            <v>28</v>
          </cell>
          <cell r="J283">
            <v>28</v>
          </cell>
          <cell r="K283">
            <v>28</v>
          </cell>
          <cell r="L283">
            <v>28</v>
          </cell>
          <cell r="M283">
            <v>28</v>
          </cell>
          <cell r="N283">
            <v>1</v>
          </cell>
        </row>
        <row r="284">
          <cell r="A284" t="str">
            <v>SALTSP_7_UNITS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1</v>
          </cell>
        </row>
        <row r="285">
          <cell r="A285" t="str">
            <v>SANLOB_1_OSFBM1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</row>
        <row r="286">
          <cell r="A286" t="str">
            <v>SANTFG_7_UNITS</v>
          </cell>
          <cell r="E286">
            <v>33</v>
          </cell>
          <cell r="F286">
            <v>33</v>
          </cell>
          <cell r="G286">
            <v>33</v>
          </cell>
          <cell r="H286">
            <v>33</v>
          </cell>
          <cell r="I286">
            <v>33</v>
          </cell>
          <cell r="J286">
            <v>33</v>
          </cell>
          <cell r="K286">
            <v>33</v>
          </cell>
          <cell r="L286">
            <v>33</v>
          </cell>
          <cell r="M286">
            <v>33</v>
          </cell>
          <cell r="N286">
            <v>1</v>
          </cell>
        </row>
        <row r="287">
          <cell r="A287" t="str">
            <v>SANTGO_2_MABBT1</v>
          </cell>
          <cell r="E287">
            <v>4</v>
          </cell>
          <cell r="F287">
            <v>4</v>
          </cell>
          <cell r="G287">
            <v>4</v>
          </cell>
          <cell r="H287">
            <v>4</v>
          </cell>
          <cell r="I287">
            <v>4</v>
          </cell>
          <cell r="J287">
            <v>4</v>
          </cell>
          <cell r="K287">
            <v>4</v>
          </cell>
          <cell r="L287">
            <v>4</v>
          </cell>
          <cell r="M287">
            <v>4</v>
          </cell>
          <cell r="N287">
            <v>1</v>
          </cell>
        </row>
        <row r="288">
          <cell r="A288" t="str">
            <v>SAUGUS_6_MWDFTH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1</v>
          </cell>
        </row>
        <row r="289">
          <cell r="A289" t="str">
            <v>SAUGUS_7_LOPEZ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</v>
          </cell>
        </row>
        <row r="290">
          <cell r="A290" t="str">
            <v>SBERDO_2_PSP3</v>
          </cell>
          <cell r="E290">
            <v>457</v>
          </cell>
          <cell r="F290">
            <v>457</v>
          </cell>
          <cell r="G290">
            <v>457</v>
          </cell>
          <cell r="H290">
            <v>457</v>
          </cell>
          <cell r="I290">
            <v>457</v>
          </cell>
          <cell r="J290">
            <v>457</v>
          </cell>
          <cell r="K290">
            <v>457</v>
          </cell>
          <cell r="L290">
            <v>457</v>
          </cell>
          <cell r="M290">
            <v>457</v>
          </cell>
          <cell r="N290">
            <v>1</v>
          </cell>
        </row>
        <row r="291">
          <cell r="A291" t="str">
            <v>SBERDO_2_PSP4</v>
          </cell>
          <cell r="E291">
            <v>457</v>
          </cell>
          <cell r="F291">
            <v>457</v>
          </cell>
          <cell r="G291">
            <v>457</v>
          </cell>
          <cell r="H291">
            <v>457</v>
          </cell>
          <cell r="I291">
            <v>457</v>
          </cell>
          <cell r="J291">
            <v>457</v>
          </cell>
          <cell r="K291">
            <v>457</v>
          </cell>
          <cell r="L291">
            <v>457</v>
          </cell>
          <cell r="M291">
            <v>457</v>
          </cell>
          <cell r="N291">
            <v>1</v>
          </cell>
        </row>
        <row r="292">
          <cell r="A292" t="str">
            <v>SCEHOV_2_HOOVER</v>
          </cell>
          <cell r="E292">
            <v>287</v>
          </cell>
          <cell r="F292">
            <v>287</v>
          </cell>
          <cell r="G292">
            <v>287</v>
          </cell>
          <cell r="H292">
            <v>287</v>
          </cell>
          <cell r="I292">
            <v>287</v>
          </cell>
          <cell r="J292">
            <v>287</v>
          </cell>
          <cell r="K292">
            <v>287</v>
          </cell>
          <cell r="L292">
            <v>287</v>
          </cell>
          <cell r="M292">
            <v>287</v>
          </cell>
          <cell r="N292">
            <v>1</v>
          </cell>
        </row>
        <row r="293">
          <cell r="A293" t="str">
            <v>SCHLTE_1_PL1X3</v>
          </cell>
          <cell r="E293">
            <v>231.51999999999998</v>
          </cell>
          <cell r="F293">
            <v>228.45999999999998</v>
          </cell>
          <cell r="G293">
            <v>221.95</v>
          </cell>
          <cell r="H293">
            <v>219.34999999999997</v>
          </cell>
          <cell r="I293">
            <v>220.26999999999998</v>
          </cell>
          <cell r="J293">
            <v>223.89</v>
          </cell>
          <cell r="K293">
            <v>229.94</v>
          </cell>
          <cell r="L293">
            <v>234.89</v>
          </cell>
          <cell r="M293">
            <v>235.87</v>
          </cell>
          <cell r="N293">
            <v>1</v>
          </cell>
        </row>
        <row r="294">
          <cell r="A294" t="str">
            <v>SENTNL_2_CTG1</v>
          </cell>
          <cell r="E294">
            <v>103.76</v>
          </cell>
          <cell r="F294">
            <v>107.68</v>
          </cell>
          <cell r="G294">
            <v>107.68</v>
          </cell>
          <cell r="H294">
            <v>107.68</v>
          </cell>
          <cell r="I294">
            <v>107.68</v>
          </cell>
          <cell r="J294">
            <v>107.68</v>
          </cell>
          <cell r="K294">
            <v>107.68</v>
          </cell>
          <cell r="L294">
            <v>107.68</v>
          </cell>
          <cell r="M294">
            <v>107.68</v>
          </cell>
          <cell r="N294">
            <v>1</v>
          </cell>
        </row>
        <row r="295">
          <cell r="A295" t="str">
            <v>SENTNL_2_CTG2</v>
          </cell>
          <cell r="E295">
            <v>95.34</v>
          </cell>
          <cell r="F295">
            <v>102.5</v>
          </cell>
          <cell r="G295">
            <v>102.5</v>
          </cell>
          <cell r="H295">
            <v>102.5</v>
          </cell>
          <cell r="I295">
            <v>102.5</v>
          </cell>
          <cell r="J295">
            <v>102.5</v>
          </cell>
          <cell r="K295">
            <v>102.5</v>
          </cell>
          <cell r="L295">
            <v>102.5</v>
          </cell>
          <cell r="M295">
            <v>102.5</v>
          </cell>
          <cell r="N295">
            <v>1</v>
          </cell>
        </row>
        <row r="296">
          <cell r="A296" t="str">
            <v>SENTNL_2_CTG3</v>
          </cell>
          <cell r="E296">
            <v>96.85</v>
          </cell>
          <cell r="F296">
            <v>105.69</v>
          </cell>
          <cell r="G296">
            <v>105.69</v>
          </cell>
          <cell r="H296">
            <v>105.69</v>
          </cell>
          <cell r="I296">
            <v>105.69</v>
          </cell>
          <cell r="J296">
            <v>105.69</v>
          </cell>
          <cell r="K296">
            <v>105.69</v>
          </cell>
          <cell r="L296">
            <v>105.69</v>
          </cell>
          <cell r="M296">
            <v>105.69</v>
          </cell>
          <cell r="N296">
            <v>1</v>
          </cell>
        </row>
        <row r="297">
          <cell r="A297" t="str">
            <v>SENTNL_2_CTG4</v>
          </cell>
          <cell r="E297">
            <v>106.55</v>
          </cell>
          <cell r="F297">
            <v>106.55</v>
          </cell>
          <cell r="G297">
            <v>106.55</v>
          </cell>
          <cell r="H297">
            <v>106.55</v>
          </cell>
          <cell r="I297">
            <v>106.55</v>
          </cell>
          <cell r="J297">
            <v>106.55</v>
          </cell>
          <cell r="K297">
            <v>106.55</v>
          </cell>
          <cell r="L297">
            <v>106.55</v>
          </cell>
          <cell r="M297">
            <v>106.55</v>
          </cell>
          <cell r="N297">
            <v>1</v>
          </cell>
        </row>
        <row r="298">
          <cell r="A298" t="str">
            <v>SENTNL_2_CTG5</v>
          </cell>
          <cell r="E298">
            <v>103.81</v>
          </cell>
          <cell r="F298">
            <v>107.52</v>
          </cell>
          <cell r="G298">
            <v>107.52</v>
          </cell>
          <cell r="H298">
            <v>107.52</v>
          </cell>
          <cell r="I298">
            <v>107.52</v>
          </cell>
          <cell r="J298">
            <v>107.52</v>
          </cell>
          <cell r="K298">
            <v>107.52</v>
          </cell>
          <cell r="L298">
            <v>107.52</v>
          </cell>
          <cell r="M298">
            <v>107.52</v>
          </cell>
          <cell r="N298">
            <v>1</v>
          </cell>
        </row>
        <row r="299">
          <cell r="A299" t="str">
            <v>SENTNL_2_CTG6</v>
          </cell>
          <cell r="E299">
            <v>105</v>
          </cell>
          <cell r="F299">
            <v>105</v>
          </cell>
          <cell r="G299">
            <v>105</v>
          </cell>
          <cell r="H299">
            <v>105</v>
          </cell>
          <cell r="I299">
            <v>105</v>
          </cell>
          <cell r="J299">
            <v>105</v>
          </cell>
          <cell r="K299">
            <v>105</v>
          </cell>
          <cell r="L299">
            <v>105</v>
          </cell>
          <cell r="M299">
            <v>105</v>
          </cell>
          <cell r="N299">
            <v>1</v>
          </cell>
        </row>
        <row r="300">
          <cell r="A300" t="str">
            <v>SENTNL_2_CTG7</v>
          </cell>
          <cell r="E300">
            <v>106.73</v>
          </cell>
          <cell r="F300">
            <v>106.73</v>
          </cell>
          <cell r="G300">
            <v>106.73</v>
          </cell>
          <cell r="H300">
            <v>106.73</v>
          </cell>
          <cell r="I300">
            <v>106.73</v>
          </cell>
          <cell r="J300">
            <v>106.73</v>
          </cell>
          <cell r="K300">
            <v>106.73</v>
          </cell>
          <cell r="L300">
            <v>106.73</v>
          </cell>
          <cell r="M300">
            <v>106.73</v>
          </cell>
          <cell r="N300">
            <v>1</v>
          </cell>
        </row>
        <row r="301">
          <cell r="A301" t="str">
            <v>SENTNL_2_CTG8</v>
          </cell>
          <cell r="E301">
            <v>106.85</v>
          </cell>
          <cell r="F301">
            <v>106.85</v>
          </cell>
          <cell r="G301">
            <v>106.85</v>
          </cell>
          <cell r="H301">
            <v>106.85</v>
          </cell>
          <cell r="I301">
            <v>106.85</v>
          </cell>
          <cell r="J301">
            <v>106.85</v>
          </cell>
          <cell r="K301">
            <v>106.85</v>
          </cell>
          <cell r="L301">
            <v>106.85</v>
          </cell>
          <cell r="M301">
            <v>106.85</v>
          </cell>
          <cell r="N301">
            <v>1</v>
          </cell>
        </row>
        <row r="302">
          <cell r="A302" t="str">
            <v>SGREGY_6_SANGER</v>
          </cell>
          <cell r="E302">
            <v>33.08</v>
          </cell>
          <cell r="F302">
            <v>33.08</v>
          </cell>
          <cell r="G302">
            <v>33.08</v>
          </cell>
          <cell r="H302">
            <v>33.08</v>
          </cell>
          <cell r="I302">
            <v>33.08</v>
          </cell>
          <cell r="J302">
            <v>33.08</v>
          </cell>
          <cell r="K302">
            <v>33.08</v>
          </cell>
          <cell r="L302">
            <v>33.08</v>
          </cell>
          <cell r="M302">
            <v>33.08</v>
          </cell>
          <cell r="N302">
            <v>1</v>
          </cell>
        </row>
        <row r="303">
          <cell r="A303" t="str">
            <v>SIERRA_1_UNITS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1</v>
          </cell>
        </row>
        <row r="304">
          <cell r="A304" t="str">
            <v>SLYCRK_1_UNIT 1</v>
          </cell>
          <cell r="E304">
            <v>8.8000000000000007</v>
          </cell>
          <cell r="F304">
            <v>8.8000000000000007</v>
          </cell>
          <cell r="G304">
            <v>8.8000000000000007</v>
          </cell>
          <cell r="H304">
            <v>8</v>
          </cell>
          <cell r="I304">
            <v>9.18</v>
          </cell>
          <cell r="J304">
            <v>6.4</v>
          </cell>
          <cell r="K304">
            <v>7.2</v>
          </cell>
          <cell r="L304">
            <v>5.6</v>
          </cell>
          <cell r="M304">
            <v>6.4</v>
          </cell>
          <cell r="N304">
            <v>1</v>
          </cell>
        </row>
        <row r="305">
          <cell r="A305" t="str">
            <v>SMPRIP_1_SMPSON</v>
          </cell>
          <cell r="E305">
            <v>46.05</v>
          </cell>
          <cell r="F305">
            <v>46.05</v>
          </cell>
          <cell r="G305">
            <v>46.05</v>
          </cell>
          <cell r="H305">
            <v>46.05</v>
          </cell>
          <cell r="I305">
            <v>46.05</v>
          </cell>
          <cell r="J305">
            <v>46.05</v>
          </cell>
          <cell r="K305">
            <v>46.05</v>
          </cell>
          <cell r="L305">
            <v>46.05</v>
          </cell>
          <cell r="M305">
            <v>46.05</v>
          </cell>
          <cell r="N305">
            <v>1</v>
          </cell>
        </row>
        <row r="306">
          <cell r="A306" t="str">
            <v>SMUDGO_7_UNIT 1</v>
          </cell>
          <cell r="E306">
            <v>32</v>
          </cell>
          <cell r="F306">
            <v>32</v>
          </cell>
          <cell r="G306">
            <v>32</v>
          </cell>
          <cell r="H306">
            <v>32</v>
          </cell>
          <cell r="I306">
            <v>32</v>
          </cell>
          <cell r="J306">
            <v>32</v>
          </cell>
          <cell r="K306">
            <v>32</v>
          </cell>
          <cell r="L306">
            <v>32</v>
          </cell>
          <cell r="M306">
            <v>32</v>
          </cell>
          <cell r="N306">
            <v>1</v>
          </cell>
        </row>
        <row r="307">
          <cell r="A307" t="str">
            <v>SNCLRA_2_SILBT1</v>
          </cell>
          <cell r="E307">
            <v>22</v>
          </cell>
          <cell r="F307">
            <v>22</v>
          </cell>
          <cell r="G307">
            <v>22</v>
          </cell>
          <cell r="H307">
            <v>22</v>
          </cell>
          <cell r="I307">
            <v>22</v>
          </cell>
          <cell r="J307">
            <v>22</v>
          </cell>
          <cell r="K307">
            <v>22</v>
          </cell>
          <cell r="L307">
            <v>22</v>
          </cell>
          <cell r="M307">
            <v>22</v>
          </cell>
          <cell r="N307">
            <v>3</v>
          </cell>
        </row>
        <row r="308">
          <cell r="A308" t="str">
            <v>SNCLRA_2_UNIT</v>
          </cell>
          <cell r="E308">
            <v>27.5</v>
          </cell>
          <cell r="F308">
            <v>27.5</v>
          </cell>
          <cell r="G308">
            <v>27.5</v>
          </cell>
          <cell r="H308">
            <v>27.5</v>
          </cell>
          <cell r="I308">
            <v>27.5</v>
          </cell>
          <cell r="J308">
            <v>27.5</v>
          </cell>
          <cell r="K308">
            <v>27.5</v>
          </cell>
          <cell r="L308">
            <v>27.5</v>
          </cell>
          <cell r="M308">
            <v>27.5</v>
          </cell>
          <cell r="N308">
            <v>1</v>
          </cell>
        </row>
        <row r="309">
          <cell r="A309" t="str">
            <v>SNCLRA_2_VESBT1</v>
          </cell>
          <cell r="E309">
            <v>200</v>
          </cell>
          <cell r="F309">
            <v>200</v>
          </cell>
          <cell r="G309">
            <v>200</v>
          </cell>
          <cell r="H309">
            <v>200</v>
          </cell>
          <cell r="I309">
            <v>200</v>
          </cell>
          <cell r="J309">
            <v>200</v>
          </cell>
          <cell r="K309">
            <v>200</v>
          </cell>
          <cell r="L309">
            <v>200</v>
          </cell>
          <cell r="M309">
            <v>200</v>
          </cell>
          <cell r="N309">
            <v>3</v>
          </cell>
        </row>
        <row r="310">
          <cell r="A310" t="str">
            <v>SNCLRA_6_OXGEN</v>
          </cell>
          <cell r="E310">
            <v>47.7</v>
          </cell>
          <cell r="F310">
            <v>47.7</v>
          </cell>
          <cell r="G310">
            <v>47.7</v>
          </cell>
          <cell r="H310">
            <v>47.7</v>
          </cell>
          <cell r="I310">
            <v>47.7</v>
          </cell>
          <cell r="J310">
            <v>47.7</v>
          </cell>
          <cell r="K310">
            <v>47.7</v>
          </cell>
          <cell r="L310">
            <v>47.7</v>
          </cell>
          <cell r="M310">
            <v>47.7</v>
          </cell>
          <cell r="N310">
            <v>2</v>
          </cell>
        </row>
        <row r="311">
          <cell r="A311" t="str">
            <v>SPAULD_6_UNIT12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</v>
          </cell>
        </row>
        <row r="312">
          <cell r="A312" t="str">
            <v>SPICER_1_UNITS</v>
          </cell>
          <cell r="E312">
            <v>0.22</v>
          </cell>
          <cell r="F312">
            <v>0.33</v>
          </cell>
          <cell r="G312">
            <v>1.65</v>
          </cell>
          <cell r="H312">
            <v>2.82</v>
          </cell>
          <cell r="I312">
            <v>2.64</v>
          </cell>
          <cell r="J312">
            <v>1.98</v>
          </cell>
          <cell r="K312">
            <v>1.62</v>
          </cell>
          <cell r="L312">
            <v>0.98</v>
          </cell>
          <cell r="M312">
            <v>1</v>
          </cell>
          <cell r="N312">
            <v>1</v>
          </cell>
        </row>
        <row r="313">
          <cell r="A313" t="str">
            <v>STANIS_7_UNIT 1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1</v>
          </cell>
        </row>
        <row r="314">
          <cell r="A314" t="str">
            <v>STANTN_2_STAGT1</v>
          </cell>
          <cell r="E314">
            <v>49.65</v>
          </cell>
          <cell r="F314">
            <v>49.65</v>
          </cell>
          <cell r="G314">
            <v>49.65</v>
          </cell>
          <cell r="H314">
            <v>49.65</v>
          </cell>
          <cell r="I314">
            <v>49.65</v>
          </cell>
          <cell r="J314">
            <v>49.65</v>
          </cell>
          <cell r="K314">
            <v>49.65</v>
          </cell>
          <cell r="L314">
            <v>49.65</v>
          </cell>
          <cell r="M314">
            <v>49.65</v>
          </cell>
          <cell r="N314">
            <v>1</v>
          </cell>
        </row>
        <row r="315">
          <cell r="A315" t="str">
            <v>STANTN_2_STAGT2</v>
          </cell>
          <cell r="E315">
            <v>49.65</v>
          </cell>
          <cell r="F315">
            <v>49.65</v>
          </cell>
          <cell r="G315">
            <v>49.65</v>
          </cell>
          <cell r="H315">
            <v>49.65</v>
          </cell>
          <cell r="I315">
            <v>49.65</v>
          </cell>
          <cell r="J315">
            <v>49.65</v>
          </cell>
          <cell r="K315">
            <v>49.65</v>
          </cell>
          <cell r="L315">
            <v>49.65</v>
          </cell>
          <cell r="M315">
            <v>49.65</v>
          </cell>
          <cell r="N315">
            <v>1</v>
          </cell>
        </row>
        <row r="316">
          <cell r="A316" t="str">
            <v>STIGCT_2_LODI</v>
          </cell>
          <cell r="E316">
            <v>14.5</v>
          </cell>
          <cell r="F316">
            <v>14.5</v>
          </cell>
          <cell r="G316">
            <v>14.5</v>
          </cell>
          <cell r="H316">
            <v>14.5</v>
          </cell>
          <cell r="I316">
            <v>14.5</v>
          </cell>
          <cell r="J316">
            <v>14.5</v>
          </cell>
          <cell r="K316">
            <v>14.5</v>
          </cell>
          <cell r="L316">
            <v>14.5</v>
          </cell>
          <cell r="M316">
            <v>14.5</v>
          </cell>
          <cell r="N316">
            <v>1</v>
          </cell>
        </row>
        <row r="317">
          <cell r="A317" t="str">
            <v>SUNRIS_2_PL1X3</v>
          </cell>
          <cell r="E317">
            <v>461.02</v>
          </cell>
          <cell r="F317">
            <v>461.02</v>
          </cell>
          <cell r="G317">
            <v>461.02</v>
          </cell>
          <cell r="H317">
            <v>461.02</v>
          </cell>
          <cell r="I317">
            <v>461.02</v>
          </cell>
          <cell r="J317">
            <v>461.02</v>
          </cell>
          <cell r="K317">
            <v>461.02</v>
          </cell>
          <cell r="L317">
            <v>461.02</v>
          </cell>
          <cell r="M317">
            <v>461.02</v>
          </cell>
          <cell r="N317">
            <v>1</v>
          </cell>
        </row>
        <row r="318">
          <cell r="A318" t="str">
            <v>SUNSET_2_UNITS</v>
          </cell>
          <cell r="E318">
            <v>245</v>
          </cell>
          <cell r="F318">
            <v>240</v>
          </cell>
          <cell r="G318">
            <v>234</v>
          </cell>
          <cell r="H318">
            <v>229</v>
          </cell>
          <cell r="I318">
            <v>229</v>
          </cell>
          <cell r="J318">
            <v>231</v>
          </cell>
          <cell r="K318">
            <v>243</v>
          </cell>
          <cell r="L318">
            <v>246</v>
          </cell>
          <cell r="M318">
            <v>248</v>
          </cell>
          <cell r="N318">
            <v>1</v>
          </cell>
        </row>
        <row r="319">
          <cell r="A319" t="str">
            <v>SYCAMR_2_UNIT 2</v>
          </cell>
          <cell r="E319">
            <v>74</v>
          </cell>
          <cell r="F319">
            <v>74</v>
          </cell>
          <cell r="G319">
            <v>74</v>
          </cell>
          <cell r="H319">
            <v>74</v>
          </cell>
          <cell r="I319">
            <v>74</v>
          </cell>
          <cell r="J319">
            <v>74</v>
          </cell>
          <cell r="K319">
            <v>74</v>
          </cell>
          <cell r="L319">
            <v>74</v>
          </cell>
          <cell r="M319">
            <v>74</v>
          </cell>
          <cell r="N319">
            <v>1</v>
          </cell>
        </row>
        <row r="320">
          <cell r="A320" t="str">
            <v>SYCAMR_2_UNIT 3</v>
          </cell>
          <cell r="E320">
            <v>70</v>
          </cell>
          <cell r="F320">
            <v>70</v>
          </cell>
          <cell r="G320">
            <v>70</v>
          </cell>
          <cell r="H320">
            <v>70</v>
          </cell>
          <cell r="I320">
            <v>70</v>
          </cell>
          <cell r="J320">
            <v>70</v>
          </cell>
          <cell r="K320">
            <v>70</v>
          </cell>
          <cell r="L320">
            <v>70</v>
          </cell>
          <cell r="M320">
            <v>70</v>
          </cell>
          <cell r="N320">
            <v>1</v>
          </cell>
        </row>
        <row r="321">
          <cell r="A321" t="str">
            <v>SYCAMR_2_UNIT 4</v>
          </cell>
          <cell r="E321">
            <v>70</v>
          </cell>
          <cell r="F321">
            <v>70</v>
          </cell>
          <cell r="G321">
            <v>70</v>
          </cell>
          <cell r="H321">
            <v>70</v>
          </cell>
          <cell r="I321">
            <v>70</v>
          </cell>
          <cell r="J321">
            <v>70</v>
          </cell>
          <cell r="K321">
            <v>70</v>
          </cell>
          <cell r="L321">
            <v>70</v>
          </cell>
          <cell r="M321">
            <v>70</v>
          </cell>
          <cell r="N321">
            <v>1</v>
          </cell>
        </row>
        <row r="322">
          <cell r="A322" t="str">
            <v>TERMEX_2_PL1X3</v>
          </cell>
          <cell r="E322">
            <v>445</v>
          </cell>
          <cell r="F322">
            <v>441</v>
          </cell>
          <cell r="G322">
            <v>433</v>
          </cell>
          <cell r="H322">
            <v>431</v>
          </cell>
          <cell r="I322">
            <v>433</v>
          </cell>
          <cell r="J322">
            <v>436</v>
          </cell>
          <cell r="K322">
            <v>445</v>
          </cell>
          <cell r="L322">
            <v>445</v>
          </cell>
          <cell r="M322">
            <v>445</v>
          </cell>
          <cell r="N322">
            <v>1</v>
          </cell>
        </row>
        <row r="323">
          <cell r="A323" t="str">
            <v>TIGRCK_7_UNITS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</v>
          </cell>
        </row>
        <row r="324">
          <cell r="A324" t="str">
            <v>UKIAH_7_LAKEMN</v>
          </cell>
          <cell r="E324">
            <v>0.48</v>
          </cell>
          <cell r="F324">
            <v>0.5</v>
          </cell>
          <cell r="G324">
            <v>0.77</v>
          </cell>
          <cell r="H324">
            <v>0.98</v>
          </cell>
          <cell r="I324">
            <v>1</v>
          </cell>
          <cell r="J324">
            <v>0.89</v>
          </cell>
          <cell r="K324">
            <v>0.77</v>
          </cell>
          <cell r="L324">
            <v>0.53</v>
          </cell>
          <cell r="M324">
            <v>0.38</v>
          </cell>
          <cell r="N324">
            <v>1</v>
          </cell>
        </row>
        <row r="325">
          <cell r="A325" t="str">
            <v>USWND4_2_UNIT2</v>
          </cell>
          <cell r="E325">
            <v>6.41</v>
          </cell>
          <cell r="F325">
            <v>7.4</v>
          </cell>
          <cell r="G325">
            <v>7.4</v>
          </cell>
          <cell r="H325">
            <v>7.4</v>
          </cell>
          <cell r="I325">
            <v>7.4</v>
          </cell>
          <cell r="J325">
            <v>7.4</v>
          </cell>
          <cell r="K325">
            <v>7.23</v>
          </cell>
          <cell r="L325">
            <v>7.4</v>
          </cell>
          <cell r="M325">
            <v>7.4</v>
          </cell>
          <cell r="N325">
            <v>1</v>
          </cell>
        </row>
        <row r="326">
          <cell r="A326" t="str">
            <v>VACADX_1_UNITA1</v>
          </cell>
          <cell r="E326">
            <v>50.61</v>
          </cell>
          <cell r="F326">
            <v>50.61</v>
          </cell>
          <cell r="G326">
            <v>50.61</v>
          </cell>
          <cell r="H326">
            <v>50.61</v>
          </cell>
          <cell r="I326">
            <v>50.61</v>
          </cell>
          <cell r="J326">
            <v>50.61</v>
          </cell>
          <cell r="K326">
            <v>50.61</v>
          </cell>
          <cell r="L326">
            <v>50.61</v>
          </cell>
          <cell r="M326">
            <v>50.61</v>
          </cell>
          <cell r="N326">
            <v>1</v>
          </cell>
        </row>
        <row r="327">
          <cell r="A327" t="str">
            <v>VALLEY_5_PERRIS</v>
          </cell>
          <cell r="E327">
            <v>0</v>
          </cell>
          <cell r="F327">
            <v>0</v>
          </cell>
          <cell r="G327">
            <v>0</v>
          </cell>
          <cell r="H327">
            <v>2.4</v>
          </cell>
          <cell r="I327">
            <v>2.4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1</v>
          </cell>
        </row>
        <row r="328">
          <cell r="A328" t="str">
            <v>VERNON_6_GONZL1</v>
          </cell>
          <cell r="E328">
            <v>5.75</v>
          </cell>
          <cell r="F328">
            <v>5.75</v>
          </cell>
          <cell r="G328">
            <v>5.75</v>
          </cell>
          <cell r="H328">
            <v>5.75</v>
          </cell>
          <cell r="I328">
            <v>5.75</v>
          </cell>
          <cell r="J328">
            <v>5.75</v>
          </cell>
          <cell r="K328">
            <v>5.75</v>
          </cell>
          <cell r="L328">
            <v>5.75</v>
          </cell>
          <cell r="M328">
            <v>5.75</v>
          </cell>
          <cell r="N328">
            <v>1</v>
          </cell>
        </row>
        <row r="329">
          <cell r="A329" t="str">
            <v>VERNON_6_GONZL2</v>
          </cell>
          <cell r="E329">
            <v>5.75</v>
          </cell>
          <cell r="F329">
            <v>5.75</v>
          </cell>
          <cell r="G329">
            <v>5.75</v>
          </cell>
          <cell r="H329">
            <v>5.75</v>
          </cell>
          <cell r="I329">
            <v>5.75</v>
          </cell>
          <cell r="J329">
            <v>5.75</v>
          </cell>
          <cell r="K329">
            <v>5.75</v>
          </cell>
          <cell r="L329">
            <v>5.75</v>
          </cell>
          <cell r="M329">
            <v>5.75</v>
          </cell>
          <cell r="N329">
            <v>1</v>
          </cell>
        </row>
        <row r="330">
          <cell r="A330" t="str">
            <v>VERNON_6_MALBRG</v>
          </cell>
          <cell r="E330">
            <v>78</v>
          </cell>
          <cell r="F330">
            <v>78</v>
          </cell>
          <cell r="G330">
            <v>78</v>
          </cell>
          <cell r="H330">
            <v>78</v>
          </cell>
          <cell r="I330">
            <v>78</v>
          </cell>
          <cell r="J330">
            <v>78</v>
          </cell>
          <cell r="K330">
            <v>78</v>
          </cell>
          <cell r="L330">
            <v>78</v>
          </cell>
          <cell r="M330">
            <v>78</v>
          </cell>
          <cell r="N330">
            <v>1</v>
          </cell>
        </row>
        <row r="331">
          <cell r="A331" t="str">
            <v>VESTAL_2_WELLHD</v>
          </cell>
          <cell r="E331">
            <v>49</v>
          </cell>
          <cell r="F331">
            <v>49</v>
          </cell>
          <cell r="G331">
            <v>49</v>
          </cell>
          <cell r="H331">
            <v>49</v>
          </cell>
          <cell r="I331">
            <v>49</v>
          </cell>
          <cell r="J331">
            <v>49</v>
          </cell>
          <cell r="K331">
            <v>49</v>
          </cell>
          <cell r="L331">
            <v>49</v>
          </cell>
          <cell r="M331">
            <v>49</v>
          </cell>
          <cell r="N331">
            <v>1</v>
          </cell>
        </row>
        <row r="332">
          <cell r="A332" t="str">
            <v>VILLPK_2_VALLYV</v>
          </cell>
          <cell r="E332">
            <v>1.44</v>
          </cell>
          <cell r="F332">
            <v>1.2</v>
          </cell>
          <cell r="G332">
            <v>1.2</v>
          </cell>
          <cell r="H332">
            <v>1.2</v>
          </cell>
          <cell r="I332">
            <v>1.2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1</v>
          </cell>
        </row>
        <row r="333">
          <cell r="A333" t="str">
            <v>VILLPK_6_MWDYOR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1</v>
          </cell>
        </row>
        <row r="334">
          <cell r="A334" t="str">
            <v>VISTRA_5_DALBT1</v>
          </cell>
          <cell r="E334">
            <v>200</v>
          </cell>
          <cell r="F334">
            <v>200</v>
          </cell>
          <cell r="G334">
            <v>200</v>
          </cell>
          <cell r="H334">
            <v>200</v>
          </cell>
          <cell r="I334">
            <v>200</v>
          </cell>
          <cell r="J334">
            <v>200</v>
          </cell>
          <cell r="K334">
            <v>200</v>
          </cell>
          <cell r="L334">
            <v>200</v>
          </cell>
          <cell r="M334">
            <v>200</v>
          </cell>
          <cell r="N334">
            <v>1</v>
          </cell>
        </row>
        <row r="335">
          <cell r="A335" t="str">
            <v>VISTRA_5_DALBT2</v>
          </cell>
          <cell r="E335">
            <v>200</v>
          </cell>
          <cell r="F335">
            <v>200</v>
          </cell>
          <cell r="G335">
            <v>200</v>
          </cell>
          <cell r="H335">
            <v>200</v>
          </cell>
          <cell r="I335">
            <v>200</v>
          </cell>
          <cell r="J335">
            <v>200</v>
          </cell>
          <cell r="K335">
            <v>200</v>
          </cell>
          <cell r="L335">
            <v>200</v>
          </cell>
          <cell r="M335">
            <v>200</v>
          </cell>
          <cell r="N335">
            <v>1</v>
          </cell>
        </row>
        <row r="336">
          <cell r="A336" t="str">
            <v>VISTRA_5_DALBT3</v>
          </cell>
          <cell r="E336">
            <v>200</v>
          </cell>
          <cell r="F336">
            <v>200</v>
          </cell>
          <cell r="G336">
            <v>200</v>
          </cell>
          <cell r="H336">
            <v>200</v>
          </cell>
          <cell r="I336">
            <v>200</v>
          </cell>
          <cell r="J336">
            <v>200</v>
          </cell>
          <cell r="K336">
            <v>200</v>
          </cell>
          <cell r="L336">
            <v>200</v>
          </cell>
          <cell r="M336">
            <v>200</v>
          </cell>
          <cell r="N336">
            <v>1</v>
          </cell>
        </row>
        <row r="337">
          <cell r="A337" t="str">
            <v>VISTRA_5_DALBT4</v>
          </cell>
          <cell r="E337">
            <v>200</v>
          </cell>
          <cell r="F337">
            <v>200</v>
          </cell>
          <cell r="G337">
            <v>200</v>
          </cell>
          <cell r="H337">
            <v>200</v>
          </cell>
          <cell r="I337">
            <v>200</v>
          </cell>
          <cell r="J337">
            <v>200</v>
          </cell>
          <cell r="K337">
            <v>200</v>
          </cell>
          <cell r="L337">
            <v>200</v>
          </cell>
          <cell r="M337">
            <v>200</v>
          </cell>
          <cell r="N337">
            <v>1</v>
          </cell>
        </row>
        <row r="338">
          <cell r="A338" t="str">
            <v>VSTAES_6_VESBT1</v>
          </cell>
          <cell r="E338">
            <v>51</v>
          </cell>
          <cell r="F338">
            <v>51</v>
          </cell>
          <cell r="G338">
            <v>51</v>
          </cell>
          <cell r="H338">
            <v>51</v>
          </cell>
          <cell r="I338">
            <v>51</v>
          </cell>
          <cell r="J338">
            <v>51</v>
          </cell>
          <cell r="K338">
            <v>51</v>
          </cell>
          <cell r="L338">
            <v>51</v>
          </cell>
          <cell r="M338">
            <v>51</v>
          </cell>
          <cell r="N338">
            <v>1</v>
          </cell>
        </row>
        <row r="339">
          <cell r="A339" t="str">
            <v>WALCRK_2_CTG1</v>
          </cell>
          <cell r="E339">
            <v>96.43</v>
          </cell>
          <cell r="F339">
            <v>96.43</v>
          </cell>
          <cell r="G339">
            <v>96.43</v>
          </cell>
          <cell r="H339">
            <v>96.43</v>
          </cell>
          <cell r="I339">
            <v>96.43</v>
          </cell>
          <cell r="J339">
            <v>96.43</v>
          </cell>
          <cell r="K339">
            <v>96.43</v>
          </cell>
          <cell r="L339">
            <v>96.43</v>
          </cell>
          <cell r="M339">
            <v>96.43</v>
          </cell>
          <cell r="N339">
            <v>1</v>
          </cell>
        </row>
        <row r="340">
          <cell r="A340" t="str">
            <v>WALCRK_2_CTG2</v>
          </cell>
          <cell r="E340">
            <v>96.91</v>
          </cell>
          <cell r="F340">
            <v>96.91</v>
          </cell>
          <cell r="G340">
            <v>96.91</v>
          </cell>
          <cell r="H340">
            <v>96.91</v>
          </cell>
          <cell r="I340">
            <v>96.91</v>
          </cell>
          <cell r="J340">
            <v>96.91</v>
          </cell>
          <cell r="K340">
            <v>96.91</v>
          </cell>
          <cell r="L340">
            <v>96.91</v>
          </cell>
          <cell r="M340">
            <v>96.91</v>
          </cell>
          <cell r="N340">
            <v>1</v>
          </cell>
        </row>
        <row r="341">
          <cell r="A341" t="str">
            <v>WALCRK_2_CTG3</v>
          </cell>
          <cell r="E341">
            <v>96.65</v>
          </cell>
          <cell r="F341">
            <v>96.65</v>
          </cell>
          <cell r="G341">
            <v>96.65</v>
          </cell>
          <cell r="H341">
            <v>96.65</v>
          </cell>
          <cell r="I341">
            <v>96.65</v>
          </cell>
          <cell r="J341">
            <v>96.65</v>
          </cell>
          <cell r="K341">
            <v>96.65</v>
          </cell>
          <cell r="L341">
            <v>96.65</v>
          </cell>
          <cell r="M341">
            <v>96.65</v>
          </cell>
          <cell r="N341">
            <v>1</v>
          </cell>
        </row>
        <row r="342">
          <cell r="A342" t="str">
            <v>WALCRK_2_CTG4</v>
          </cell>
          <cell r="E342">
            <v>96.49</v>
          </cell>
          <cell r="F342">
            <v>96.49</v>
          </cell>
          <cell r="G342">
            <v>96.49</v>
          </cell>
          <cell r="H342">
            <v>96.49</v>
          </cell>
          <cell r="I342">
            <v>96.49</v>
          </cell>
          <cell r="J342">
            <v>96.49</v>
          </cell>
          <cell r="K342">
            <v>96.49</v>
          </cell>
          <cell r="L342">
            <v>96.49</v>
          </cell>
          <cell r="M342">
            <v>96.49</v>
          </cell>
          <cell r="N342">
            <v>1</v>
          </cell>
        </row>
        <row r="343">
          <cell r="A343" t="str">
            <v>WALCRK_2_CTG5</v>
          </cell>
          <cell r="E343">
            <v>96.65</v>
          </cell>
          <cell r="F343">
            <v>96.65</v>
          </cell>
          <cell r="G343">
            <v>96.65</v>
          </cell>
          <cell r="H343">
            <v>96.65</v>
          </cell>
          <cell r="I343">
            <v>96.65</v>
          </cell>
          <cell r="J343">
            <v>96.65</v>
          </cell>
          <cell r="K343">
            <v>96.65</v>
          </cell>
          <cell r="L343">
            <v>96.65</v>
          </cell>
          <cell r="M343">
            <v>96.65</v>
          </cell>
          <cell r="N343">
            <v>1</v>
          </cell>
        </row>
        <row r="344">
          <cell r="A344" t="str">
            <v>WARNE_2_UNIT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1</v>
          </cell>
        </row>
        <row r="345">
          <cell r="A345" t="str">
            <v>WDLEAF_7_UNIT 1</v>
          </cell>
          <cell r="E345">
            <v>56</v>
          </cell>
          <cell r="F345">
            <v>56</v>
          </cell>
          <cell r="G345">
            <v>54</v>
          </cell>
          <cell r="H345">
            <v>48</v>
          </cell>
          <cell r="I345">
            <v>60</v>
          </cell>
          <cell r="J345">
            <v>48</v>
          </cell>
          <cell r="K345">
            <v>58.4</v>
          </cell>
          <cell r="L345">
            <v>48</v>
          </cell>
          <cell r="M345">
            <v>58.4</v>
          </cell>
          <cell r="N345">
            <v>1</v>
          </cell>
        </row>
        <row r="346">
          <cell r="A346" t="str">
            <v>WESTPT_2_UNIT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1</v>
          </cell>
        </row>
        <row r="347">
          <cell r="A347" t="str">
            <v>WISE_1_UNIT 1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1</v>
          </cell>
        </row>
        <row r="348">
          <cell r="A348" t="str">
            <v>WISE_1_UNIT 2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</v>
          </cell>
        </row>
        <row r="349">
          <cell r="A349" t="str">
            <v>WISHON_6_UNITS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2</v>
          </cell>
        </row>
        <row r="350">
          <cell r="A350" t="str">
            <v>WOLFSK_1_UNITA1</v>
          </cell>
          <cell r="E350">
            <v>46.9</v>
          </cell>
          <cell r="F350">
            <v>46.9</v>
          </cell>
          <cell r="G350">
            <v>46.9</v>
          </cell>
          <cell r="H350">
            <v>46.9</v>
          </cell>
          <cell r="I350">
            <v>46.9</v>
          </cell>
          <cell r="J350">
            <v>46.9</v>
          </cell>
          <cell r="K350">
            <v>46.9</v>
          </cell>
          <cell r="L350">
            <v>46.9</v>
          </cell>
          <cell r="M350">
            <v>46.9</v>
          </cell>
          <cell r="N350">
            <v>1</v>
          </cell>
        </row>
        <row r="351">
          <cell r="A351" t="str">
            <v>WSTWND_2_M89WD1</v>
          </cell>
          <cell r="E351">
            <v>78.710000000000008</v>
          </cell>
          <cell r="F351">
            <v>78.710000000000008</v>
          </cell>
          <cell r="G351">
            <v>85.320000000000007</v>
          </cell>
          <cell r="H351">
            <v>77.06</v>
          </cell>
          <cell r="I351">
            <v>75.41</v>
          </cell>
          <cell r="J351">
            <v>70.45</v>
          </cell>
          <cell r="K351">
            <v>64.660000000000011</v>
          </cell>
          <cell r="L351">
            <v>67.97</v>
          </cell>
          <cell r="M351">
            <v>68.790000000000006</v>
          </cell>
          <cell r="N351">
            <v>1</v>
          </cell>
        </row>
        <row r="352">
          <cell r="A352" t="str">
            <v>YUBACT_1_SUNSWT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1</v>
          </cell>
        </row>
        <row r="353">
          <cell r="A353" t="str">
            <v>YUBACT_6_UNITA1</v>
          </cell>
          <cell r="E353">
            <v>47.6</v>
          </cell>
          <cell r="F353">
            <v>47.6</v>
          </cell>
          <cell r="G353">
            <v>47.6</v>
          </cell>
          <cell r="H353">
            <v>47.6</v>
          </cell>
          <cell r="I353">
            <v>47.6</v>
          </cell>
          <cell r="J353">
            <v>47.6</v>
          </cell>
          <cell r="K353">
            <v>47.6</v>
          </cell>
          <cell r="L353">
            <v>47.6</v>
          </cell>
          <cell r="M353">
            <v>47.6</v>
          </cell>
          <cell r="N353">
            <v>1</v>
          </cell>
        </row>
        <row r="354">
          <cell r="A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</row>
        <row r="355">
          <cell r="A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</row>
        <row r="356">
          <cell r="A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</row>
        <row r="357">
          <cell r="A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</row>
        <row r="358">
          <cell r="A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A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A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</row>
        <row r="361">
          <cell r="A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</row>
        <row r="362">
          <cell r="A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</row>
        <row r="363">
          <cell r="A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</row>
        <row r="364">
          <cell r="A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A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</row>
        <row r="366">
          <cell r="A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</row>
        <row r="367">
          <cell r="A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</row>
        <row r="368">
          <cell r="A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</row>
        <row r="369">
          <cell r="A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A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A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</row>
        <row r="372">
          <cell r="A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</row>
        <row r="373">
          <cell r="A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</row>
        <row r="374">
          <cell r="A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</row>
        <row r="375">
          <cell r="A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A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A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</row>
        <row r="378">
          <cell r="A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A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A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A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</row>
        <row r="382">
          <cell r="A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</row>
        <row r="383">
          <cell r="A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</row>
        <row r="384">
          <cell r="A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</row>
        <row r="385">
          <cell r="A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</row>
        <row r="386">
          <cell r="A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</row>
        <row r="387">
          <cell r="A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</row>
        <row r="388">
          <cell r="A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A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A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A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</row>
        <row r="392">
          <cell r="A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</row>
        <row r="393">
          <cell r="A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</row>
        <row r="394">
          <cell r="A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A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</row>
        <row r="396">
          <cell r="A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</row>
        <row r="397">
          <cell r="A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</row>
        <row r="398">
          <cell r="A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</row>
        <row r="399">
          <cell r="A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</row>
        <row r="400">
          <cell r="A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</row>
        <row r="401">
          <cell r="A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</row>
        <row r="402">
          <cell r="A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</row>
        <row r="403">
          <cell r="A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A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A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A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A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A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</row>
        <row r="409">
          <cell r="A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</row>
        <row r="410">
          <cell r="A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</row>
        <row r="411">
          <cell r="A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</row>
        <row r="412">
          <cell r="A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A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</row>
        <row r="414">
          <cell r="A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</row>
        <row r="415">
          <cell r="A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A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</row>
        <row r="417">
          <cell r="A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</row>
        <row r="418">
          <cell r="A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</row>
        <row r="419">
          <cell r="A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</row>
        <row r="420">
          <cell r="A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A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</row>
        <row r="422">
          <cell r="A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</row>
        <row r="423">
          <cell r="A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</row>
        <row r="424">
          <cell r="A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</row>
        <row r="425">
          <cell r="A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A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</row>
        <row r="427">
          <cell r="A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</row>
        <row r="428">
          <cell r="A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A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</row>
        <row r="430">
          <cell r="A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</row>
        <row r="431">
          <cell r="A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A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</row>
        <row r="433">
          <cell r="A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</row>
        <row r="434">
          <cell r="A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A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</row>
        <row r="436">
          <cell r="A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</row>
        <row r="437">
          <cell r="A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A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</row>
        <row r="439">
          <cell r="A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A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</row>
        <row r="441">
          <cell r="A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</row>
        <row r="442">
          <cell r="A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A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A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</row>
        <row r="445">
          <cell r="A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</row>
        <row r="446">
          <cell r="A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</row>
        <row r="447">
          <cell r="A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</row>
        <row r="448">
          <cell r="A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</row>
        <row r="449">
          <cell r="A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</row>
        <row r="450">
          <cell r="A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</row>
        <row r="451">
          <cell r="A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</row>
        <row r="452">
          <cell r="A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</row>
        <row r="453">
          <cell r="A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</row>
        <row r="454">
          <cell r="A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</row>
        <row r="455">
          <cell r="A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</row>
        <row r="456">
          <cell r="A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</row>
        <row r="457">
          <cell r="A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</row>
        <row r="458">
          <cell r="A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</row>
        <row r="459">
          <cell r="A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A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</row>
        <row r="461">
          <cell r="A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</row>
        <row r="462">
          <cell r="A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</row>
        <row r="463">
          <cell r="A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</row>
        <row r="464">
          <cell r="A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A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</row>
        <row r="466">
          <cell r="A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</row>
        <row r="467">
          <cell r="A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A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A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</row>
        <row r="470">
          <cell r="A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</row>
        <row r="471">
          <cell r="A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</row>
        <row r="472">
          <cell r="A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</row>
        <row r="473">
          <cell r="A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</row>
        <row r="474">
          <cell r="A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</row>
        <row r="475">
          <cell r="A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A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</row>
        <row r="477">
          <cell r="A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</row>
        <row r="478">
          <cell r="A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</row>
        <row r="479">
          <cell r="A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</row>
        <row r="480">
          <cell r="A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</row>
        <row r="481">
          <cell r="A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</row>
        <row r="482">
          <cell r="A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A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A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</row>
        <row r="485">
          <cell r="A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</row>
        <row r="486">
          <cell r="A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</row>
        <row r="487">
          <cell r="A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</row>
        <row r="488">
          <cell r="A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A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</row>
        <row r="490">
          <cell r="A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</row>
        <row r="491">
          <cell r="A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</row>
        <row r="492">
          <cell r="A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</row>
        <row r="493">
          <cell r="A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A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</row>
        <row r="495">
          <cell r="A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</row>
        <row r="496">
          <cell r="A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A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</row>
        <row r="498">
          <cell r="A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</row>
        <row r="499">
          <cell r="A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A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A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</row>
        <row r="502">
          <cell r="A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A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</row>
        <row r="504">
          <cell r="A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</row>
        <row r="505">
          <cell r="A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A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A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A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</row>
        <row r="509">
          <cell r="A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</row>
        <row r="510">
          <cell r="A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</row>
        <row r="511">
          <cell r="A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</row>
        <row r="512">
          <cell r="A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</row>
        <row r="513">
          <cell r="A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</row>
        <row r="514">
          <cell r="A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</row>
        <row r="515">
          <cell r="A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</row>
        <row r="516">
          <cell r="A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</row>
        <row r="517">
          <cell r="A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</row>
        <row r="518">
          <cell r="A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</row>
        <row r="519">
          <cell r="A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A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</row>
        <row r="521">
          <cell r="A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</row>
        <row r="522">
          <cell r="A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</row>
        <row r="523">
          <cell r="A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</row>
        <row r="524">
          <cell r="A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</row>
        <row r="525">
          <cell r="A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</row>
        <row r="526">
          <cell r="A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A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</row>
        <row r="528">
          <cell r="A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</row>
        <row r="529">
          <cell r="A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</row>
        <row r="530">
          <cell r="A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</row>
        <row r="531">
          <cell r="A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</row>
        <row r="532">
          <cell r="A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</row>
        <row r="533">
          <cell r="A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</row>
        <row r="534">
          <cell r="A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</row>
        <row r="535">
          <cell r="A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</row>
        <row r="536">
          <cell r="A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</row>
        <row r="537">
          <cell r="A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</row>
        <row r="538">
          <cell r="A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</row>
        <row r="539">
          <cell r="A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</row>
        <row r="540">
          <cell r="A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</row>
        <row r="541">
          <cell r="A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A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A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</row>
        <row r="544">
          <cell r="A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</row>
        <row r="545">
          <cell r="A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</row>
        <row r="546">
          <cell r="A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</row>
        <row r="547">
          <cell r="A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</row>
        <row r="548">
          <cell r="A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</row>
        <row r="549">
          <cell r="A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</row>
        <row r="550">
          <cell r="A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</row>
        <row r="551">
          <cell r="A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</row>
        <row r="552">
          <cell r="A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</row>
        <row r="553">
          <cell r="A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</row>
        <row r="554">
          <cell r="A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</row>
        <row r="555">
          <cell r="A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</row>
        <row r="556">
          <cell r="A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</row>
        <row r="557">
          <cell r="A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A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A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</row>
        <row r="560">
          <cell r="A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</row>
        <row r="561">
          <cell r="A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</row>
        <row r="562">
          <cell r="A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</row>
        <row r="563">
          <cell r="A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</row>
        <row r="564">
          <cell r="A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</row>
        <row r="565">
          <cell r="A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</row>
        <row r="566">
          <cell r="A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</row>
        <row r="567">
          <cell r="A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A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A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</row>
        <row r="570">
          <cell r="A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</row>
        <row r="571">
          <cell r="A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</row>
        <row r="572">
          <cell r="A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</row>
        <row r="573">
          <cell r="A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</row>
        <row r="574">
          <cell r="A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A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</row>
        <row r="576">
          <cell r="A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</row>
        <row r="577">
          <cell r="A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</row>
        <row r="578">
          <cell r="A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</row>
        <row r="579">
          <cell r="A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</row>
        <row r="580">
          <cell r="A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A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A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</row>
        <row r="583">
          <cell r="A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</row>
        <row r="584">
          <cell r="A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A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</row>
        <row r="586">
          <cell r="A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A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</row>
        <row r="588">
          <cell r="A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</row>
        <row r="589">
          <cell r="A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A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A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A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</row>
        <row r="593">
          <cell r="A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</row>
        <row r="594">
          <cell r="A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</row>
        <row r="595">
          <cell r="A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A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</row>
        <row r="597">
          <cell r="A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</row>
        <row r="598">
          <cell r="A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A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</row>
        <row r="600">
          <cell r="A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</row>
        <row r="601">
          <cell r="A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</row>
        <row r="602">
          <cell r="A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</row>
        <row r="603">
          <cell r="A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A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A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</row>
        <row r="606">
          <cell r="A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</row>
        <row r="607">
          <cell r="A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</row>
        <row r="608">
          <cell r="A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</row>
        <row r="609">
          <cell r="A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</row>
        <row r="610">
          <cell r="A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</row>
        <row r="611">
          <cell r="A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</row>
        <row r="612">
          <cell r="A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</row>
        <row r="613">
          <cell r="A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</row>
        <row r="614">
          <cell r="A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</row>
        <row r="615">
          <cell r="A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</row>
        <row r="616">
          <cell r="A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</row>
        <row r="617">
          <cell r="A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</row>
        <row r="618">
          <cell r="A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</row>
        <row r="619">
          <cell r="A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</row>
        <row r="620">
          <cell r="A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</row>
        <row r="621">
          <cell r="A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</row>
        <row r="622">
          <cell r="A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</row>
        <row r="623">
          <cell r="A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A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A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A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A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A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A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A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A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</row>
        <row r="632">
          <cell r="A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</row>
        <row r="633">
          <cell r="A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</row>
        <row r="634">
          <cell r="A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A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</row>
        <row r="636">
          <cell r="A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</row>
        <row r="637">
          <cell r="A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</row>
        <row r="638">
          <cell r="A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</row>
        <row r="639">
          <cell r="A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</row>
        <row r="640">
          <cell r="A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</row>
        <row r="641">
          <cell r="A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</row>
        <row r="642">
          <cell r="A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A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A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</row>
        <row r="645">
          <cell r="A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</row>
        <row r="646">
          <cell r="A646"/>
          <cell r="E646"/>
          <cell r="F646"/>
          <cell r="G646"/>
          <cell r="H646"/>
          <cell r="I646"/>
          <cell r="J646"/>
          <cell r="K646"/>
          <cell r="L646"/>
          <cell r="M646"/>
          <cell r="N646"/>
        </row>
        <row r="647">
          <cell r="A647"/>
          <cell r="E647"/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A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A649"/>
          <cell r="E649"/>
          <cell r="F649"/>
          <cell r="G649"/>
          <cell r="H649"/>
          <cell r="I649"/>
          <cell r="J649"/>
          <cell r="K649"/>
          <cell r="L649"/>
          <cell r="M649"/>
          <cell r="N649"/>
        </row>
        <row r="650">
          <cell r="A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</row>
        <row r="651">
          <cell r="A651"/>
          <cell r="E651"/>
          <cell r="F651"/>
          <cell r="G651"/>
          <cell r="H651"/>
          <cell r="I651"/>
          <cell r="J651"/>
          <cell r="K651"/>
          <cell r="L651"/>
          <cell r="M651"/>
          <cell r="N651"/>
        </row>
        <row r="652">
          <cell r="A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</row>
        <row r="653">
          <cell r="A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A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A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</row>
        <row r="656">
          <cell r="A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A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A658"/>
          <cell r="E658"/>
          <cell r="F658"/>
          <cell r="G658"/>
          <cell r="H658"/>
          <cell r="I658"/>
          <cell r="J658"/>
          <cell r="K658"/>
          <cell r="L658"/>
          <cell r="M658"/>
          <cell r="N658"/>
        </row>
        <row r="659">
          <cell r="A659"/>
          <cell r="E659"/>
          <cell r="F659"/>
          <cell r="G659"/>
          <cell r="H659"/>
          <cell r="I659"/>
          <cell r="J659"/>
          <cell r="K659"/>
          <cell r="L659"/>
          <cell r="M659"/>
          <cell r="N659"/>
        </row>
        <row r="660">
          <cell r="A660"/>
          <cell r="E660"/>
          <cell r="F660"/>
          <cell r="G660"/>
          <cell r="H660"/>
          <cell r="I660"/>
          <cell r="J660"/>
          <cell r="K660"/>
          <cell r="L660"/>
          <cell r="M660"/>
          <cell r="N660"/>
        </row>
        <row r="661">
          <cell r="A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</row>
        <row r="662">
          <cell r="A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A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A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</row>
        <row r="665">
          <cell r="A665"/>
          <cell r="E665"/>
          <cell r="F665"/>
          <cell r="G665"/>
          <cell r="H665"/>
          <cell r="I665"/>
          <cell r="J665"/>
          <cell r="K665"/>
          <cell r="L665"/>
          <cell r="M665"/>
          <cell r="N665"/>
        </row>
        <row r="666">
          <cell r="A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</row>
        <row r="667">
          <cell r="A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</row>
        <row r="668">
          <cell r="A668"/>
          <cell r="E668"/>
          <cell r="F668"/>
          <cell r="G668"/>
          <cell r="H668"/>
          <cell r="I668"/>
          <cell r="J668"/>
          <cell r="K668"/>
          <cell r="L668"/>
          <cell r="M668"/>
          <cell r="N668"/>
        </row>
        <row r="669">
          <cell r="A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A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A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A672"/>
          <cell r="E672"/>
          <cell r="F672"/>
          <cell r="G672"/>
          <cell r="H672"/>
          <cell r="I672"/>
          <cell r="J672"/>
          <cell r="K672"/>
          <cell r="L672"/>
          <cell r="M672"/>
          <cell r="N672"/>
        </row>
        <row r="673">
          <cell r="A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A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A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</row>
        <row r="676">
          <cell r="A676"/>
          <cell r="E676"/>
          <cell r="F676"/>
          <cell r="G676"/>
          <cell r="H676"/>
          <cell r="I676"/>
          <cell r="J676"/>
          <cell r="K676"/>
          <cell r="L676"/>
          <cell r="M676"/>
          <cell r="N676"/>
        </row>
        <row r="677">
          <cell r="A677"/>
          <cell r="E677"/>
          <cell r="F677"/>
          <cell r="G677"/>
          <cell r="H677"/>
          <cell r="I677"/>
          <cell r="J677"/>
          <cell r="K677"/>
          <cell r="L677"/>
          <cell r="M677"/>
          <cell r="N677"/>
        </row>
        <row r="678">
          <cell r="A678"/>
          <cell r="E678"/>
          <cell r="F678"/>
          <cell r="G678"/>
          <cell r="H678"/>
          <cell r="I678"/>
          <cell r="J678"/>
          <cell r="K678"/>
          <cell r="L678"/>
          <cell r="M678"/>
          <cell r="N678"/>
        </row>
        <row r="679">
          <cell r="A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A680"/>
          <cell r="E680"/>
          <cell r="F680"/>
          <cell r="G680"/>
          <cell r="H680"/>
          <cell r="I680"/>
          <cell r="J680"/>
          <cell r="K680"/>
          <cell r="L680"/>
          <cell r="M680"/>
          <cell r="N680"/>
        </row>
        <row r="681">
          <cell r="A681"/>
          <cell r="E681"/>
          <cell r="F681"/>
          <cell r="G681"/>
          <cell r="H681"/>
          <cell r="I681"/>
          <cell r="J681"/>
          <cell r="K681"/>
          <cell r="L681"/>
          <cell r="M681"/>
          <cell r="N681"/>
        </row>
        <row r="682">
          <cell r="A682"/>
          <cell r="E682"/>
          <cell r="F682"/>
          <cell r="G682"/>
          <cell r="H682"/>
          <cell r="I682"/>
          <cell r="J682"/>
          <cell r="K682"/>
          <cell r="L682"/>
          <cell r="M682"/>
          <cell r="N682"/>
        </row>
        <row r="683">
          <cell r="A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</row>
        <row r="684">
          <cell r="A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A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A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</row>
        <row r="687">
          <cell r="A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A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</row>
        <row r="689">
          <cell r="A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</row>
        <row r="690">
          <cell r="A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</row>
        <row r="691">
          <cell r="A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</row>
        <row r="692">
          <cell r="A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</row>
        <row r="693">
          <cell r="A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</row>
        <row r="694">
          <cell r="A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A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</row>
        <row r="696">
          <cell r="A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A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A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</row>
        <row r="699">
          <cell r="A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</row>
        <row r="700">
          <cell r="A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A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</row>
        <row r="702">
          <cell r="A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</row>
        <row r="703">
          <cell r="A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</row>
        <row r="704">
          <cell r="A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</row>
        <row r="705">
          <cell r="A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</row>
        <row r="706">
          <cell r="A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</row>
        <row r="707">
          <cell r="A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</row>
        <row r="708">
          <cell r="A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</row>
        <row r="709">
          <cell r="A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</row>
        <row r="710">
          <cell r="A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</row>
        <row r="711">
          <cell r="A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</row>
        <row r="712">
          <cell r="A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</row>
        <row r="713">
          <cell r="A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</row>
        <row r="714">
          <cell r="A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A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A716"/>
          <cell r="E716"/>
          <cell r="F716"/>
          <cell r="G716"/>
          <cell r="H716"/>
          <cell r="I716"/>
          <cell r="J716"/>
          <cell r="K716"/>
          <cell r="L716"/>
          <cell r="M716"/>
          <cell r="N716"/>
        </row>
        <row r="717">
          <cell r="A717"/>
          <cell r="E717"/>
          <cell r="F717"/>
          <cell r="G717"/>
          <cell r="H717"/>
          <cell r="I717"/>
          <cell r="J717"/>
          <cell r="K717"/>
          <cell r="L717"/>
          <cell r="M717"/>
          <cell r="N717"/>
        </row>
        <row r="718">
          <cell r="A718"/>
          <cell r="E718"/>
          <cell r="F718"/>
          <cell r="G718"/>
          <cell r="H718"/>
          <cell r="I718"/>
          <cell r="J718"/>
          <cell r="K718"/>
          <cell r="L718"/>
          <cell r="M718"/>
          <cell r="N718"/>
        </row>
        <row r="719">
          <cell r="A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A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A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</row>
        <row r="722">
          <cell r="A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A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A724"/>
          <cell r="E724"/>
          <cell r="F724"/>
          <cell r="G724"/>
          <cell r="H724"/>
          <cell r="I724"/>
          <cell r="J724"/>
          <cell r="K724"/>
          <cell r="L724"/>
          <cell r="M724"/>
          <cell r="N724"/>
        </row>
        <row r="725">
          <cell r="A725"/>
          <cell r="E725"/>
          <cell r="F725"/>
          <cell r="G725"/>
          <cell r="H725"/>
          <cell r="I725"/>
          <cell r="J725"/>
          <cell r="K725"/>
          <cell r="L725"/>
          <cell r="M725"/>
          <cell r="N725"/>
        </row>
        <row r="726">
          <cell r="A726"/>
          <cell r="E726"/>
          <cell r="F726"/>
          <cell r="G726"/>
          <cell r="H726"/>
          <cell r="I726"/>
          <cell r="J726"/>
          <cell r="K726"/>
          <cell r="L726"/>
          <cell r="M726"/>
          <cell r="N726"/>
        </row>
        <row r="727">
          <cell r="A727"/>
          <cell r="E727"/>
          <cell r="F727"/>
          <cell r="G727"/>
          <cell r="H727"/>
          <cell r="I727"/>
          <cell r="J727"/>
          <cell r="K727"/>
          <cell r="L727"/>
          <cell r="M727"/>
          <cell r="N727"/>
        </row>
        <row r="728">
          <cell r="A728"/>
          <cell r="E728"/>
          <cell r="F728"/>
          <cell r="G728"/>
          <cell r="H728"/>
          <cell r="I728"/>
          <cell r="J728"/>
          <cell r="K728"/>
          <cell r="L728"/>
          <cell r="M728"/>
          <cell r="N728"/>
        </row>
        <row r="729">
          <cell r="A729"/>
          <cell r="E729"/>
          <cell r="F729"/>
          <cell r="G729"/>
          <cell r="H729"/>
          <cell r="I729"/>
          <cell r="J729"/>
          <cell r="K729"/>
          <cell r="L729"/>
          <cell r="M729"/>
          <cell r="N729"/>
        </row>
        <row r="730">
          <cell r="A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A731"/>
          <cell r="E731"/>
          <cell r="F731"/>
          <cell r="G731"/>
          <cell r="H731"/>
          <cell r="I731"/>
          <cell r="J731"/>
          <cell r="K731"/>
          <cell r="L731"/>
          <cell r="M731"/>
          <cell r="N731"/>
        </row>
        <row r="732">
          <cell r="A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</row>
        <row r="733">
          <cell r="A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A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A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A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A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</row>
        <row r="738">
          <cell r="A738"/>
          <cell r="E738"/>
          <cell r="F738"/>
          <cell r="G738"/>
          <cell r="H738"/>
          <cell r="I738"/>
          <cell r="J738"/>
          <cell r="K738"/>
          <cell r="L738"/>
          <cell r="M738"/>
          <cell r="N738"/>
        </row>
        <row r="739">
          <cell r="A739"/>
          <cell r="E739"/>
          <cell r="F739"/>
          <cell r="G739"/>
          <cell r="H739"/>
          <cell r="I739"/>
          <cell r="J739"/>
          <cell r="K739"/>
          <cell r="L739"/>
          <cell r="M739"/>
          <cell r="N739"/>
        </row>
        <row r="740">
          <cell r="A740"/>
          <cell r="E740"/>
          <cell r="F740"/>
          <cell r="G740"/>
          <cell r="H740"/>
          <cell r="I740"/>
          <cell r="J740"/>
          <cell r="K740"/>
          <cell r="L740"/>
          <cell r="M740"/>
          <cell r="N740"/>
        </row>
        <row r="741">
          <cell r="A741"/>
          <cell r="E741"/>
          <cell r="F741"/>
          <cell r="G741"/>
          <cell r="H741"/>
          <cell r="I741"/>
          <cell r="J741"/>
          <cell r="K741"/>
          <cell r="L741"/>
          <cell r="M741"/>
          <cell r="N741"/>
        </row>
        <row r="742">
          <cell r="A742"/>
          <cell r="E742"/>
          <cell r="F742"/>
          <cell r="G742"/>
          <cell r="H742"/>
          <cell r="I742"/>
          <cell r="J742"/>
          <cell r="K742"/>
          <cell r="L742"/>
          <cell r="M742"/>
          <cell r="N742"/>
        </row>
        <row r="743">
          <cell r="A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A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A745"/>
          <cell r="E745"/>
          <cell r="F745"/>
          <cell r="G745"/>
          <cell r="H745"/>
          <cell r="I745"/>
          <cell r="J745"/>
          <cell r="K745"/>
          <cell r="L745"/>
          <cell r="M745"/>
          <cell r="N745"/>
        </row>
        <row r="746">
          <cell r="A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A747"/>
          <cell r="E747"/>
          <cell r="F747"/>
          <cell r="G747"/>
          <cell r="H747"/>
          <cell r="I747"/>
          <cell r="J747"/>
          <cell r="K747"/>
          <cell r="L747"/>
          <cell r="M747"/>
          <cell r="N747"/>
        </row>
        <row r="748">
          <cell r="A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A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A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</row>
        <row r="751">
          <cell r="A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</row>
        <row r="752">
          <cell r="A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A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</row>
        <row r="754">
          <cell r="A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A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A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A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</row>
        <row r="758">
          <cell r="A758"/>
          <cell r="E758"/>
          <cell r="F758"/>
          <cell r="G758"/>
          <cell r="H758"/>
          <cell r="I758"/>
          <cell r="J758"/>
          <cell r="K758"/>
          <cell r="L758"/>
          <cell r="M758"/>
          <cell r="N758"/>
        </row>
        <row r="759">
          <cell r="A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</row>
        <row r="760">
          <cell r="A760"/>
          <cell r="E760"/>
          <cell r="F760"/>
          <cell r="G760"/>
          <cell r="H760"/>
          <cell r="I760"/>
          <cell r="J760"/>
          <cell r="K760"/>
          <cell r="L760"/>
          <cell r="M760"/>
          <cell r="N760"/>
        </row>
        <row r="761">
          <cell r="A761"/>
          <cell r="E761"/>
          <cell r="F761"/>
          <cell r="G761"/>
          <cell r="H761"/>
          <cell r="I761"/>
          <cell r="J761"/>
          <cell r="K761"/>
          <cell r="L761"/>
          <cell r="M761"/>
          <cell r="N761"/>
        </row>
        <row r="762">
          <cell r="A762"/>
          <cell r="E762"/>
          <cell r="F762"/>
          <cell r="G762"/>
          <cell r="H762"/>
          <cell r="I762"/>
          <cell r="J762"/>
          <cell r="K762"/>
          <cell r="L762"/>
          <cell r="M762"/>
          <cell r="N762"/>
        </row>
        <row r="763">
          <cell r="A763"/>
          <cell r="E763"/>
          <cell r="F763"/>
          <cell r="G763"/>
          <cell r="H763"/>
          <cell r="I763"/>
          <cell r="J763"/>
          <cell r="K763"/>
          <cell r="L763"/>
          <cell r="M763"/>
          <cell r="N763"/>
        </row>
        <row r="764">
          <cell r="A764"/>
          <cell r="E764"/>
          <cell r="F764"/>
          <cell r="G764"/>
          <cell r="H764"/>
          <cell r="I764"/>
          <cell r="J764"/>
          <cell r="K764"/>
          <cell r="L764"/>
          <cell r="M764"/>
          <cell r="N764"/>
        </row>
        <row r="765">
          <cell r="A765"/>
          <cell r="E765"/>
          <cell r="F765"/>
          <cell r="G765"/>
          <cell r="H765"/>
          <cell r="I765"/>
          <cell r="J765"/>
          <cell r="K765"/>
          <cell r="L765"/>
          <cell r="M765"/>
          <cell r="N765"/>
        </row>
        <row r="766">
          <cell r="A766"/>
          <cell r="E766"/>
          <cell r="F766"/>
          <cell r="G766"/>
          <cell r="H766"/>
          <cell r="I766"/>
          <cell r="J766"/>
          <cell r="K766"/>
          <cell r="L766"/>
          <cell r="M766"/>
          <cell r="N766"/>
        </row>
        <row r="767">
          <cell r="A767"/>
          <cell r="E767"/>
          <cell r="F767"/>
          <cell r="G767"/>
          <cell r="H767"/>
          <cell r="I767"/>
          <cell r="J767"/>
          <cell r="K767"/>
          <cell r="L767"/>
          <cell r="M767"/>
          <cell r="N767"/>
        </row>
        <row r="768">
          <cell r="A768"/>
          <cell r="E768"/>
          <cell r="F768"/>
          <cell r="G768"/>
          <cell r="H768"/>
          <cell r="I768"/>
          <cell r="J768"/>
          <cell r="K768"/>
          <cell r="L768"/>
          <cell r="M768"/>
          <cell r="N768"/>
        </row>
        <row r="769">
          <cell r="A769"/>
          <cell r="E769"/>
          <cell r="F769"/>
          <cell r="G769"/>
          <cell r="H769"/>
          <cell r="I769"/>
          <cell r="J769"/>
          <cell r="K769"/>
          <cell r="L769"/>
          <cell r="M769"/>
          <cell r="N769"/>
        </row>
        <row r="770">
          <cell r="A770"/>
          <cell r="E770"/>
          <cell r="F770"/>
          <cell r="G770"/>
          <cell r="H770"/>
          <cell r="I770"/>
          <cell r="J770"/>
          <cell r="K770"/>
          <cell r="L770"/>
          <cell r="M770"/>
          <cell r="N770"/>
        </row>
        <row r="771">
          <cell r="A771"/>
          <cell r="E771"/>
          <cell r="F771"/>
          <cell r="G771"/>
          <cell r="H771"/>
          <cell r="I771"/>
          <cell r="J771"/>
          <cell r="K771"/>
          <cell r="L771"/>
          <cell r="M771"/>
          <cell r="N771"/>
        </row>
        <row r="772">
          <cell r="A772"/>
          <cell r="E772"/>
          <cell r="F772"/>
          <cell r="G772"/>
          <cell r="H772"/>
          <cell r="I772"/>
          <cell r="J772"/>
          <cell r="K772"/>
          <cell r="L772"/>
          <cell r="M772"/>
          <cell r="N772"/>
        </row>
        <row r="773">
          <cell r="A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</row>
        <row r="774">
          <cell r="A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</row>
        <row r="775">
          <cell r="A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</row>
        <row r="776">
          <cell r="A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</row>
        <row r="777">
          <cell r="A777"/>
          <cell r="E777"/>
          <cell r="F777"/>
          <cell r="G777"/>
          <cell r="H777"/>
          <cell r="I777"/>
          <cell r="J777"/>
          <cell r="K777"/>
          <cell r="L777"/>
          <cell r="M777"/>
          <cell r="N777"/>
        </row>
        <row r="778">
          <cell r="A778"/>
          <cell r="E778"/>
          <cell r="F778"/>
          <cell r="G778"/>
          <cell r="H778"/>
          <cell r="I778"/>
          <cell r="J778"/>
          <cell r="K778"/>
          <cell r="L778"/>
          <cell r="M778"/>
          <cell r="N778"/>
        </row>
        <row r="779">
          <cell r="A779"/>
          <cell r="E779"/>
          <cell r="F779"/>
          <cell r="G779"/>
          <cell r="H779"/>
          <cell r="I779"/>
          <cell r="J779"/>
          <cell r="K779"/>
          <cell r="L779"/>
          <cell r="M779"/>
          <cell r="N779"/>
        </row>
        <row r="780">
          <cell r="A780"/>
          <cell r="E780"/>
          <cell r="F780"/>
          <cell r="G780"/>
          <cell r="H780"/>
          <cell r="I780"/>
          <cell r="J780"/>
          <cell r="K780"/>
          <cell r="L780"/>
          <cell r="M780"/>
          <cell r="N780"/>
        </row>
        <row r="781">
          <cell r="A781"/>
          <cell r="E781"/>
          <cell r="F781"/>
          <cell r="G781"/>
          <cell r="H781"/>
          <cell r="I781"/>
          <cell r="J781"/>
          <cell r="K781"/>
          <cell r="L781"/>
          <cell r="M781"/>
          <cell r="N781"/>
        </row>
        <row r="782">
          <cell r="A782"/>
          <cell r="E782"/>
          <cell r="F782"/>
          <cell r="G782"/>
          <cell r="H782"/>
          <cell r="I782"/>
          <cell r="J782"/>
          <cell r="K782"/>
          <cell r="L782"/>
          <cell r="M782"/>
          <cell r="N782"/>
        </row>
        <row r="783">
          <cell r="A783"/>
          <cell r="E783"/>
          <cell r="F783"/>
          <cell r="G783"/>
          <cell r="H783"/>
          <cell r="I783"/>
          <cell r="J783"/>
          <cell r="K783"/>
          <cell r="L783"/>
          <cell r="M783"/>
          <cell r="N783"/>
        </row>
        <row r="784">
          <cell r="A784"/>
          <cell r="E784"/>
          <cell r="F784"/>
          <cell r="G784"/>
          <cell r="H784"/>
          <cell r="I784"/>
          <cell r="J784"/>
          <cell r="K784"/>
          <cell r="L784"/>
          <cell r="M784"/>
          <cell r="N784"/>
        </row>
        <row r="785">
          <cell r="A785"/>
          <cell r="E785"/>
          <cell r="F785"/>
          <cell r="G785"/>
          <cell r="H785"/>
          <cell r="I785"/>
          <cell r="J785"/>
          <cell r="K785"/>
          <cell r="L785"/>
          <cell r="M785"/>
          <cell r="N785"/>
        </row>
        <row r="786">
          <cell r="A786"/>
          <cell r="E786"/>
          <cell r="F786"/>
          <cell r="G786"/>
          <cell r="H786"/>
          <cell r="I786"/>
          <cell r="J786"/>
          <cell r="K786"/>
          <cell r="L786"/>
          <cell r="M786"/>
          <cell r="N786"/>
        </row>
        <row r="787">
          <cell r="A787"/>
          <cell r="E787"/>
          <cell r="F787"/>
          <cell r="G787"/>
          <cell r="H787"/>
          <cell r="I787"/>
          <cell r="J787"/>
          <cell r="K787"/>
          <cell r="L787"/>
          <cell r="M787"/>
          <cell r="N787"/>
        </row>
        <row r="788">
          <cell r="A788"/>
          <cell r="E788"/>
          <cell r="F788"/>
          <cell r="G788"/>
          <cell r="H788"/>
          <cell r="I788"/>
          <cell r="J788"/>
          <cell r="K788"/>
          <cell r="L788"/>
          <cell r="M788"/>
          <cell r="N788"/>
        </row>
        <row r="789">
          <cell r="A789"/>
          <cell r="E789"/>
          <cell r="F789"/>
          <cell r="G789"/>
          <cell r="H789"/>
          <cell r="I789"/>
          <cell r="J789"/>
          <cell r="K789"/>
          <cell r="L789"/>
          <cell r="M789"/>
          <cell r="N789"/>
        </row>
        <row r="790">
          <cell r="A790"/>
          <cell r="E790"/>
          <cell r="F790"/>
          <cell r="G790"/>
          <cell r="H790"/>
          <cell r="I790"/>
          <cell r="J790"/>
          <cell r="K790"/>
          <cell r="L790"/>
          <cell r="M790"/>
          <cell r="N790"/>
        </row>
        <row r="791">
          <cell r="A791"/>
          <cell r="E791"/>
          <cell r="F791"/>
          <cell r="G791"/>
          <cell r="H791"/>
          <cell r="I791"/>
          <cell r="J791"/>
          <cell r="K791"/>
          <cell r="L791"/>
          <cell r="M791"/>
          <cell r="N791"/>
        </row>
        <row r="792">
          <cell r="A792"/>
          <cell r="E792"/>
          <cell r="F792"/>
          <cell r="G792"/>
          <cell r="H792"/>
          <cell r="I792"/>
          <cell r="J792"/>
          <cell r="K792"/>
          <cell r="L792"/>
          <cell r="M792"/>
          <cell r="N792"/>
        </row>
        <row r="793">
          <cell r="A793"/>
          <cell r="E793"/>
          <cell r="F793"/>
          <cell r="G793"/>
          <cell r="H793"/>
          <cell r="I793"/>
          <cell r="J793"/>
          <cell r="K793"/>
          <cell r="L793"/>
          <cell r="M793"/>
          <cell r="N793"/>
        </row>
        <row r="794">
          <cell r="A794"/>
          <cell r="E794"/>
          <cell r="F794"/>
          <cell r="G794"/>
          <cell r="H794"/>
          <cell r="I794"/>
          <cell r="J794"/>
          <cell r="K794"/>
          <cell r="L794"/>
          <cell r="M794"/>
          <cell r="N794"/>
        </row>
        <row r="795">
          <cell r="A795"/>
          <cell r="E795"/>
          <cell r="F795"/>
          <cell r="G795"/>
          <cell r="H795"/>
          <cell r="I795"/>
          <cell r="J795"/>
          <cell r="K795"/>
          <cell r="L795"/>
          <cell r="M795"/>
          <cell r="N795"/>
        </row>
        <row r="796">
          <cell r="A796"/>
          <cell r="E796"/>
          <cell r="F796"/>
          <cell r="G796"/>
          <cell r="H796"/>
          <cell r="I796"/>
          <cell r="J796"/>
          <cell r="K796"/>
          <cell r="L796"/>
          <cell r="M796"/>
          <cell r="N796"/>
        </row>
        <row r="797">
          <cell r="A797"/>
          <cell r="E797"/>
          <cell r="F797"/>
          <cell r="G797"/>
          <cell r="H797"/>
          <cell r="I797"/>
          <cell r="J797"/>
          <cell r="K797"/>
          <cell r="L797"/>
          <cell r="M797"/>
          <cell r="N797"/>
        </row>
        <row r="798">
          <cell r="A798"/>
          <cell r="E798"/>
          <cell r="F798"/>
          <cell r="G798"/>
          <cell r="H798"/>
          <cell r="I798"/>
          <cell r="J798"/>
          <cell r="K798"/>
          <cell r="L798"/>
          <cell r="M798"/>
          <cell r="N798"/>
        </row>
        <row r="799">
          <cell r="A799"/>
          <cell r="E799"/>
          <cell r="F799"/>
          <cell r="G799"/>
          <cell r="H799"/>
          <cell r="I799"/>
          <cell r="J799"/>
          <cell r="K799"/>
          <cell r="L799"/>
          <cell r="M799"/>
          <cell r="N799"/>
        </row>
        <row r="800">
          <cell r="A800"/>
          <cell r="E800"/>
          <cell r="F800"/>
          <cell r="G800"/>
          <cell r="H800"/>
          <cell r="I800"/>
          <cell r="J800"/>
          <cell r="K800"/>
          <cell r="L800"/>
          <cell r="M800"/>
          <cell r="N800"/>
        </row>
        <row r="801">
          <cell r="A801"/>
          <cell r="E801"/>
          <cell r="F801"/>
          <cell r="G801"/>
          <cell r="H801"/>
          <cell r="I801"/>
          <cell r="J801"/>
          <cell r="K801"/>
          <cell r="L801"/>
          <cell r="M801"/>
          <cell r="N801"/>
        </row>
        <row r="802">
          <cell r="A802"/>
          <cell r="E802"/>
          <cell r="F802"/>
          <cell r="G802"/>
          <cell r="H802"/>
          <cell r="I802"/>
          <cell r="J802"/>
          <cell r="K802"/>
          <cell r="L802"/>
          <cell r="M802"/>
          <cell r="N802"/>
        </row>
        <row r="803">
          <cell r="A803"/>
          <cell r="E803"/>
          <cell r="F803"/>
          <cell r="G803"/>
          <cell r="H803"/>
          <cell r="I803"/>
          <cell r="J803"/>
          <cell r="K803"/>
          <cell r="L803"/>
          <cell r="M803"/>
          <cell r="N803"/>
        </row>
        <row r="804">
          <cell r="A804"/>
          <cell r="E804"/>
          <cell r="F804"/>
          <cell r="G804"/>
          <cell r="H804"/>
          <cell r="I804"/>
          <cell r="J804"/>
          <cell r="K804"/>
          <cell r="L804"/>
          <cell r="M804"/>
          <cell r="N804"/>
        </row>
        <row r="805">
          <cell r="A805"/>
          <cell r="E805"/>
          <cell r="F805"/>
          <cell r="G805"/>
          <cell r="H805"/>
          <cell r="I805"/>
          <cell r="J805"/>
          <cell r="K805"/>
          <cell r="L805"/>
          <cell r="M805"/>
          <cell r="N805"/>
        </row>
        <row r="806">
          <cell r="A806"/>
          <cell r="E806"/>
          <cell r="F806"/>
          <cell r="G806"/>
          <cell r="H806"/>
          <cell r="I806"/>
          <cell r="J806"/>
          <cell r="K806"/>
          <cell r="L806"/>
          <cell r="M806"/>
          <cell r="N806"/>
        </row>
        <row r="807">
          <cell r="A807"/>
          <cell r="E807"/>
          <cell r="F807"/>
          <cell r="G807"/>
          <cell r="H807"/>
          <cell r="I807"/>
          <cell r="J807"/>
          <cell r="K807"/>
          <cell r="L807"/>
          <cell r="M807"/>
          <cell r="N807"/>
        </row>
        <row r="808">
          <cell r="A808"/>
          <cell r="E808"/>
          <cell r="F808"/>
          <cell r="G808"/>
          <cell r="H808"/>
          <cell r="I808"/>
          <cell r="J808"/>
          <cell r="K808"/>
          <cell r="L808"/>
          <cell r="M808"/>
          <cell r="N808"/>
        </row>
        <row r="809">
          <cell r="A809"/>
          <cell r="E809"/>
          <cell r="F809"/>
          <cell r="G809"/>
          <cell r="H809"/>
          <cell r="I809"/>
          <cell r="J809"/>
          <cell r="K809"/>
          <cell r="L809"/>
          <cell r="M809"/>
          <cell r="N809"/>
        </row>
        <row r="810">
          <cell r="A810"/>
          <cell r="E810"/>
          <cell r="F810"/>
          <cell r="G810"/>
          <cell r="H810"/>
          <cell r="I810"/>
          <cell r="J810"/>
          <cell r="K810"/>
          <cell r="L810"/>
          <cell r="M810"/>
          <cell r="N810"/>
        </row>
        <row r="811">
          <cell r="A811"/>
          <cell r="E811"/>
          <cell r="F811"/>
          <cell r="G811"/>
          <cell r="H811"/>
          <cell r="I811"/>
          <cell r="J811"/>
          <cell r="K811"/>
          <cell r="L811"/>
          <cell r="M811"/>
          <cell r="N811"/>
        </row>
        <row r="812">
          <cell r="A812"/>
          <cell r="E812"/>
          <cell r="F812"/>
          <cell r="G812"/>
          <cell r="H812"/>
          <cell r="I812"/>
          <cell r="J812"/>
          <cell r="K812"/>
          <cell r="L812"/>
          <cell r="M812"/>
          <cell r="N812"/>
        </row>
        <row r="813">
          <cell r="A813"/>
          <cell r="E813"/>
          <cell r="F813"/>
          <cell r="G813"/>
          <cell r="H813"/>
          <cell r="I813"/>
          <cell r="J813"/>
          <cell r="K813"/>
          <cell r="L813"/>
          <cell r="M813"/>
          <cell r="N813"/>
        </row>
        <row r="814">
          <cell r="A814"/>
          <cell r="E814"/>
          <cell r="F814"/>
          <cell r="G814"/>
          <cell r="H814"/>
          <cell r="I814"/>
          <cell r="J814"/>
          <cell r="K814"/>
          <cell r="L814"/>
          <cell r="M814"/>
          <cell r="N814"/>
        </row>
        <row r="815">
          <cell r="A815"/>
          <cell r="E815"/>
          <cell r="F815"/>
          <cell r="G815"/>
          <cell r="H815"/>
          <cell r="I815"/>
          <cell r="J815"/>
          <cell r="K815"/>
          <cell r="L815"/>
          <cell r="M815"/>
          <cell r="N815"/>
        </row>
        <row r="816">
          <cell r="A816"/>
          <cell r="E816"/>
          <cell r="F816"/>
          <cell r="G816"/>
          <cell r="H816"/>
          <cell r="I816"/>
          <cell r="J816"/>
          <cell r="K816"/>
          <cell r="L816"/>
          <cell r="M816"/>
          <cell r="N816"/>
        </row>
        <row r="817">
          <cell r="A817"/>
          <cell r="E817"/>
          <cell r="F817"/>
          <cell r="G817"/>
          <cell r="H817"/>
          <cell r="I817"/>
          <cell r="J817"/>
          <cell r="K817"/>
          <cell r="L817"/>
          <cell r="M817"/>
          <cell r="N817"/>
        </row>
        <row r="818">
          <cell r="A818"/>
          <cell r="E818"/>
          <cell r="F818"/>
          <cell r="G818"/>
          <cell r="H818"/>
          <cell r="I818"/>
          <cell r="J818"/>
          <cell r="K818"/>
          <cell r="L818"/>
          <cell r="M818"/>
          <cell r="N818"/>
        </row>
        <row r="819">
          <cell r="A819"/>
          <cell r="E819"/>
          <cell r="F819"/>
          <cell r="G819"/>
          <cell r="H819"/>
          <cell r="I819"/>
          <cell r="J819"/>
          <cell r="K819"/>
          <cell r="L819"/>
          <cell r="M819"/>
          <cell r="N819"/>
        </row>
        <row r="820">
          <cell r="A820"/>
          <cell r="E820"/>
          <cell r="F820"/>
          <cell r="G820"/>
          <cell r="H820"/>
          <cell r="I820"/>
          <cell r="J820"/>
          <cell r="K820"/>
          <cell r="L820"/>
          <cell r="M820"/>
          <cell r="N820"/>
        </row>
        <row r="821">
          <cell r="A821"/>
          <cell r="E821"/>
          <cell r="F821"/>
          <cell r="G821"/>
          <cell r="H821"/>
          <cell r="I821"/>
          <cell r="J821"/>
          <cell r="K821"/>
          <cell r="L821"/>
          <cell r="M821"/>
          <cell r="N821"/>
        </row>
        <row r="822">
          <cell r="A822"/>
          <cell r="E822"/>
          <cell r="F822"/>
          <cell r="G822"/>
          <cell r="H822"/>
          <cell r="I822"/>
          <cell r="J822"/>
          <cell r="K822"/>
          <cell r="L822"/>
          <cell r="M822"/>
          <cell r="N822"/>
        </row>
        <row r="823">
          <cell r="A823"/>
          <cell r="E823"/>
          <cell r="F823"/>
          <cell r="G823"/>
          <cell r="H823"/>
          <cell r="I823"/>
          <cell r="J823"/>
          <cell r="K823"/>
          <cell r="L823"/>
          <cell r="M823"/>
          <cell r="N823"/>
        </row>
        <row r="824">
          <cell r="A824"/>
          <cell r="E824"/>
          <cell r="F824"/>
          <cell r="G824"/>
          <cell r="H824"/>
          <cell r="I824"/>
          <cell r="J824"/>
          <cell r="K824"/>
          <cell r="L824"/>
          <cell r="M824"/>
          <cell r="N824"/>
        </row>
        <row r="825">
          <cell r="A825"/>
          <cell r="E825"/>
          <cell r="F825"/>
          <cell r="G825"/>
          <cell r="H825"/>
          <cell r="I825"/>
          <cell r="J825"/>
          <cell r="K825"/>
          <cell r="L825"/>
          <cell r="M825"/>
          <cell r="N825"/>
        </row>
        <row r="826">
          <cell r="A826"/>
          <cell r="E826"/>
          <cell r="F826"/>
          <cell r="G826"/>
          <cell r="H826"/>
          <cell r="I826"/>
          <cell r="J826"/>
          <cell r="K826"/>
          <cell r="L826"/>
          <cell r="M826"/>
          <cell r="N826"/>
        </row>
        <row r="827">
          <cell r="A827"/>
          <cell r="E827"/>
          <cell r="F827"/>
          <cell r="G827"/>
          <cell r="H827"/>
          <cell r="I827"/>
          <cell r="J827"/>
          <cell r="K827"/>
          <cell r="L827"/>
          <cell r="M827"/>
          <cell r="N827"/>
        </row>
        <row r="828">
          <cell r="A828"/>
          <cell r="E828"/>
          <cell r="F828"/>
          <cell r="G828"/>
          <cell r="H828"/>
          <cell r="I828"/>
          <cell r="J828"/>
          <cell r="K828"/>
          <cell r="L828"/>
          <cell r="M828"/>
          <cell r="N828"/>
        </row>
        <row r="829">
          <cell r="A829"/>
          <cell r="E829"/>
          <cell r="F829"/>
          <cell r="G829"/>
          <cell r="H829"/>
          <cell r="I829"/>
          <cell r="J829"/>
          <cell r="K829"/>
          <cell r="L829"/>
          <cell r="M829"/>
          <cell r="N829"/>
        </row>
        <row r="830">
          <cell r="A830"/>
          <cell r="E830"/>
          <cell r="F830"/>
          <cell r="G830"/>
          <cell r="H830"/>
          <cell r="I830"/>
          <cell r="J830"/>
          <cell r="K830"/>
          <cell r="L830"/>
          <cell r="M830"/>
          <cell r="N830"/>
        </row>
        <row r="831">
          <cell r="A831"/>
          <cell r="E831"/>
          <cell r="F831"/>
          <cell r="G831"/>
          <cell r="H831"/>
          <cell r="I831"/>
          <cell r="J831"/>
          <cell r="K831"/>
          <cell r="L831"/>
          <cell r="M831"/>
          <cell r="N831"/>
        </row>
        <row r="832">
          <cell r="A832"/>
          <cell r="E832"/>
          <cell r="F832"/>
          <cell r="G832"/>
          <cell r="H832"/>
          <cell r="I832"/>
          <cell r="J832"/>
          <cell r="K832"/>
          <cell r="L832"/>
          <cell r="M832"/>
          <cell r="N832"/>
        </row>
        <row r="833">
          <cell r="A833"/>
          <cell r="E833"/>
          <cell r="F833"/>
          <cell r="G833"/>
          <cell r="H833"/>
          <cell r="I833"/>
          <cell r="J833"/>
          <cell r="K833"/>
          <cell r="L833"/>
          <cell r="M833"/>
          <cell r="N833"/>
        </row>
        <row r="834">
          <cell r="A834"/>
          <cell r="E834"/>
          <cell r="F834"/>
          <cell r="G834"/>
          <cell r="H834"/>
          <cell r="I834"/>
          <cell r="J834"/>
          <cell r="K834"/>
          <cell r="L834"/>
          <cell r="M834"/>
          <cell r="N834"/>
        </row>
        <row r="835">
          <cell r="A835"/>
          <cell r="E835"/>
          <cell r="F835"/>
          <cell r="G835"/>
          <cell r="H835"/>
          <cell r="I835"/>
          <cell r="J835"/>
          <cell r="K835"/>
          <cell r="L835"/>
          <cell r="M835"/>
          <cell r="N835"/>
        </row>
        <row r="836">
          <cell r="A836"/>
          <cell r="E836"/>
          <cell r="F836"/>
          <cell r="G836"/>
          <cell r="H836"/>
          <cell r="I836"/>
          <cell r="J836"/>
          <cell r="K836"/>
          <cell r="L836"/>
          <cell r="M836"/>
          <cell r="N836"/>
        </row>
        <row r="837">
          <cell r="A837"/>
          <cell r="E837"/>
          <cell r="F837"/>
          <cell r="G837"/>
          <cell r="H837"/>
          <cell r="I837"/>
          <cell r="J837"/>
          <cell r="K837"/>
          <cell r="L837"/>
          <cell r="M837"/>
          <cell r="N837"/>
        </row>
        <row r="838">
          <cell r="A838"/>
          <cell r="E838"/>
          <cell r="F838"/>
          <cell r="G838"/>
          <cell r="H838"/>
          <cell r="I838"/>
          <cell r="J838"/>
          <cell r="K838"/>
          <cell r="L838"/>
          <cell r="M838"/>
          <cell r="N838"/>
        </row>
        <row r="839">
          <cell r="A839"/>
          <cell r="E839"/>
          <cell r="F839"/>
          <cell r="G839"/>
          <cell r="H839"/>
          <cell r="I839"/>
          <cell r="J839"/>
          <cell r="K839"/>
          <cell r="L839"/>
          <cell r="M839"/>
          <cell r="N839"/>
        </row>
        <row r="840">
          <cell r="A840"/>
          <cell r="E840"/>
          <cell r="F840"/>
          <cell r="G840"/>
          <cell r="H840"/>
          <cell r="I840"/>
          <cell r="J840"/>
          <cell r="K840"/>
          <cell r="L840"/>
          <cell r="M840"/>
          <cell r="N840"/>
        </row>
        <row r="841">
          <cell r="A841"/>
          <cell r="E841"/>
          <cell r="F841"/>
          <cell r="G841"/>
          <cell r="H841"/>
          <cell r="I841"/>
          <cell r="J841"/>
          <cell r="K841"/>
          <cell r="L841"/>
          <cell r="M841"/>
          <cell r="N841"/>
        </row>
        <row r="842">
          <cell r="A842"/>
          <cell r="E842"/>
          <cell r="F842"/>
          <cell r="G842"/>
          <cell r="H842"/>
          <cell r="I842"/>
          <cell r="J842"/>
          <cell r="K842"/>
          <cell r="L842"/>
          <cell r="M842"/>
          <cell r="N842"/>
        </row>
        <row r="843">
          <cell r="A843"/>
          <cell r="E843"/>
          <cell r="F843"/>
          <cell r="G843"/>
          <cell r="H843"/>
          <cell r="I843"/>
          <cell r="J843"/>
          <cell r="K843"/>
          <cell r="L843"/>
          <cell r="M843"/>
          <cell r="N843"/>
        </row>
        <row r="844">
          <cell r="A844"/>
          <cell r="E844"/>
          <cell r="F844"/>
          <cell r="G844"/>
          <cell r="H844"/>
          <cell r="I844"/>
          <cell r="J844"/>
          <cell r="K844"/>
          <cell r="L844"/>
          <cell r="M844"/>
          <cell r="N844"/>
        </row>
        <row r="845">
          <cell r="A845"/>
          <cell r="E845"/>
          <cell r="F845"/>
          <cell r="G845"/>
          <cell r="H845"/>
          <cell r="I845"/>
          <cell r="J845"/>
          <cell r="K845"/>
          <cell r="L845"/>
          <cell r="M845"/>
          <cell r="N845"/>
        </row>
        <row r="846">
          <cell r="A846"/>
          <cell r="E846"/>
          <cell r="F846"/>
          <cell r="G846"/>
          <cell r="H846"/>
          <cell r="I846"/>
          <cell r="J846"/>
          <cell r="K846"/>
          <cell r="L846"/>
          <cell r="M846"/>
          <cell r="N846"/>
        </row>
        <row r="847">
          <cell r="A847"/>
          <cell r="E847"/>
          <cell r="F847"/>
          <cell r="G847"/>
          <cell r="H847"/>
          <cell r="I847"/>
          <cell r="J847"/>
          <cell r="K847"/>
          <cell r="L847"/>
          <cell r="M847"/>
          <cell r="N847"/>
        </row>
        <row r="848">
          <cell r="A848"/>
          <cell r="E848"/>
          <cell r="F848"/>
          <cell r="G848"/>
          <cell r="H848"/>
          <cell r="I848"/>
          <cell r="J848"/>
          <cell r="K848"/>
          <cell r="L848"/>
          <cell r="M848"/>
          <cell r="N848"/>
        </row>
        <row r="849">
          <cell r="A849"/>
          <cell r="E849"/>
          <cell r="F849"/>
          <cell r="G849"/>
          <cell r="H849"/>
          <cell r="I849"/>
          <cell r="J849"/>
          <cell r="K849"/>
          <cell r="L849"/>
          <cell r="M849"/>
          <cell r="N849"/>
        </row>
        <row r="850">
          <cell r="A850"/>
          <cell r="E850"/>
          <cell r="F850"/>
          <cell r="G850"/>
          <cell r="H850"/>
          <cell r="I850"/>
          <cell r="J850"/>
          <cell r="K850"/>
          <cell r="L850"/>
          <cell r="M850"/>
          <cell r="N850"/>
        </row>
        <row r="851">
          <cell r="A851"/>
          <cell r="E851"/>
          <cell r="F851"/>
          <cell r="G851"/>
          <cell r="H851"/>
          <cell r="I851"/>
          <cell r="J851"/>
          <cell r="K851"/>
          <cell r="L851"/>
          <cell r="M851"/>
          <cell r="N851"/>
        </row>
        <row r="852">
          <cell r="A852"/>
          <cell r="E852"/>
          <cell r="F852"/>
          <cell r="G852"/>
          <cell r="H852"/>
          <cell r="I852"/>
          <cell r="J852"/>
          <cell r="K852"/>
          <cell r="L852"/>
          <cell r="M852"/>
          <cell r="N852"/>
        </row>
        <row r="853">
          <cell r="A853"/>
          <cell r="E853"/>
          <cell r="F853"/>
          <cell r="G853"/>
          <cell r="H853"/>
          <cell r="I853"/>
          <cell r="J853"/>
          <cell r="K853"/>
          <cell r="L853"/>
          <cell r="M853"/>
          <cell r="N853"/>
        </row>
        <row r="854">
          <cell r="A854"/>
          <cell r="E854"/>
          <cell r="F854"/>
          <cell r="G854"/>
          <cell r="H854"/>
          <cell r="I854"/>
          <cell r="J854"/>
          <cell r="K854"/>
          <cell r="L854"/>
          <cell r="M854"/>
          <cell r="N854"/>
        </row>
        <row r="855">
          <cell r="A855"/>
          <cell r="E855"/>
          <cell r="F855"/>
          <cell r="G855"/>
          <cell r="H855"/>
          <cell r="I855"/>
          <cell r="J855"/>
          <cell r="K855"/>
          <cell r="L855"/>
          <cell r="M855"/>
          <cell r="N855"/>
        </row>
        <row r="856">
          <cell r="A856"/>
          <cell r="E856"/>
          <cell r="F856"/>
          <cell r="G856"/>
          <cell r="H856"/>
          <cell r="I856"/>
          <cell r="J856"/>
          <cell r="K856"/>
          <cell r="L856"/>
          <cell r="M856"/>
          <cell r="N856"/>
        </row>
        <row r="857">
          <cell r="A857"/>
          <cell r="E857"/>
          <cell r="F857"/>
          <cell r="G857"/>
          <cell r="H857"/>
          <cell r="I857"/>
          <cell r="J857"/>
          <cell r="K857"/>
          <cell r="L857"/>
          <cell r="M857"/>
          <cell r="N857"/>
        </row>
        <row r="858">
          <cell r="A858"/>
          <cell r="E858"/>
          <cell r="F858"/>
          <cell r="G858"/>
          <cell r="H858"/>
          <cell r="I858"/>
          <cell r="J858"/>
          <cell r="K858"/>
          <cell r="L858"/>
          <cell r="M858"/>
          <cell r="N858"/>
        </row>
        <row r="859">
          <cell r="A859"/>
          <cell r="E859"/>
          <cell r="F859"/>
          <cell r="G859"/>
          <cell r="H859"/>
          <cell r="I859"/>
          <cell r="J859"/>
          <cell r="K859"/>
          <cell r="L859"/>
          <cell r="M859"/>
          <cell r="N859"/>
        </row>
        <row r="860">
          <cell r="A860"/>
          <cell r="E860"/>
          <cell r="F860"/>
          <cell r="G860"/>
          <cell r="H860"/>
          <cell r="I860"/>
          <cell r="J860"/>
          <cell r="K860"/>
          <cell r="L860"/>
          <cell r="M860"/>
          <cell r="N860"/>
        </row>
        <row r="861">
          <cell r="A861"/>
          <cell r="E861"/>
          <cell r="F861"/>
          <cell r="G861"/>
          <cell r="H861"/>
          <cell r="I861"/>
          <cell r="J861"/>
          <cell r="K861"/>
          <cell r="L861"/>
          <cell r="M861"/>
          <cell r="N861"/>
        </row>
        <row r="862">
          <cell r="A862"/>
          <cell r="E862"/>
          <cell r="F862"/>
          <cell r="G862"/>
          <cell r="H862"/>
          <cell r="I862"/>
          <cell r="J862"/>
          <cell r="K862"/>
          <cell r="L862"/>
          <cell r="M862"/>
          <cell r="N862"/>
        </row>
        <row r="863">
          <cell r="A863"/>
          <cell r="E863"/>
          <cell r="F863"/>
          <cell r="G863"/>
          <cell r="H863"/>
          <cell r="I863"/>
          <cell r="J863"/>
          <cell r="K863"/>
          <cell r="L863"/>
          <cell r="M863"/>
          <cell r="N863"/>
        </row>
        <row r="864">
          <cell r="A864"/>
          <cell r="E864"/>
          <cell r="F864"/>
          <cell r="G864"/>
          <cell r="H864"/>
          <cell r="I864"/>
          <cell r="J864"/>
          <cell r="K864"/>
          <cell r="L864"/>
          <cell r="M864"/>
          <cell r="N864"/>
        </row>
        <row r="865">
          <cell r="A865"/>
          <cell r="E865"/>
          <cell r="F865"/>
          <cell r="G865"/>
          <cell r="H865"/>
          <cell r="I865"/>
          <cell r="J865"/>
          <cell r="K865"/>
          <cell r="L865"/>
          <cell r="M865"/>
          <cell r="N865"/>
        </row>
        <row r="866">
          <cell r="A866"/>
          <cell r="E866"/>
          <cell r="F866"/>
          <cell r="G866"/>
          <cell r="H866"/>
          <cell r="I866"/>
          <cell r="J866"/>
          <cell r="K866"/>
          <cell r="L866"/>
          <cell r="M866"/>
          <cell r="N866"/>
        </row>
        <row r="867">
          <cell r="A867"/>
          <cell r="E867"/>
          <cell r="F867"/>
          <cell r="G867"/>
          <cell r="H867"/>
          <cell r="I867"/>
          <cell r="J867"/>
          <cell r="K867"/>
          <cell r="L867"/>
          <cell r="M867"/>
          <cell r="N867"/>
        </row>
        <row r="868">
          <cell r="A868"/>
          <cell r="E868"/>
          <cell r="F868"/>
          <cell r="G868"/>
          <cell r="H868"/>
          <cell r="I868"/>
          <cell r="J868"/>
          <cell r="K868"/>
          <cell r="L868"/>
          <cell r="M868"/>
          <cell r="N868"/>
        </row>
        <row r="869">
          <cell r="A869"/>
          <cell r="E869"/>
          <cell r="F869"/>
          <cell r="G869"/>
          <cell r="H869"/>
          <cell r="I869"/>
          <cell r="J869"/>
          <cell r="K869"/>
          <cell r="L869"/>
          <cell r="M869"/>
          <cell r="N869"/>
        </row>
        <row r="870">
          <cell r="A870"/>
          <cell r="E870"/>
          <cell r="F870"/>
          <cell r="G870"/>
          <cell r="H870"/>
          <cell r="I870"/>
          <cell r="J870"/>
          <cell r="K870"/>
          <cell r="L870"/>
          <cell r="M870"/>
          <cell r="N870"/>
        </row>
        <row r="871">
          <cell r="A871"/>
          <cell r="E871"/>
          <cell r="F871"/>
          <cell r="G871"/>
          <cell r="H871"/>
          <cell r="I871"/>
          <cell r="J871"/>
          <cell r="K871"/>
          <cell r="L871"/>
          <cell r="M871"/>
          <cell r="N871"/>
        </row>
        <row r="872">
          <cell r="A872"/>
          <cell r="E872"/>
          <cell r="F872"/>
          <cell r="G872"/>
          <cell r="H872"/>
          <cell r="I872"/>
          <cell r="J872"/>
          <cell r="K872"/>
          <cell r="L872"/>
          <cell r="M872"/>
          <cell r="N872"/>
        </row>
        <row r="873">
          <cell r="A873"/>
          <cell r="E873"/>
          <cell r="F873"/>
          <cell r="G873"/>
          <cell r="H873"/>
          <cell r="I873"/>
          <cell r="J873"/>
          <cell r="K873"/>
          <cell r="L873"/>
          <cell r="M873"/>
          <cell r="N873"/>
        </row>
        <row r="874">
          <cell r="A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</row>
        <row r="875">
          <cell r="A875"/>
          <cell r="E875"/>
          <cell r="F875"/>
          <cell r="G875"/>
          <cell r="H875"/>
          <cell r="I875"/>
          <cell r="J875"/>
          <cell r="K875"/>
          <cell r="L875"/>
          <cell r="M875"/>
          <cell r="N875"/>
        </row>
        <row r="876">
          <cell r="A876"/>
          <cell r="E876"/>
          <cell r="F876"/>
          <cell r="G876"/>
          <cell r="H876"/>
          <cell r="I876"/>
          <cell r="J876"/>
          <cell r="K876"/>
          <cell r="L876"/>
          <cell r="M876"/>
          <cell r="N876"/>
        </row>
        <row r="877">
          <cell r="A877"/>
          <cell r="E877"/>
          <cell r="F877"/>
          <cell r="G877"/>
          <cell r="H877"/>
          <cell r="I877"/>
          <cell r="J877"/>
          <cell r="K877"/>
          <cell r="L877"/>
          <cell r="M877"/>
          <cell r="N877"/>
        </row>
        <row r="878">
          <cell r="A878"/>
          <cell r="E878"/>
          <cell r="F878"/>
          <cell r="G878"/>
          <cell r="H878"/>
          <cell r="I878"/>
          <cell r="J878"/>
          <cell r="K878"/>
          <cell r="L878"/>
          <cell r="M878"/>
          <cell r="N878"/>
        </row>
        <row r="879">
          <cell r="A879"/>
          <cell r="E879"/>
          <cell r="F879"/>
          <cell r="G879"/>
          <cell r="H879"/>
          <cell r="I879"/>
          <cell r="J879"/>
          <cell r="K879"/>
          <cell r="L879"/>
          <cell r="M879"/>
          <cell r="N879"/>
        </row>
        <row r="880">
          <cell r="A880"/>
          <cell r="E880"/>
          <cell r="F880"/>
          <cell r="G880"/>
          <cell r="H880"/>
          <cell r="I880"/>
          <cell r="J880"/>
          <cell r="K880"/>
          <cell r="L880"/>
          <cell r="M880"/>
          <cell r="N880"/>
        </row>
        <row r="881">
          <cell r="A881"/>
          <cell r="E881"/>
          <cell r="F881"/>
          <cell r="G881"/>
          <cell r="H881"/>
          <cell r="I881"/>
          <cell r="J881"/>
          <cell r="K881"/>
          <cell r="L881"/>
          <cell r="M881"/>
          <cell r="N881"/>
        </row>
        <row r="882">
          <cell r="A882"/>
          <cell r="E882"/>
          <cell r="F882"/>
          <cell r="G882"/>
          <cell r="H882"/>
          <cell r="I882"/>
          <cell r="J882"/>
          <cell r="K882"/>
          <cell r="L882"/>
          <cell r="M882"/>
          <cell r="N882"/>
        </row>
        <row r="883">
          <cell r="A883"/>
          <cell r="E883"/>
          <cell r="F883"/>
          <cell r="G883"/>
          <cell r="H883"/>
          <cell r="I883"/>
          <cell r="J883"/>
          <cell r="K883"/>
          <cell r="L883"/>
          <cell r="M883"/>
          <cell r="N883"/>
        </row>
        <row r="884">
          <cell r="A884"/>
          <cell r="E884"/>
          <cell r="F884"/>
          <cell r="G884"/>
          <cell r="H884"/>
          <cell r="I884"/>
          <cell r="J884"/>
          <cell r="K884"/>
          <cell r="L884"/>
          <cell r="M884"/>
          <cell r="N884"/>
        </row>
        <row r="885">
          <cell r="A885"/>
          <cell r="E885"/>
          <cell r="F885"/>
          <cell r="G885"/>
          <cell r="H885"/>
          <cell r="I885"/>
          <cell r="J885"/>
          <cell r="K885"/>
          <cell r="L885"/>
          <cell r="M885"/>
          <cell r="N885"/>
        </row>
        <row r="886">
          <cell r="A886"/>
          <cell r="E886"/>
          <cell r="F886"/>
          <cell r="G886"/>
          <cell r="H886"/>
          <cell r="I886"/>
          <cell r="J886"/>
          <cell r="K886"/>
          <cell r="L886"/>
          <cell r="M886"/>
          <cell r="N886"/>
        </row>
        <row r="887">
          <cell r="A887"/>
          <cell r="E887"/>
          <cell r="F887"/>
          <cell r="G887"/>
          <cell r="H887"/>
          <cell r="I887"/>
          <cell r="J887"/>
          <cell r="K887"/>
          <cell r="L887"/>
          <cell r="M887"/>
          <cell r="N887"/>
        </row>
        <row r="888">
          <cell r="A888"/>
          <cell r="E888"/>
          <cell r="F888"/>
          <cell r="G888"/>
          <cell r="H888"/>
          <cell r="I888"/>
          <cell r="J888"/>
          <cell r="K888"/>
          <cell r="L888"/>
          <cell r="M888"/>
          <cell r="N888"/>
        </row>
        <row r="889">
          <cell r="A889"/>
          <cell r="E889"/>
          <cell r="F889"/>
          <cell r="G889"/>
          <cell r="H889"/>
          <cell r="I889"/>
          <cell r="J889"/>
          <cell r="K889"/>
          <cell r="L889"/>
          <cell r="M889"/>
          <cell r="N889"/>
        </row>
        <row r="890">
          <cell r="A890"/>
          <cell r="E890"/>
          <cell r="F890"/>
          <cell r="G890"/>
          <cell r="H890"/>
          <cell r="I890"/>
          <cell r="J890"/>
          <cell r="K890"/>
          <cell r="L890"/>
          <cell r="M890"/>
          <cell r="N890"/>
        </row>
        <row r="891">
          <cell r="A891"/>
          <cell r="E891"/>
          <cell r="F891"/>
          <cell r="G891"/>
          <cell r="H891"/>
          <cell r="I891"/>
          <cell r="J891"/>
          <cell r="K891"/>
          <cell r="L891"/>
          <cell r="M891"/>
          <cell r="N891"/>
        </row>
        <row r="892">
          <cell r="A892"/>
          <cell r="E892"/>
          <cell r="F892"/>
          <cell r="G892"/>
          <cell r="H892"/>
          <cell r="I892"/>
          <cell r="J892"/>
          <cell r="K892"/>
          <cell r="L892"/>
          <cell r="M892"/>
          <cell r="N892"/>
        </row>
        <row r="893">
          <cell r="A893"/>
          <cell r="E893"/>
          <cell r="F893"/>
          <cell r="G893"/>
          <cell r="H893"/>
          <cell r="I893"/>
          <cell r="J893"/>
          <cell r="K893"/>
          <cell r="L893"/>
          <cell r="M893"/>
          <cell r="N893"/>
        </row>
        <row r="894">
          <cell r="A894"/>
          <cell r="E894"/>
          <cell r="F894"/>
          <cell r="G894"/>
          <cell r="H894"/>
          <cell r="I894"/>
          <cell r="J894"/>
          <cell r="K894"/>
          <cell r="L894"/>
          <cell r="M894"/>
          <cell r="N894"/>
        </row>
        <row r="895">
          <cell r="A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</row>
        <row r="896">
          <cell r="A896"/>
          <cell r="E896"/>
          <cell r="F896"/>
          <cell r="G896"/>
          <cell r="H896"/>
          <cell r="I896"/>
          <cell r="J896"/>
          <cell r="K896"/>
          <cell r="L896"/>
          <cell r="M896"/>
          <cell r="N896"/>
        </row>
        <row r="897">
          <cell r="A897"/>
          <cell r="E897"/>
          <cell r="F897"/>
          <cell r="G897"/>
          <cell r="H897"/>
          <cell r="I897"/>
          <cell r="J897"/>
          <cell r="K897"/>
          <cell r="L897"/>
          <cell r="M897"/>
          <cell r="N897"/>
        </row>
        <row r="898">
          <cell r="A898"/>
          <cell r="E898"/>
          <cell r="F898"/>
          <cell r="G898"/>
          <cell r="H898"/>
          <cell r="I898"/>
          <cell r="J898"/>
          <cell r="K898"/>
          <cell r="L898"/>
          <cell r="M898"/>
          <cell r="N898"/>
        </row>
        <row r="899">
          <cell r="A899"/>
          <cell r="E899"/>
          <cell r="F899"/>
          <cell r="G899"/>
          <cell r="H899"/>
          <cell r="I899"/>
          <cell r="J899"/>
          <cell r="K899"/>
          <cell r="L899"/>
          <cell r="M899"/>
          <cell r="N899"/>
        </row>
        <row r="900">
          <cell r="A900"/>
          <cell r="E900"/>
          <cell r="F900"/>
          <cell r="G900"/>
          <cell r="H900"/>
          <cell r="I900"/>
          <cell r="J900"/>
          <cell r="K900"/>
          <cell r="L900"/>
          <cell r="M900"/>
          <cell r="N900"/>
        </row>
        <row r="901">
          <cell r="A901"/>
          <cell r="E901"/>
          <cell r="F901"/>
          <cell r="G901"/>
          <cell r="H901"/>
          <cell r="I901"/>
          <cell r="J901"/>
          <cell r="K901"/>
          <cell r="L901"/>
          <cell r="M901"/>
          <cell r="N901"/>
        </row>
        <row r="902">
          <cell r="A902"/>
          <cell r="E902"/>
          <cell r="F902"/>
          <cell r="G902"/>
          <cell r="H902"/>
          <cell r="I902"/>
          <cell r="J902"/>
          <cell r="K902"/>
          <cell r="L902"/>
          <cell r="M902"/>
          <cell r="N902"/>
        </row>
        <row r="903">
          <cell r="A903"/>
          <cell r="E903"/>
          <cell r="F903"/>
          <cell r="G903"/>
          <cell r="H903"/>
          <cell r="I903"/>
          <cell r="J903"/>
          <cell r="K903"/>
          <cell r="L903"/>
          <cell r="M903"/>
          <cell r="N903"/>
        </row>
        <row r="904">
          <cell r="A904"/>
          <cell r="E904"/>
          <cell r="F904"/>
          <cell r="G904"/>
          <cell r="H904"/>
          <cell r="I904"/>
          <cell r="J904"/>
          <cell r="K904"/>
          <cell r="L904"/>
          <cell r="M904"/>
          <cell r="N904"/>
        </row>
        <row r="905">
          <cell r="A905"/>
          <cell r="E905"/>
          <cell r="F905"/>
          <cell r="G905"/>
          <cell r="H905"/>
          <cell r="I905"/>
          <cell r="J905"/>
          <cell r="K905"/>
          <cell r="L905"/>
          <cell r="M905"/>
          <cell r="N905"/>
        </row>
        <row r="906">
          <cell r="A906"/>
          <cell r="E906"/>
          <cell r="F906"/>
          <cell r="G906"/>
          <cell r="H906"/>
          <cell r="I906"/>
          <cell r="J906"/>
          <cell r="K906"/>
          <cell r="L906"/>
          <cell r="M906"/>
          <cell r="N906"/>
        </row>
        <row r="907">
          <cell r="A907"/>
          <cell r="E907"/>
          <cell r="F907"/>
          <cell r="G907"/>
          <cell r="H907"/>
          <cell r="I907"/>
          <cell r="J907"/>
          <cell r="K907"/>
          <cell r="L907"/>
          <cell r="M907"/>
          <cell r="N907"/>
        </row>
        <row r="908">
          <cell r="A908"/>
          <cell r="E908"/>
          <cell r="F908"/>
          <cell r="G908"/>
          <cell r="H908"/>
          <cell r="I908"/>
          <cell r="J908"/>
          <cell r="K908"/>
          <cell r="L908"/>
          <cell r="M908"/>
          <cell r="N908"/>
        </row>
        <row r="909">
          <cell r="A909"/>
          <cell r="E909"/>
          <cell r="F909"/>
          <cell r="G909"/>
          <cell r="H909"/>
          <cell r="I909"/>
          <cell r="J909"/>
          <cell r="K909"/>
          <cell r="L909"/>
          <cell r="M909"/>
          <cell r="N909"/>
        </row>
        <row r="910">
          <cell r="A910"/>
          <cell r="E910"/>
          <cell r="F910"/>
          <cell r="G910"/>
          <cell r="H910"/>
          <cell r="I910"/>
          <cell r="J910"/>
          <cell r="K910"/>
          <cell r="L910"/>
          <cell r="M910"/>
          <cell r="N910"/>
        </row>
        <row r="911">
          <cell r="A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</row>
        <row r="912">
          <cell r="A912"/>
          <cell r="E912"/>
          <cell r="F912"/>
          <cell r="G912"/>
          <cell r="H912"/>
          <cell r="I912"/>
          <cell r="J912"/>
          <cell r="K912"/>
          <cell r="L912"/>
          <cell r="M912"/>
          <cell r="N912"/>
        </row>
        <row r="913">
          <cell r="A913"/>
          <cell r="E913"/>
          <cell r="F913"/>
          <cell r="G913"/>
          <cell r="H913"/>
          <cell r="I913"/>
          <cell r="J913"/>
          <cell r="K913"/>
          <cell r="L913"/>
          <cell r="M913"/>
          <cell r="N913"/>
        </row>
        <row r="914">
          <cell r="A914"/>
          <cell r="E914"/>
          <cell r="F914"/>
          <cell r="G914"/>
          <cell r="H914"/>
          <cell r="I914"/>
          <cell r="J914"/>
          <cell r="K914"/>
          <cell r="L914"/>
          <cell r="M914"/>
          <cell r="N914"/>
        </row>
        <row r="915">
          <cell r="A915"/>
          <cell r="E915"/>
          <cell r="F915"/>
          <cell r="G915"/>
          <cell r="H915"/>
          <cell r="I915"/>
          <cell r="J915"/>
          <cell r="K915"/>
          <cell r="L915"/>
          <cell r="M915"/>
          <cell r="N915"/>
        </row>
        <row r="916">
          <cell r="A916"/>
          <cell r="E916"/>
          <cell r="F916"/>
          <cell r="G916"/>
          <cell r="H916"/>
          <cell r="I916"/>
          <cell r="J916"/>
          <cell r="K916"/>
          <cell r="L916"/>
          <cell r="M916"/>
          <cell r="N916"/>
        </row>
        <row r="917">
          <cell r="A917"/>
          <cell r="E917"/>
          <cell r="F917"/>
          <cell r="G917"/>
          <cell r="H917"/>
          <cell r="I917"/>
          <cell r="J917"/>
          <cell r="K917"/>
          <cell r="L917"/>
          <cell r="M917"/>
          <cell r="N917"/>
        </row>
        <row r="918">
          <cell r="A918"/>
          <cell r="E918"/>
          <cell r="F918"/>
          <cell r="G918"/>
          <cell r="H918"/>
          <cell r="I918"/>
          <cell r="J918"/>
          <cell r="K918"/>
          <cell r="L918"/>
          <cell r="M918"/>
          <cell r="N918"/>
        </row>
        <row r="919">
          <cell r="A919"/>
          <cell r="E919"/>
          <cell r="F919"/>
          <cell r="G919"/>
          <cell r="H919"/>
          <cell r="I919"/>
          <cell r="J919"/>
          <cell r="K919"/>
          <cell r="L919"/>
          <cell r="M919"/>
          <cell r="N919"/>
        </row>
        <row r="920">
          <cell r="A920"/>
          <cell r="E920"/>
          <cell r="F920"/>
          <cell r="G920"/>
          <cell r="H920"/>
          <cell r="I920"/>
          <cell r="J920"/>
          <cell r="K920"/>
          <cell r="L920"/>
          <cell r="M920"/>
          <cell r="N920"/>
        </row>
        <row r="921">
          <cell r="A921"/>
          <cell r="E921"/>
          <cell r="F921"/>
          <cell r="G921"/>
          <cell r="H921"/>
          <cell r="I921"/>
          <cell r="J921"/>
          <cell r="K921"/>
          <cell r="L921"/>
          <cell r="M921"/>
          <cell r="N921"/>
        </row>
        <row r="922">
          <cell r="A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</row>
        <row r="923">
          <cell r="A923"/>
          <cell r="E923"/>
          <cell r="F923"/>
          <cell r="G923"/>
          <cell r="H923"/>
          <cell r="I923"/>
          <cell r="J923"/>
          <cell r="K923"/>
          <cell r="L923"/>
          <cell r="M923"/>
          <cell r="N923"/>
        </row>
        <row r="924">
          <cell r="A924"/>
          <cell r="E924"/>
          <cell r="F924"/>
          <cell r="G924"/>
          <cell r="H924"/>
          <cell r="I924"/>
          <cell r="J924"/>
          <cell r="K924"/>
          <cell r="L924"/>
          <cell r="M924"/>
          <cell r="N924"/>
        </row>
        <row r="925">
          <cell r="A925"/>
          <cell r="E925"/>
          <cell r="F925"/>
          <cell r="G925"/>
          <cell r="H925"/>
          <cell r="I925"/>
          <cell r="J925"/>
          <cell r="K925"/>
          <cell r="L925"/>
          <cell r="M925"/>
          <cell r="N925"/>
        </row>
        <row r="926">
          <cell r="A926"/>
          <cell r="E926"/>
          <cell r="F926"/>
          <cell r="G926"/>
          <cell r="H926"/>
          <cell r="I926"/>
          <cell r="J926"/>
          <cell r="K926"/>
          <cell r="L926"/>
          <cell r="M926"/>
          <cell r="N926"/>
        </row>
        <row r="927">
          <cell r="A927"/>
          <cell r="E927"/>
          <cell r="F927"/>
          <cell r="G927"/>
          <cell r="H927"/>
          <cell r="I927"/>
          <cell r="J927"/>
          <cell r="K927"/>
          <cell r="L927"/>
          <cell r="M927"/>
          <cell r="N927"/>
        </row>
        <row r="928">
          <cell r="A928"/>
          <cell r="E928"/>
          <cell r="F928"/>
          <cell r="G928"/>
          <cell r="H928"/>
          <cell r="I928"/>
          <cell r="J928"/>
          <cell r="K928"/>
          <cell r="L928"/>
          <cell r="M928"/>
          <cell r="N928"/>
        </row>
        <row r="929">
          <cell r="A929"/>
          <cell r="E929"/>
          <cell r="F929"/>
          <cell r="G929"/>
          <cell r="H929"/>
          <cell r="I929"/>
          <cell r="J929"/>
          <cell r="K929"/>
          <cell r="L929"/>
          <cell r="M929"/>
          <cell r="N929"/>
        </row>
        <row r="930">
          <cell r="A930"/>
          <cell r="E930"/>
          <cell r="F930"/>
          <cell r="G930"/>
          <cell r="H930"/>
          <cell r="I930"/>
          <cell r="J930"/>
          <cell r="K930"/>
          <cell r="L930"/>
          <cell r="M930"/>
          <cell r="N930"/>
        </row>
        <row r="931">
          <cell r="A931"/>
          <cell r="E931"/>
          <cell r="F931"/>
          <cell r="G931"/>
          <cell r="H931"/>
          <cell r="I931"/>
          <cell r="J931"/>
          <cell r="K931"/>
          <cell r="L931"/>
          <cell r="M931"/>
          <cell r="N931"/>
        </row>
        <row r="932">
          <cell r="A932"/>
          <cell r="E932"/>
          <cell r="F932"/>
          <cell r="G932"/>
          <cell r="H932"/>
          <cell r="I932"/>
          <cell r="J932"/>
          <cell r="K932"/>
          <cell r="L932"/>
          <cell r="M932"/>
          <cell r="N932"/>
        </row>
        <row r="933">
          <cell r="A933"/>
          <cell r="E933"/>
          <cell r="F933"/>
          <cell r="G933"/>
          <cell r="H933"/>
          <cell r="I933"/>
          <cell r="J933"/>
          <cell r="K933"/>
          <cell r="L933"/>
          <cell r="M933"/>
          <cell r="N933"/>
        </row>
        <row r="934">
          <cell r="A934"/>
          <cell r="E934"/>
          <cell r="F934"/>
          <cell r="G934"/>
          <cell r="H934"/>
          <cell r="I934"/>
          <cell r="J934"/>
          <cell r="K934"/>
          <cell r="L934"/>
          <cell r="M934"/>
          <cell r="N934"/>
        </row>
        <row r="935">
          <cell r="A935"/>
          <cell r="E935"/>
          <cell r="F935"/>
          <cell r="G935"/>
          <cell r="H935"/>
          <cell r="I935"/>
          <cell r="J935"/>
          <cell r="K935"/>
          <cell r="L935"/>
          <cell r="M935"/>
          <cell r="N935"/>
        </row>
        <row r="936">
          <cell r="A936"/>
          <cell r="E936"/>
          <cell r="F936"/>
          <cell r="G936"/>
          <cell r="H936"/>
          <cell r="I936"/>
          <cell r="J936"/>
          <cell r="K936"/>
          <cell r="L936"/>
          <cell r="M936"/>
          <cell r="N936"/>
        </row>
        <row r="937">
          <cell r="A937"/>
          <cell r="E937"/>
          <cell r="F937"/>
          <cell r="G937"/>
          <cell r="H937"/>
          <cell r="I937"/>
          <cell r="J937"/>
          <cell r="K937"/>
          <cell r="L937"/>
          <cell r="M937"/>
          <cell r="N937"/>
        </row>
        <row r="938">
          <cell r="A938"/>
          <cell r="E938"/>
          <cell r="F938"/>
          <cell r="G938"/>
          <cell r="H938"/>
          <cell r="I938"/>
          <cell r="J938"/>
          <cell r="K938"/>
          <cell r="L938"/>
          <cell r="M938"/>
          <cell r="N938"/>
        </row>
        <row r="939">
          <cell r="A939"/>
          <cell r="E939"/>
          <cell r="F939"/>
          <cell r="G939"/>
          <cell r="H939"/>
          <cell r="I939"/>
          <cell r="J939"/>
          <cell r="K939"/>
          <cell r="L939"/>
          <cell r="M939"/>
          <cell r="N939"/>
        </row>
        <row r="940">
          <cell r="A940"/>
          <cell r="E940"/>
          <cell r="F940"/>
          <cell r="G940"/>
          <cell r="H940"/>
          <cell r="I940"/>
          <cell r="J940"/>
          <cell r="K940"/>
          <cell r="L940"/>
          <cell r="M940"/>
          <cell r="N940"/>
        </row>
        <row r="941">
          <cell r="A941"/>
          <cell r="E941"/>
          <cell r="F941"/>
          <cell r="G941"/>
          <cell r="H941"/>
          <cell r="I941"/>
          <cell r="J941"/>
          <cell r="K941"/>
          <cell r="L941"/>
          <cell r="M941"/>
          <cell r="N941"/>
        </row>
        <row r="942">
          <cell r="A942"/>
          <cell r="E942"/>
          <cell r="F942"/>
          <cell r="G942"/>
          <cell r="H942"/>
          <cell r="I942"/>
          <cell r="J942"/>
          <cell r="K942"/>
          <cell r="L942"/>
          <cell r="M942"/>
          <cell r="N942"/>
        </row>
        <row r="943">
          <cell r="A943"/>
          <cell r="E943"/>
          <cell r="F943"/>
          <cell r="G943"/>
          <cell r="H943"/>
          <cell r="I943"/>
          <cell r="J943"/>
          <cell r="K943"/>
          <cell r="L943"/>
          <cell r="M943"/>
          <cell r="N943"/>
        </row>
        <row r="944">
          <cell r="A944"/>
          <cell r="E944"/>
          <cell r="F944"/>
          <cell r="G944"/>
          <cell r="H944"/>
          <cell r="I944"/>
          <cell r="J944"/>
          <cell r="K944"/>
          <cell r="L944"/>
          <cell r="M944"/>
          <cell r="N944"/>
        </row>
        <row r="945">
          <cell r="A945"/>
          <cell r="E945"/>
          <cell r="F945"/>
          <cell r="G945"/>
          <cell r="H945"/>
          <cell r="I945"/>
          <cell r="J945"/>
          <cell r="K945"/>
          <cell r="L945"/>
          <cell r="M945"/>
          <cell r="N945"/>
        </row>
        <row r="946">
          <cell r="A946"/>
          <cell r="E946"/>
          <cell r="F946"/>
          <cell r="G946"/>
          <cell r="H946"/>
          <cell r="I946"/>
          <cell r="J946"/>
          <cell r="K946"/>
          <cell r="L946"/>
          <cell r="M946"/>
          <cell r="N946"/>
        </row>
        <row r="947">
          <cell r="A947"/>
          <cell r="E947"/>
          <cell r="F947"/>
          <cell r="G947"/>
          <cell r="H947"/>
          <cell r="I947"/>
          <cell r="J947"/>
          <cell r="K947"/>
          <cell r="L947"/>
          <cell r="M947"/>
          <cell r="N947"/>
        </row>
        <row r="948">
          <cell r="A948"/>
          <cell r="E948"/>
          <cell r="F948"/>
          <cell r="G948"/>
          <cell r="H948"/>
          <cell r="I948"/>
          <cell r="J948"/>
          <cell r="K948"/>
          <cell r="L948"/>
          <cell r="M948"/>
          <cell r="N948"/>
        </row>
        <row r="949">
          <cell r="A949"/>
          <cell r="E949"/>
          <cell r="F949"/>
          <cell r="G949"/>
          <cell r="H949"/>
          <cell r="I949"/>
          <cell r="J949"/>
          <cell r="K949"/>
          <cell r="L949"/>
          <cell r="M949"/>
          <cell r="N949"/>
        </row>
        <row r="950">
          <cell r="A950"/>
          <cell r="E950"/>
          <cell r="F950"/>
          <cell r="G950"/>
          <cell r="H950"/>
          <cell r="I950"/>
          <cell r="J950"/>
          <cell r="K950"/>
          <cell r="L950"/>
          <cell r="M950"/>
          <cell r="N950"/>
        </row>
        <row r="951">
          <cell r="A951"/>
          <cell r="E951"/>
          <cell r="F951"/>
          <cell r="G951"/>
          <cell r="H951"/>
          <cell r="I951"/>
          <cell r="J951"/>
          <cell r="K951"/>
          <cell r="L951"/>
          <cell r="M951"/>
          <cell r="N951"/>
        </row>
        <row r="952">
          <cell r="A952"/>
          <cell r="E952"/>
          <cell r="F952"/>
          <cell r="G952"/>
          <cell r="H952"/>
          <cell r="I952"/>
          <cell r="J952"/>
          <cell r="K952"/>
          <cell r="L952"/>
          <cell r="M952"/>
          <cell r="N952"/>
        </row>
        <row r="953">
          <cell r="A953"/>
          <cell r="E953"/>
          <cell r="F953"/>
          <cell r="G953"/>
          <cell r="H953"/>
          <cell r="I953"/>
          <cell r="J953"/>
          <cell r="K953"/>
          <cell r="L953"/>
          <cell r="M953"/>
          <cell r="N953"/>
        </row>
        <row r="954">
          <cell r="A954"/>
          <cell r="E954"/>
          <cell r="F954"/>
          <cell r="G954"/>
          <cell r="H954"/>
          <cell r="I954"/>
          <cell r="J954"/>
          <cell r="K954"/>
          <cell r="L954"/>
          <cell r="M954"/>
          <cell r="N954"/>
        </row>
        <row r="955">
          <cell r="A955"/>
          <cell r="E955"/>
          <cell r="F955"/>
          <cell r="G955"/>
          <cell r="H955"/>
          <cell r="I955"/>
          <cell r="J955"/>
          <cell r="K955"/>
          <cell r="L955"/>
          <cell r="M955"/>
          <cell r="N955"/>
        </row>
        <row r="956">
          <cell r="A956"/>
          <cell r="E956"/>
          <cell r="F956"/>
          <cell r="G956"/>
          <cell r="H956"/>
          <cell r="I956"/>
          <cell r="J956"/>
          <cell r="K956"/>
          <cell r="L956"/>
          <cell r="M956"/>
          <cell r="N956"/>
        </row>
        <row r="957">
          <cell r="A957"/>
          <cell r="E957"/>
          <cell r="F957"/>
          <cell r="G957"/>
          <cell r="H957"/>
          <cell r="I957"/>
          <cell r="J957"/>
          <cell r="K957"/>
          <cell r="L957"/>
          <cell r="M957"/>
          <cell r="N957"/>
        </row>
        <row r="958">
          <cell r="A958"/>
          <cell r="E958"/>
          <cell r="F958"/>
          <cell r="G958"/>
          <cell r="H958"/>
          <cell r="I958"/>
          <cell r="J958"/>
          <cell r="K958"/>
          <cell r="L958"/>
          <cell r="M958"/>
          <cell r="N958"/>
        </row>
        <row r="959">
          <cell r="A959"/>
          <cell r="E959"/>
          <cell r="F959"/>
          <cell r="G959"/>
          <cell r="H959"/>
          <cell r="I959"/>
          <cell r="J959"/>
          <cell r="K959"/>
          <cell r="L959"/>
          <cell r="M959"/>
          <cell r="N959"/>
        </row>
        <row r="960">
          <cell r="A960"/>
          <cell r="E960"/>
          <cell r="F960"/>
          <cell r="G960"/>
          <cell r="H960"/>
          <cell r="I960"/>
          <cell r="J960"/>
          <cell r="K960"/>
          <cell r="L960"/>
          <cell r="M960"/>
          <cell r="N960"/>
        </row>
        <row r="961">
          <cell r="A961"/>
          <cell r="E961"/>
          <cell r="F961"/>
          <cell r="G961"/>
          <cell r="H961"/>
          <cell r="I961"/>
          <cell r="J961"/>
          <cell r="K961"/>
          <cell r="L961"/>
          <cell r="M961"/>
          <cell r="N961"/>
        </row>
        <row r="962">
          <cell r="A962"/>
          <cell r="E962"/>
          <cell r="F962"/>
          <cell r="G962"/>
          <cell r="H962"/>
          <cell r="I962"/>
          <cell r="J962"/>
          <cell r="K962"/>
          <cell r="L962"/>
          <cell r="M962"/>
          <cell r="N962"/>
        </row>
        <row r="963">
          <cell r="A963"/>
          <cell r="E963"/>
          <cell r="F963"/>
          <cell r="G963"/>
          <cell r="H963"/>
          <cell r="I963"/>
          <cell r="J963"/>
          <cell r="K963"/>
          <cell r="L963"/>
          <cell r="M963"/>
          <cell r="N963"/>
        </row>
        <row r="964">
          <cell r="A964"/>
          <cell r="E964"/>
          <cell r="F964"/>
          <cell r="G964"/>
          <cell r="H964"/>
          <cell r="I964"/>
          <cell r="J964"/>
          <cell r="K964"/>
          <cell r="L964"/>
          <cell r="M964"/>
          <cell r="N964"/>
        </row>
        <row r="965">
          <cell r="A965"/>
          <cell r="E965"/>
          <cell r="F965"/>
          <cell r="G965"/>
          <cell r="H965"/>
          <cell r="I965"/>
          <cell r="J965"/>
          <cell r="K965"/>
          <cell r="L965"/>
          <cell r="M965"/>
          <cell r="N965"/>
        </row>
        <row r="966">
          <cell r="A966"/>
          <cell r="E966"/>
          <cell r="F966"/>
          <cell r="G966"/>
          <cell r="H966"/>
          <cell r="I966"/>
          <cell r="J966"/>
          <cell r="K966"/>
          <cell r="L966"/>
          <cell r="M966"/>
          <cell r="N966"/>
        </row>
        <row r="967">
          <cell r="A967"/>
          <cell r="E967"/>
          <cell r="F967"/>
          <cell r="G967"/>
          <cell r="H967"/>
          <cell r="I967"/>
          <cell r="J967"/>
          <cell r="K967"/>
          <cell r="L967"/>
          <cell r="M967"/>
          <cell r="N967"/>
        </row>
        <row r="968">
          <cell r="A968"/>
          <cell r="E968"/>
          <cell r="F968"/>
          <cell r="G968"/>
          <cell r="H968"/>
          <cell r="I968"/>
          <cell r="J968"/>
          <cell r="K968"/>
          <cell r="L968"/>
          <cell r="M968"/>
          <cell r="N968"/>
        </row>
        <row r="969">
          <cell r="A969"/>
          <cell r="E969"/>
          <cell r="F969"/>
          <cell r="G969"/>
          <cell r="H969"/>
          <cell r="I969"/>
          <cell r="J969"/>
          <cell r="K969"/>
          <cell r="L969"/>
          <cell r="M969"/>
          <cell r="N969"/>
        </row>
        <row r="970">
          <cell r="A970"/>
          <cell r="E970"/>
          <cell r="F970"/>
          <cell r="G970"/>
          <cell r="H970"/>
          <cell r="I970"/>
          <cell r="J970"/>
          <cell r="K970"/>
          <cell r="L970"/>
          <cell r="M970"/>
          <cell r="N970"/>
        </row>
        <row r="971">
          <cell r="A971"/>
          <cell r="E971"/>
          <cell r="F971"/>
          <cell r="G971"/>
          <cell r="H971"/>
          <cell r="I971"/>
          <cell r="J971"/>
          <cell r="K971"/>
          <cell r="L971"/>
          <cell r="M971"/>
          <cell r="N971"/>
        </row>
        <row r="972">
          <cell r="A972"/>
          <cell r="E972"/>
          <cell r="F972"/>
          <cell r="G972"/>
          <cell r="H972"/>
          <cell r="I972"/>
          <cell r="J972"/>
          <cell r="K972"/>
          <cell r="L972"/>
          <cell r="M972"/>
          <cell r="N972"/>
        </row>
        <row r="973">
          <cell r="A973"/>
          <cell r="E973"/>
          <cell r="F973"/>
          <cell r="G973"/>
          <cell r="H973"/>
          <cell r="I973"/>
          <cell r="J973"/>
          <cell r="K973"/>
          <cell r="L973"/>
          <cell r="M973"/>
          <cell r="N973"/>
        </row>
        <row r="974">
          <cell r="A974"/>
          <cell r="E974"/>
          <cell r="F974"/>
          <cell r="G974"/>
          <cell r="H974"/>
          <cell r="I974"/>
          <cell r="J974"/>
          <cell r="K974"/>
          <cell r="L974"/>
          <cell r="M974"/>
          <cell r="N974"/>
        </row>
        <row r="975">
          <cell r="A975"/>
          <cell r="E975"/>
          <cell r="F975"/>
          <cell r="G975"/>
          <cell r="H975"/>
          <cell r="I975"/>
          <cell r="J975"/>
          <cell r="K975"/>
          <cell r="L975"/>
          <cell r="M975"/>
          <cell r="N975"/>
        </row>
        <row r="976">
          <cell r="A976"/>
          <cell r="E976"/>
          <cell r="F976"/>
          <cell r="G976"/>
          <cell r="H976"/>
          <cell r="I976"/>
          <cell r="J976"/>
          <cell r="K976"/>
          <cell r="L976"/>
          <cell r="M976"/>
          <cell r="N976"/>
        </row>
        <row r="977">
          <cell r="A977"/>
          <cell r="E977"/>
          <cell r="F977"/>
          <cell r="G977"/>
          <cell r="H977"/>
          <cell r="I977"/>
          <cell r="J977"/>
          <cell r="K977"/>
          <cell r="L977"/>
          <cell r="M977"/>
          <cell r="N977"/>
        </row>
        <row r="978">
          <cell r="A978"/>
          <cell r="E978"/>
          <cell r="F978"/>
          <cell r="G978"/>
          <cell r="H978"/>
          <cell r="I978"/>
          <cell r="J978"/>
          <cell r="K978"/>
          <cell r="L978"/>
          <cell r="M978"/>
          <cell r="N978"/>
        </row>
        <row r="979">
          <cell r="A979"/>
          <cell r="E979"/>
          <cell r="F979"/>
          <cell r="G979"/>
          <cell r="H979"/>
          <cell r="I979"/>
          <cell r="J979"/>
          <cell r="K979"/>
          <cell r="L979"/>
          <cell r="M979"/>
          <cell r="N979"/>
        </row>
        <row r="980">
          <cell r="A980"/>
          <cell r="E980"/>
          <cell r="F980"/>
          <cell r="G980"/>
          <cell r="H980"/>
          <cell r="I980"/>
          <cell r="J980"/>
          <cell r="K980"/>
          <cell r="L980"/>
          <cell r="M980"/>
          <cell r="N980"/>
        </row>
        <row r="981">
          <cell r="A981"/>
          <cell r="E981"/>
          <cell r="F981"/>
          <cell r="G981"/>
          <cell r="H981"/>
          <cell r="I981"/>
          <cell r="J981"/>
          <cell r="K981"/>
          <cell r="L981"/>
          <cell r="M981"/>
          <cell r="N981"/>
        </row>
        <row r="982">
          <cell r="A982"/>
          <cell r="E982"/>
          <cell r="F982"/>
          <cell r="G982"/>
          <cell r="H982"/>
          <cell r="I982"/>
          <cell r="J982"/>
          <cell r="K982"/>
          <cell r="L982"/>
          <cell r="M982"/>
          <cell r="N982"/>
        </row>
        <row r="983">
          <cell r="A983"/>
          <cell r="E983"/>
          <cell r="F983"/>
          <cell r="G983"/>
          <cell r="H983"/>
          <cell r="I983"/>
          <cell r="J983"/>
          <cell r="K983"/>
          <cell r="L983"/>
          <cell r="M983"/>
          <cell r="N983"/>
        </row>
        <row r="984">
          <cell r="A984"/>
          <cell r="E984"/>
          <cell r="F984"/>
          <cell r="G984"/>
          <cell r="H984"/>
          <cell r="I984"/>
          <cell r="J984"/>
          <cell r="K984"/>
          <cell r="L984"/>
          <cell r="M984"/>
          <cell r="N984"/>
        </row>
        <row r="985">
          <cell r="A985"/>
          <cell r="E985"/>
          <cell r="F985"/>
          <cell r="G985"/>
          <cell r="H985"/>
          <cell r="I985"/>
          <cell r="J985"/>
          <cell r="K985"/>
          <cell r="L985"/>
          <cell r="M985"/>
          <cell r="N985"/>
        </row>
        <row r="986">
          <cell r="A986"/>
          <cell r="E986"/>
          <cell r="F986"/>
          <cell r="G986"/>
          <cell r="H986"/>
          <cell r="I986"/>
          <cell r="J986"/>
          <cell r="K986"/>
          <cell r="L986"/>
          <cell r="M986"/>
          <cell r="N986"/>
        </row>
        <row r="987">
          <cell r="A987"/>
          <cell r="E987"/>
          <cell r="F987"/>
          <cell r="G987"/>
          <cell r="H987"/>
          <cell r="I987"/>
          <cell r="J987"/>
          <cell r="K987"/>
          <cell r="L987"/>
          <cell r="M987"/>
          <cell r="N987"/>
        </row>
        <row r="988">
          <cell r="A988"/>
          <cell r="E988"/>
          <cell r="F988"/>
          <cell r="G988"/>
          <cell r="H988"/>
          <cell r="I988"/>
          <cell r="J988"/>
          <cell r="K988"/>
          <cell r="L988"/>
          <cell r="M988"/>
          <cell r="N988"/>
        </row>
        <row r="989">
          <cell r="A989"/>
          <cell r="E989"/>
          <cell r="F989"/>
          <cell r="G989"/>
          <cell r="H989"/>
          <cell r="I989"/>
          <cell r="J989"/>
          <cell r="K989"/>
          <cell r="L989"/>
          <cell r="M989"/>
          <cell r="N989"/>
        </row>
        <row r="990">
          <cell r="A990"/>
          <cell r="E990"/>
          <cell r="F990"/>
          <cell r="G990"/>
          <cell r="H990"/>
          <cell r="I990"/>
          <cell r="J990"/>
          <cell r="K990"/>
          <cell r="L990"/>
          <cell r="M990"/>
          <cell r="N990"/>
        </row>
        <row r="991">
          <cell r="A991"/>
          <cell r="E991"/>
          <cell r="F991"/>
          <cell r="G991"/>
          <cell r="H991"/>
          <cell r="I991"/>
          <cell r="J991"/>
          <cell r="K991"/>
          <cell r="L991"/>
          <cell r="M991"/>
          <cell r="N991"/>
        </row>
        <row r="992">
          <cell r="A992"/>
          <cell r="E992"/>
          <cell r="F992"/>
          <cell r="G992"/>
          <cell r="H992"/>
          <cell r="I992"/>
          <cell r="J992"/>
          <cell r="K992"/>
          <cell r="L992"/>
          <cell r="M992"/>
          <cell r="N992"/>
        </row>
        <row r="993">
          <cell r="A993"/>
          <cell r="E993"/>
          <cell r="F993"/>
          <cell r="G993"/>
          <cell r="H993"/>
          <cell r="I993"/>
          <cell r="J993"/>
          <cell r="K993"/>
          <cell r="L993"/>
          <cell r="M993"/>
          <cell r="N993"/>
        </row>
        <row r="994">
          <cell r="A994"/>
          <cell r="E994"/>
          <cell r="F994"/>
          <cell r="G994"/>
          <cell r="H994"/>
          <cell r="I994"/>
          <cell r="J994"/>
          <cell r="K994"/>
          <cell r="L994"/>
          <cell r="M994"/>
          <cell r="N994"/>
        </row>
        <row r="995">
          <cell r="A995"/>
          <cell r="E995"/>
          <cell r="F995"/>
          <cell r="G995"/>
          <cell r="H995"/>
          <cell r="I995"/>
          <cell r="J995"/>
          <cell r="K995"/>
          <cell r="L995"/>
          <cell r="M995"/>
          <cell r="N995"/>
        </row>
        <row r="996">
          <cell r="A996"/>
          <cell r="E996"/>
          <cell r="F996"/>
          <cell r="G996"/>
          <cell r="H996"/>
          <cell r="I996"/>
          <cell r="J996"/>
          <cell r="K996"/>
          <cell r="L996"/>
          <cell r="M996"/>
          <cell r="N996"/>
        </row>
        <row r="997">
          <cell r="A997"/>
          <cell r="E997"/>
          <cell r="F997"/>
          <cell r="G997"/>
          <cell r="H997"/>
          <cell r="I997"/>
          <cell r="J997"/>
          <cell r="K997"/>
          <cell r="L997"/>
          <cell r="M997"/>
          <cell r="N997"/>
        </row>
        <row r="998">
          <cell r="A998"/>
          <cell r="E998"/>
          <cell r="F998"/>
          <cell r="G998"/>
          <cell r="H998"/>
          <cell r="I998"/>
          <cell r="J998"/>
          <cell r="K998"/>
          <cell r="L998"/>
          <cell r="M998"/>
          <cell r="N998"/>
        </row>
        <row r="999">
          <cell r="A999"/>
          <cell r="E999"/>
          <cell r="F999"/>
          <cell r="G999"/>
          <cell r="H999"/>
          <cell r="I999"/>
          <cell r="J999"/>
          <cell r="K999"/>
          <cell r="L999"/>
          <cell r="M999"/>
          <cell r="N999"/>
        </row>
        <row r="1000">
          <cell r="A1000"/>
          <cell r="E1000"/>
          <cell r="F1000"/>
          <cell r="G1000"/>
          <cell r="H1000"/>
          <cell r="I1000"/>
          <cell r="J1000"/>
          <cell r="K1000"/>
          <cell r="L1000"/>
          <cell r="M1000"/>
          <cell r="N1000"/>
        </row>
        <row r="1001">
          <cell r="A1001"/>
          <cell r="E1001"/>
          <cell r="F1001"/>
          <cell r="G1001"/>
          <cell r="H1001"/>
          <cell r="I1001"/>
          <cell r="J1001"/>
          <cell r="K1001"/>
          <cell r="L1001"/>
          <cell r="M1001"/>
          <cell r="N1001"/>
        </row>
        <row r="1002">
          <cell r="A1002"/>
          <cell r="E1002"/>
          <cell r="F1002"/>
          <cell r="G1002"/>
          <cell r="H1002"/>
          <cell r="I1002"/>
          <cell r="J1002"/>
          <cell r="K1002"/>
          <cell r="L1002"/>
          <cell r="M1002"/>
          <cell r="N1002"/>
        </row>
        <row r="1003">
          <cell r="A1003"/>
          <cell r="E1003"/>
          <cell r="F1003"/>
          <cell r="G1003"/>
          <cell r="H1003"/>
          <cell r="I1003"/>
          <cell r="J1003"/>
          <cell r="K1003"/>
          <cell r="L1003"/>
          <cell r="M1003"/>
          <cell r="N1003"/>
        </row>
        <row r="1004">
          <cell r="A1004"/>
          <cell r="E1004"/>
          <cell r="F1004"/>
          <cell r="G1004"/>
          <cell r="H1004"/>
          <cell r="I1004"/>
          <cell r="J1004"/>
          <cell r="K1004"/>
          <cell r="L1004"/>
          <cell r="M1004"/>
          <cell r="N1004"/>
        </row>
        <row r="1005">
          <cell r="A1005"/>
          <cell r="E1005"/>
          <cell r="F1005"/>
          <cell r="G1005"/>
          <cell r="H1005"/>
          <cell r="I1005"/>
          <cell r="J1005"/>
          <cell r="K1005"/>
          <cell r="L1005"/>
          <cell r="M1005"/>
          <cell r="N1005"/>
        </row>
        <row r="1006">
          <cell r="A1006"/>
          <cell r="E1006"/>
          <cell r="F1006"/>
          <cell r="G1006"/>
          <cell r="H1006"/>
          <cell r="I1006"/>
          <cell r="J1006"/>
          <cell r="K1006"/>
          <cell r="L1006"/>
          <cell r="M1006"/>
          <cell r="N1006"/>
        </row>
        <row r="1007">
          <cell r="A1007"/>
          <cell r="E1007"/>
          <cell r="F1007"/>
          <cell r="G1007"/>
          <cell r="H1007"/>
          <cell r="I1007"/>
          <cell r="J1007"/>
          <cell r="K1007"/>
          <cell r="L1007"/>
          <cell r="M1007"/>
          <cell r="N1007"/>
        </row>
        <row r="1008">
          <cell r="A1008"/>
          <cell r="E1008"/>
          <cell r="F1008"/>
          <cell r="G1008"/>
          <cell r="H1008"/>
          <cell r="I1008"/>
          <cell r="J1008"/>
          <cell r="K1008"/>
          <cell r="L1008"/>
          <cell r="M1008"/>
          <cell r="N1008"/>
        </row>
        <row r="1009">
          <cell r="A1009"/>
          <cell r="E1009"/>
          <cell r="F1009"/>
          <cell r="G1009"/>
          <cell r="H1009"/>
          <cell r="I1009"/>
          <cell r="J1009"/>
          <cell r="K1009"/>
          <cell r="L1009"/>
          <cell r="M1009"/>
          <cell r="N1009"/>
        </row>
        <row r="1010">
          <cell r="A1010"/>
          <cell r="E1010"/>
          <cell r="F1010"/>
          <cell r="G1010"/>
          <cell r="H1010"/>
          <cell r="I1010"/>
          <cell r="J1010"/>
          <cell r="K1010"/>
          <cell r="L1010"/>
          <cell r="M1010"/>
          <cell r="N1010"/>
        </row>
        <row r="1011">
          <cell r="A1011"/>
          <cell r="E1011"/>
          <cell r="F1011"/>
          <cell r="G1011"/>
          <cell r="H1011"/>
          <cell r="I1011"/>
          <cell r="J1011"/>
          <cell r="K1011"/>
          <cell r="L1011"/>
          <cell r="M1011"/>
          <cell r="N1011"/>
        </row>
        <row r="1012">
          <cell r="A1012"/>
          <cell r="E1012"/>
          <cell r="F1012"/>
          <cell r="G1012"/>
          <cell r="H1012"/>
          <cell r="I1012"/>
          <cell r="J1012"/>
          <cell r="K1012"/>
          <cell r="L1012"/>
          <cell r="M1012"/>
          <cell r="N1012"/>
        </row>
        <row r="1013">
          <cell r="A1013"/>
          <cell r="E1013"/>
          <cell r="F1013"/>
          <cell r="G1013"/>
          <cell r="H1013"/>
          <cell r="I1013"/>
          <cell r="J1013"/>
          <cell r="K1013"/>
          <cell r="L1013"/>
          <cell r="M1013"/>
          <cell r="N1013"/>
        </row>
        <row r="1014">
          <cell r="A1014"/>
          <cell r="E1014"/>
          <cell r="F1014"/>
          <cell r="G1014"/>
          <cell r="H1014"/>
          <cell r="I1014"/>
          <cell r="J1014"/>
          <cell r="K1014"/>
          <cell r="L1014"/>
          <cell r="M1014"/>
          <cell r="N1014"/>
        </row>
        <row r="1015">
          <cell r="A1015"/>
          <cell r="E1015"/>
          <cell r="F1015"/>
          <cell r="G1015"/>
          <cell r="H1015"/>
          <cell r="I1015"/>
          <cell r="J1015"/>
          <cell r="K1015"/>
          <cell r="L1015"/>
          <cell r="M1015"/>
          <cell r="N1015"/>
        </row>
        <row r="1016">
          <cell r="A1016"/>
          <cell r="E1016"/>
          <cell r="F1016"/>
          <cell r="G1016"/>
          <cell r="H1016"/>
          <cell r="I1016"/>
          <cell r="J1016"/>
          <cell r="K1016"/>
          <cell r="L1016"/>
          <cell r="M1016"/>
          <cell r="N1016"/>
        </row>
        <row r="1017">
          <cell r="A1017"/>
          <cell r="E1017"/>
          <cell r="F1017"/>
          <cell r="G1017"/>
          <cell r="H1017"/>
          <cell r="I1017"/>
          <cell r="J1017"/>
          <cell r="K1017"/>
          <cell r="L1017"/>
          <cell r="M1017"/>
          <cell r="N1017"/>
        </row>
        <row r="1018">
          <cell r="A1018"/>
          <cell r="E1018"/>
          <cell r="F1018"/>
          <cell r="G1018"/>
          <cell r="H1018"/>
          <cell r="I1018"/>
          <cell r="J1018"/>
          <cell r="K1018"/>
          <cell r="L1018"/>
          <cell r="M1018"/>
          <cell r="N1018"/>
        </row>
        <row r="1019">
          <cell r="A1019"/>
          <cell r="E1019"/>
          <cell r="F1019"/>
          <cell r="G1019"/>
          <cell r="H1019"/>
          <cell r="I1019"/>
          <cell r="J1019"/>
          <cell r="K1019"/>
          <cell r="L1019"/>
          <cell r="M1019"/>
          <cell r="N1019"/>
        </row>
        <row r="1020">
          <cell r="A1020"/>
          <cell r="E1020"/>
          <cell r="F1020"/>
          <cell r="G1020"/>
          <cell r="H1020"/>
          <cell r="I1020"/>
          <cell r="J1020"/>
          <cell r="K1020"/>
          <cell r="L1020"/>
          <cell r="M1020"/>
          <cell r="N1020"/>
        </row>
        <row r="1021">
          <cell r="A1021"/>
          <cell r="E1021"/>
          <cell r="F1021"/>
          <cell r="G1021"/>
          <cell r="H1021"/>
          <cell r="I1021"/>
          <cell r="J1021"/>
          <cell r="K1021"/>
          <cell r="L1021"/>
          <cell r="M1021"/>
          <cell r="N1021"/>
        </row>
        <row r="1022">
          <cell r="A1022"/>
          <cell r="E1022"/>
          <cell r="F1022"/>
          <cell r="G1022"/>
          <cell r="H1022"/>
          <cell r="I1022"/>
          <cell r="J1022"/>
          <cell r="K1022"/>
          <cell r="L1022"/>
          <cell r="M1022"/>
          <cell r="N1022"/>
        </row>
        <row r="1023">
          <cell r="A1023"/>
          <cell r="E1023"/>
          <cell r="F1023"/>
          <cell r="G1023"/>
          <cell r="H1023"/>
          <cell r="I1023"/>
          <cell r="J1023"/>
          <cell r="K1023"/>
          <cell r="L1023"/>
          <cell r="M1023"/>
          <cell r="N1023"/>
        </row>
        <row r="1024">
          <cell r="A1024"/>
          <cell r="E1024"/>
          <cell r="F1024"/>
          <cell r="G1024"/>
          <cell r="H1024"/>
          <cell r="I1024"/>
          <cell r="J1024"/>
          <cell r="K1024"/>
          <cell r="L1024"/>
          <cell r="M1024"/>
          <cell r="N1024"/>
        </row>
        <row r="1025">
          <cell r="A1025"/>
          <cell r="E1025"/>
          <cell r="F1025"/>
          <cell r="G1025"/>
          <cell r="H1025"/>
          <cell r="I1025"/>
          <cell r="J1025"/>
          <cell r="K1025"/>
          <cell r="L1025"/>
          <cell r="M1025"/>
          <cell r="N1025"/>
        </row>
        <row r="1026">
          <cell r="A1026"/>
          <cell r="E1026"/>
          <cell r="F1026"/>
          <cell r="G1026"/>
          <cell r="H1026"/>
          <cell r="I1026"/>
          <cell r="J1026"/>
          <cell r="K1026"/>
          <cell r="L1026"/>
          <cell r="M1026"/>
          <cell r="N1026"/>
        </row>
        <row r="1027">
          <cell r="A1027"/>
          <cell r="E1027"/>
          <cell r="F1027"/>
          <cell r="G1027"/>
          <cell r="H1027"/>
          <cell r="I1027"/>
          <cell r="J1027"/>
          <cell r="K1027"/>
          <cell r="L1027"/>
          <cell r="M1027"/>
          <cell r="N1027"/>
        </row>
        <row r="1028">
          <cell r="A1028"/>
          <cell r="E1028"/>
          <cell r="F1028"/>
          <cell r="G1028"/>
          <cell r="H1028"/>
          <cell r="I1028"/>
          <cell r="J1028"/>
          <cell r="K1028"/>
          <cell r="L1028"/>
          <cell r="M1028"/>
          <cell r="N10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gelica Sindelar" id="{B74D8434-B265-4EE5-ADAD-6050301C789A}" userId="S::Angelica.Sindelar@sce.com::36237d5a-cb09-4e4a-acf9-39c9c6ceba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0-09-03T06:19:11.43" personId="{B74D8434-B265-4EE5-ADAD-6050301C789A}" id="{74A3F8A7-5D37-49E5-B99E-CA89625A8AA6}">
    <text>Contract ending in 06/2022, so August NQC is 0.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30" dT="2020-09-03T06:21:41.71" personId="{B74D8434-B265-4EE5-ADAD-6050301C789A}" id="{12F52DA0-20F7-427B-9F42-9AF72EF034AE}">
    <text>Contract ending 03/2023, so NQC for August is 0.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ED13-8B66-47AF-8EC5-AD188C049520}">
  <sheetPr>
    <pageSetUpPr fitToPage="1"/>
  </sheetPr>
  <dimension ref="A1:AK43"/>
  <sheetViews>
    <sheetView tabSelected="1" zoomScaleNormal="100" workbookViewId="0">
      <selection activeCell="Q15" sqref="Q15"/>
    </sheetView>
  </sheetViews>
  <sheetFormatPr defaultRowHeight="13.2" x14ac:dyDescent="0.25"/>
  <cols>
    <col min="1" max="1" width="19.21875" style="240" customWidth="1"/>
    <col min="2" max="2" width="30" style="240" customWidth="1"/>
    <col min="3" max="6" width="9.44140625" style="240" customWidth="1"/>
    <col min="7" max="7" width="9.5546875" style="240" customWidth="1"/>
    <col min="8" max="8" width="10.5546875" style="240" customWidth="1"/>
    <col min="9" max="9" width="10.5546875" style="242" customWidth="1"/>
    <col min="10" max="10" width="10.77734375" style="240" customWidth="1"/>
    <col min="11" max="11" width="10.44140625" style="240" customWidth="1"/>
    <col min="12" max="12" width="10" style="240" customWidth="1"/>
    <col min="13" max="13" width="10.44140625" style="240" customWidth="1"/>
    <col min="14" max="14" width="11.109375" style="240" customWidth="1"/>
    <col min="15" max="15" width="16.21875" style="240" bestFit="1" customWidth="1"/>
    <col min="16" max="16" width="11.21875" style="240" customWidth="1"/>
    <col min="17" max="18" width="10" style="240" customWidth="1"/>
    <col min="19" max="19" width="11.77734375" style="240" customWidth="1"/>
    <col min="20" max="21" width="15.44140625" style="240" customWidth="1"/>
    <col min="22" max="22" width="10.88671875" style="240" customWidth="1"/>
    <col min="23" max="23" width="42.44140625" style="240" customWidth="1"/>
    <col min="24" max="24" width="8.88671875" style="240"/>
    <col min="25" max="25" width="9.88671875" style="240" customWidth="1"/>
    <col min="26" max="35" width="8.88671875" style="240"/>
    <col min="36" max="36" width="13.88671875" style="240" bestFit="1" customWidth="1"/>
    <col min="37" max="16384" width="8.88671875" style="240"/>
  </cols>
  <sheetData>
    <row r="1" spans="1:37" x14ac:dyDescent="0.25">
      <c r="H1" s="241" t="s">
        <v>254</v>
      </c>
    </row>
    <row r="2" spans="1:37" x14ac:dyDescent="0.25">
      <c r="A2" s="243" t="s">
        <v>255</v>
      </c>
      <c r="B2" s="244" t="s">
        <v>256</v>
      </c>
      <c r="C2" s="245"/>
      <c r="D2" s="245"/>
      <c r="E2" s="245"/>
      <c r="F2" s="246"/>
      <c r="G2" s="246"/>
      <c r="H2" s="246"/>
    </row>
    <row r="3" spans="1:37" ht="39.6" x14ac:dyDescent="0.25">
      <c r="A3" s="247" t="s">
        <v>257</v>
      </c>
      <c r="B3" s="247" t="s">
        <v>4</v>
      </c>
      <c r="C3" s="248">
        <v>44562</v>
      </c>
      <c r="D3" s="248">
        <v>44593</v>
      </c>
      <c r="E3" s="248">
        <v>44621</v>
      </c>
      <c r="F3" s="248">
        <v>44652</v>
      </c>
      <c r="G3" s="248">
        <v>44682</v>
      </c>
      <c r="H3" s="248">
        <v>44713</v>
      </c>
      <c r="I3" s="248">
        <v>44743</v>
      </c>
      <c r="J3" s="248">
        <v>44774</v>
      </c>
      <c r="K3" s="248">
        <v>44805</v>
      </c>
      <c r="L3" s="248">
        <v>44835</v>
      </c>
      <c r="M3" s="248">
        <v>44866</v>
      </c>
      <c r="N3" s="248">
        <v>44896</v>
      </c>
      <c r="O3" s="247" t="s">
        <v>5</v>
      </c>
      <c r="P3" s="247" t="s">
        <v>6</v>
      </c>
      <c r="Q3" s="247" t="s">
        <v>245</v>
      </c>
      <c r="R3" s="247" t="s">
        <v>258</v>
      </c>
      <c r="S3" s="249" t="s">
        <v>259</v>
      </c>
      <c r="T3" s="247" t="s">
        <v>8</v>
      </c>
      <c r="U3" s="247" t="s">
        <v>9</v>
      </c>
      <c r="V3" s="250"/>
      <c r="Z3" s="251"/>
      <c r="AA3" s="251"/>
      <c r="AB3" s="251"/>
    </row>
    <row r="4" spans="1:37" ht="17.25" customHeight="1" x14ac:dyDescent="0.25">
      <c r="A4" s="247"/>
      <c r="B4" s="247"/>
      <c r="C4" s="252">
        <f t="shared" ref="C4:N4" si="0">SUM(C5:C24)</f>
        <v>1565.3700000000001</v>
      </c>
      <c r="D4" s="252">
        <f t="shared" si="0"/>
        <v>1564.05</v>
      </c>
      <c r="E4" s="252">
        <f t="shared" si="0"/>
        <v>1550.0200000000002</v>
      </c>
      <c r="F4" s="252">
        <f t="shared" si="0"/>
        <v>1516.9599999999998</v>
      </c>
      <c r="G4" s="252">
        <f t="shared" si="0"/>
        <v>1283.72</v>
      </c>
      <c r="H4" s="252">
        <f t="shared" si="0"/>
        <v>1269.44</v>
      </c>
      <c r="I4" s="252">
        <f t="shared" si="0"/>
        <v>1264.7</v>
      </c>
      <c r="J4" s="252">
        <f t="shared" si="0"/>
        <v>1262.92</v>
      </c>
      <c r="K4" s="252">
        <f t="shared" si="0"/>
        <v>1271.6600000000001</v>
      </c>
      <c r="L4" s="252">
        <f t="shared" si="0"/>
        <v>1293.8799999999999</v>
      </c>
      <c r="M4" s="252">
        <f t="shared" si="0"/>
        <v>1315.92</v>
      </c>
      <c r="N4" s="252">
        <f t="shared" si="0"/>
        <v>1314.9299999999998</v>
      </c>
      <c r="O4" s="247"/>
      <c r="P4" s="247"/>
      <c r="Q4" s="247"/>
      <c r="R4" s="247"/>
      <c r="S4" s="247"/>
      <c r="T4" s="247"/>
      <c r="U4" s="247"/>
      <c r="V4" s="250"/>
      <c r="W4" s="253" t="s">
        <v>260</v>
      </c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</row>
    <row r="5" spans="1:37" x14ac:dyDescent="0.25">
      <c r="A5" s="254" t="s">
        <v>261</v>
      </c>
      <c r="B5" s="255" t="s">
        <v>262</v>
      </c>
      <c r="C5" s="256">
        <v>42</v>
      </c>
      <c r="D5" s="256">
        <v>43</v>
      </c>
      <c r="E5" s="256">
        <v>42</v>
      </c>
      <c r="F5" s="256">
        <v>42</v>
      </c>
      <c r="G5" s="257">
        <v>0</v>
      </c>
      <c r="H5" s="257">
        <v>0</v>
      </c>
      <c r="I5" s="257">
        <v>0</v>
      </c>
      <c r="J5" s="257">
        <v>0</v>
      </c>
      <c r="K5" s="257">
        <v>0</v>
      </c>
      <c r="L5" s="257">
        <v>0</v>
      </c>
      <c r="M5" s="257">
        <v>0</v>
      </c>
      <c r="N5" s="257">
        <v>0</v>
      </c>
      <c r="O5" s="256" t="s">
        <v>303</v>
      </c>
      <c r="P5" s="256">
        <v>0</v>
      </c>
      <c r="Q5" s="256">
        <v>4</v>
      </c>
      <c r="R5" s="256" t="s">
        <v>32</v>
      </c>
      <c r="S5" s="256">
        <v>1</v>
      </c>
      <c r="T5" s="258">
        <v>42125</v>
      </c>
      <c r="U5" s="259">
        <v>44681</v>
      </c>
      <c r="V5" s="260"/>
      <c r="X5" s="261">
        <v>44562</v>
      </c>
      <c r="Y5" s="262">
        <v>44593</v>
      </c>
      <c r="Z5" s="261">
        <v>44621</v>
      </c>
      <c r="AA5" s="261">
        <v>44652</v>
      </c>
      <c r="AB5" s="262">
        <v>44682</v>
      </c>
      <c r="AC5" s="261">
        <v>44713</v>
      </c>
      <c r="AD5" s="261">
        <v>44743</v>
      </c>
      <c r="AE5" s="262">
        <v>44774</v>
      </c>
      <c r="AF5" s="261">
        <v>44805</v>
      </c>
      <c r="AG5" s="261">
        <v>44835</v>
      </c>
      <c r="AH5" s="262">
        <v>44866</v>
      </c>
      <c r="AI5" s="261">
        <v>44896</v>
      </c>
      <c r="AJ5" s="263" t="s">
        <v>263</v>
      </c>
    </row>
    <row r="6" spans="1:37" x14ac:dyDescent="0.25">
      <c r="A6" s="254" t="s">
        <v>264</v>
      </c>
      <c r="B6" s="255" t="s">
        <v>265</v>
      </c>
      <c r="C6" s="256">
        <v>45</v>
      </c>
      <c r="D6" s="256">
        <v>45</v>
      </c>
      <c r="E6" s="256">
        <v>45</v>
      </c>
      <c r="F6" s="256">
        <v>45</v>
      </c>
      <c r="G6" s="257">
        <v>0</v>
      </c>
      <c r="H6" s="257">
        <v>0</v>
      </c>
      <c r="I6" s="257">
        <v>0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6" t="s">
        <v>303</v>
      </c>
      <c r="P6" s="256">
        <v>0</v>
      </c>
      <c r="Q6" s="256">
        <v>4</v>
      </c>
      <c r="R6" s="256" t="s">
        <v>32</v>
      </c>
      <c r="S6" s="256">
        <v>1</v>
      </c>
      <c r="T6" s="258">
        <v>42125</v>
      </c>
      <c r="U6" s="259">
        <v>44681</v>
      </c>
      <c r="V6" s="260"/>
      <c r="W6" s="264" t="s">
        <v>262</v>
      </c>
      <c r="X6" s="265">
        <v>42</v>
      </c>
      <c r="Y6" s="265">
        <v>43</v>
      </c>
      <c r="Z6" s="265">
        <v>42</v>
      </c>
      <c r="AA6" s="265">
        <v>42</v>
      </c>
      <c r="AB6" s="266">
        <v>0</v>
      </c>
      <c r="AC6" s="266">
        <v>0</v>
      </c>
      <c r="AD6" s="266">
        <v>0</v>
      </c>
      <c r="AE6" s="266">
        <v>0</v>
      </c>
      <c r="AF6" s="266">
        <v>0</v>
      </c>
      <c r="AG6" s="266">
        <v>0</v>
      </c>
      <c r="AH6" s="266">
        <v>0</v>
      </c>
      <c r="AI6" s="266">
        <v>0</v>
      </c>
      <c r="AJ6" s="267">
        <f>INDEX('[13]2021 Draft EFC_082321'!N:N,MATCH('PGE CAM eligible contracts ''22'!$W6,'[13]2021 Draft EFC_082321'!$A:$A,0))</f>
        <v>1</v>
      </c>
    </row>
    <row r="7" spans="1:37" x14ac:dyDescent="0.25">
      <c r="A7" s="254" t="s">
        <v>266</v>
      </c>
      <c r="B7" s="255" t="s">
        <v>267</v>
      </c>
      <c r="C7" s="256">
        <v>45.5</v>
      </c>
      <c r="D7" s="256">
        <v>45.5</v>
      </c>
      <c r="E7" s="256">
        <v>45</v>
      </c>
      <c r="F7" s="256">
        <v>43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6" t="s">
        <v>89</v>
      </c>
      <c r="P7" s="256" t="s">
        <v>312</v>
      </c>
      <c r="Q7" s="256">
        <v>4</v>
      </c>
      <c r="R7" s="256" t="s">
        <v>32</v>
      </c>
      <c r="S7" s="256">
        <v>1</v>
      </c>
      <c r="T7" s="258">
        <v>42125</v>
      </c>
      <c r="U7" s="268">
        <v>44681</v>
      </c>
      <c r="V7" s="269"/>
      <c r="W7" s="264" t="s">
        <v>265</v>
      </c>
      <c r="X7" s="265">
        <v>45</v>
      </c>
      <c r="Y7" s="265">
        <v>45</v>
      </c>
      <c r="Z7" s="265">
        <v>45</v>
      </c>
      <c r="AA7" s="265">
        <v>45</v>
      </c>
      <c r="AB7" s="266">
        <v>0</v>
      </c>
      <c r="AC7" s="266">
        <v>0</v>
      </c>
      <c r="AD7" s="266">
        <v>0</v>
      </c>
      <c r="AE7" s="266">
        <v>0</v>
      </c>
      <c r="AF7" s="266">
        <v>0</v>
      </c>
      <c r="AG7" s="266">
        <v>0</v>
      </c>
      <c r="AH7" s="266">
        <v>0</v>
      </c>
      <c r="AI7" s="266">
        <v>0</v>
      </c>
      <c r="AJ7" s="267">
        <f>INDEX('[13]2021 Draft EFC_082321'!N:N,MATCH('PGE CAM eligible contracts ''22'!$W7,'[13]2021 Draft EFC_082321'!$A:$A,0))</f>
        <v>1</v>
      </c>
    </row>
    <row r="8" spans="1:37" x14ac:dyDescent="0.25">
      <c r="A8" s="254" t="s">
        <v>268</v>
      </c>
      <c r="B8" s="255" t="s">
        <v>269</v>
      </c>
      <c r="C8" s="256">
        <v>202.5</v>
      </c>
      <c r="D8" s="256">
        <v>202.49</v>
      </c>
      <c r="E8" s="256">
        <v>201.5</v>
      </c>
      <c r="F8" s="256">
        <v>197.99</v>
      </c>
      <c r="G8" s="256">
        <v>197.56</v>
      </c>
      <c r="H8" s="256">
        <v>194.46</v>
      </c>
      <c r="I8" s="256">
        <v>192.97</v>
      </c>
      <c r="J8" s="256">
        <v>192.96</v>
      </c>
      <c r="K8" s="256">
        <v>195.25</v>
      </c>
      <c r="L8" s="256">
        <v>198.56</v>
      </c>
      <c r="M8" s="256">
        <v>200.97</v>
      </c>
      <c r="N8" s="256">
        <v>203.03</v>
      </c>
      <c r="O8" s="256" t="s">
        <v>297</v>
      </c>
      <c r="P8" s="256">
        <v>192.96</v>
      </c>
      <c r="Q8" s="256">
        <v>4</v>
      </c>
      <c r="R8" s="256" t="s">
        <v>32</v>
      </c>
      <c r="S8" s="256">
        <v>1</v>
      </c>
      <c r="T8" s="258">
        <v>41395</v>
      </c>
      <c r="U8" s="258">
        <v>45046</v>
      </c>
      <c r="V8" s="269"/>
      <c r="W8" s="264" t="s">
        <v>267</v>
      </c>
      <c r="X8" s="265">
        <v>45.5</v>
      </c>
      <c r="Y8" s="265">
        <v>45.5</v>
      </c>
      <c r="Z8" s="265">
        <v>45</v>
      </c>
      <c r="AA8" s="265">
        <v>43</v>
      </c>
      <c r="AB8" s="266">
        <v>0</v>
      </c>
      <c r="AC8" s="266">
        <v>0</v>
      </c>
      <c r="AD8" s="266">
        <v>0</v>
      </c>
      <c r="AE8" s="266">
        <v>0</v>
      </c>
      <c r="AF8" s="266">
        <v>0</v>
      </c>
      <c r="AG8" s="266">
        <v>0</v>
      </c>
      <c r="AH8" s="266">
        <v>0</v>
      </c>
      <c r="AI8" s="266">
        <v>0</v>
      </c>
      <c r="AJ8" s="267">
        <f>INDEX('[13]2021 Draft EFC_082321'!N:N,MATCH('PGE CAM eligible contracts ''22'!$W8,'[13]2021 Draft EFC_082321'!$A:$A,0))</f>
        <v>1</v>
      </c>
    </row>
    <row r="9" spans="1:37" x14ac:dyDescent="0.25">
      <c r="A9" s="254" t="s">
        <v>268</v>
      </c>
      <c r="B9" s="255" t="s">
        <v>270</v>
      </c>
      <c r="C9" s="256">
        <v>201.6</v>
      </c>
      <c r="D9" s="256">
        <v>201.63</v>
      </c>
      <c r="E9" s="256">
        <v>200.66</v>
      </c>
      <c r="F9" s="256">
        <v>197.15</v>
      </c>
      <c r="G9" s="256">
        <v>196.73</v>
      </c>
      <c r="H9" s="256">
        <v>193.71</v>
      </c>
      <c r="I9" s="256">
        <v>192.21</v>
      </c>
      <c r="J9" s="256">
        <v>192.19</v>
      </c>
      <c r="K9" s="256">
        <v>194.36</v>
      </c>
      <c r="L9" s="256">
        <v>197.62</v>
      </c>
      <c r="M9" s="256">
        <v>200.12</v>
      </c>
      <c r="N9" s="256">
        <v>202.17</v>
      </c>
      <c r="O9" s="256" t="s">
        <v>297</v>
      </c>
      <c r="P9" s="256">
        <v>192.19</v>
      </c>
      <c r="Q9" s="256">
        <v>4</v>
      </c>
      <c r="R9" s="256" t="s">
        <v>32</v>
      </c>
      <c r="S9" s="256">
        <v>1</v>
      </c>
      <c r="T9" s="270">
        <v>41395</v>
      </c>
      <c r="U9" s="258">
        <v>45046</v>
      </c>
      <c r="V9" s="269"/>
      <c r="W9" s="255" t="s">
        <v>269</v>
      </c>
      <c r="X9" s="265">
        <v>202.5</v>
      </c>
      <c r="Y9" s="265">
        <v>202.49</v>
      </c>
      <c r="Z9" s="265">
        <v>201.5</v>
      </c>
      <c r="AA9" s="265">
        <v>197.99</v>
      </c>
      <c r="AB9" s="265">
        <v>197.56</v>
      </c>
      <c r="AC9" s="265">
        <v>194.46</v>
      </c>
      <c r="AD9" s="265">
        <v>192.97</v>
      </c>
      <c r="AE9" s="265">
        <v>192.96</v>
      </c>
      <c r="AF9" s="265">
        <v>195.25</v>
      </c>
      <c r="AG9" s="265">
        <v>198.56</v>
      </c>
      <c r="AH9" s="265">
        <v>200.97</v>
      </c>
      <c r="AI9" s="265">
        <v>203.03</v>
      </c>
      <c r="AJ9" s="267">
        <f>INDEX('[13]2021 Draft EFC_082321'!N:N,MATCH('PGE CAM eligible contracts ''22'!$W9,'[13]2021 Draft EFC_082321'!$A:$A,0))</f>
        <v>1</v>
      </c>
      <c r="AK9" s="251"/>
    </row>
    <row r="10" spans="1:37" x14ac:dyDescent="0.25">
      <c r="A10" s="254" t="s">
        <v>268</v>
      </c>
      <c r="B10" s="255" t="s">
        <v>271</v>
      </c>
      <c r="C10" s="256">
        <v>201.2</v>
      </c>
      <c r="D10" s="256">
        <v>201.2</v>
      </c>
      <c r="E10" s="256">
        <v>200.19</v>
      </c>
      <c r="F10" s="256">
        <v>196.84</v>
      </c>
      <c r="G10" s="256">
        <v>196.48</v>
      </c>
      <c r="H10" s="256">
        <v>192.95</v>
      </c>
      <c r="I10" s="256">
        <v>191.43</v>
      </c>
      <c r="J10" s="256">
        <v>191.43</v>
      </c>
      <c r="K10" s="256">
        <v>193.71</v>
      </c>
      <c r="L10" s="256">
        <v>197.18</v>
      </c>
      <c r="M10" s="256">
        <v>199.67</v>
      </c>
      <c r="N10" s="256">
        <v>201.74</v>
      </c>
      <c r="O10" s="256" t="s">
        <v>297</v>
      </c>
      <c r="P10" s="256">
        <v>191.43</v>
      </c>
      <c r="Q10" s="256">
        <v>4</v>
      </c>
      <c r="R10" s="256" t="s">
        <v>32</v>
      </c>
      <c r="S10" s="256">
        <v>1</v>
      </c>
      <c r="T10" s="258">
        <v>41395</v>
      </c>
      <c r="U10" s="258">
        <v>45046</v>
      </c>
      <c r="V10" s="269"/>
      <c r="W10" s="255" t="s">
        <v>270</v>
      </c>
      <c r="X10" s="265">
        <v>201.6</v>
      </c>
      <c r="Y10" s="265">
        <v>201.63</v>
      </c>
      <c r="Z10" s="265">
        <v>200.66</v>
      </c>
      <c r="AA10" s="265">
        <v>197.15</v>
      </c>
      <c r="AB10" s="265">
        <v>196.73</v>
      </c>
      <c r="AC10" s="265">
        <v>193.71</v>
      </c>
      <c r="AD10" s="265">
        <v>192.21</v>
      </c>
      <c r="AE10" s="265">
        <v>192.19</v>
      </c>
      <c r="AF10" s="265">
        <v>194.36</v>
      </c>
      <c r="AG10" s="265">
        <v>197.62</v>
      </c>
      <c r="AH10" s="265">
        <v>200.12</v>
      </c>
      <c r="AI10" s="265">
        <v>202.17</v>
      </c>
      <c r="AJ10" s="267">
        <f>INDEX('[13]2021 Draft EFC_082321'!N:N,MATCH('PGE CAM eligible contracts ''22'!$W10,'[13]2021 Draft EFC_082321'!$A:$A,0))</f>
        <v>1</v>
      </c>
    </row>
    <row r="11" spans="1:37" x14ac:dyDescent="0.25">
      <c r="A11" s="254" t="s">
        <v>268</v>
      </c>
      <c r="B11" s="255" t="s">
        <v>272</v>
      </c>
      <c r="C11" s="256">
        <v>203.1</v>
      </c>
      <c r="D11" s="256">
        <v>203.09</v>
      </c>
      <c r="E11" s="256">
        <v>202.07</v>
      </c>
      <c r="F11" s="256">
        <v>198.69</v>
      </c>
      <c r="G11" s="256">
        <v>198.21</v>
      </c>
      <c r="H11" s="256">
        <v>194.29</v>
      </c>
      <c r="I11" s="256">
        <v>192.77</v>
      </c>
      <c r="J11" s="256">
        <v>192.77</v>
      </c>
      <c r="K11" s="256">
        <v>195.06</v>
      </c>
      <c r="L11" s="256">
        <v>199.04</v>
      </c>
      <c r="M11" s="256">
        <v>201.7</v>
      </c>
      <c r="N11" s="256">
        <v>203.61</v>
      </c>
      <c r="O11" s="256" t="s">
        <v>297</v>
      </c>
      <c r="P11" s="256">
        <v>192.77</v>
      </c>
      <c r="Q11" s="256">
        <v>4</v>
      </c>
      <c r="R11" s="256" t="s">
        <v>32</v>
      </c>
      <c r="S11" s="256">
        <v>1</v>
      </c>
      <c r="T11" s="270">
        <v>41395</v>
      </c>
      <c r="U11" s="258">
        <v>45046</v>
      </c>
      <c r="V11" s="269"/>
      <c r="W11" s="271" t="s">
        <v>271</v>
      </c>
      <c r="X11" s="265">
        <v>201.2</v>
      </c>
      <c r="Y11" s="265">
        <v>201.2</v>
      </c>
      <c r="Z11" s="265">
        <v>200.19</v>
      </c>
      <c r="AA11" s="265">
        <v>196.84</v>
      </c>
      <c r="AB11" s="265">
        <v>196.48</v>
      </c>
      <c r="AC11" s="265">
        <v>192.95</v>
      </c>
      <c r="AD11" s="265">
        <v>191.43</v>
      </c>
      <c r="AE11" s="265">
        <v>191.43</v>
      </c>
      <c r="AF11" s="265">
        <v>193.71</v>
      </c>
      <c r="AG11" s="265">
        <v>197.18</v>
      </c>
      <c r="AH11" s="265">
        <v>199.67</v>
      </c>
      <c r="AI11" s="265">
        <v>201.74</v>
      </c>
      <c r="AJ11" s="267">
        <f>INDEX('[13]2021 Draft EFC_082321'!N:N,MATCH('PGE CAM eligible contracts ''22'!$W11,'[13]2021 Draft EFC_082321'!$A:$A,0))</f>
        <v>1</v>
      </c>
    </row>
    <row r="12" spans="1:37" x14ac:dyDescent="0.25">
      <c r="A12" s="254" t="s">
        <v>273</v>
      </c>
      <c r="B12" s="255" t="s">
        <v>274</v>
      </c>
      <c r="C12" s="256">
        <v>17.59</v>
      </c>
      <c r="D12" s="256">
        <v>17.510000000000002</v>
      </c>
      <c r="E12" s="256">
        <v>17.75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0</v>
      </c>
      <c r="L12" s="257">
        <v>0</v>
      </c>
      <c r="M12" s="257">
        <v>0</v>
      </c>
      <c r="N12" s="257">
        <v>0</v>
      </c>
      <c r="O12" s="256" t="s">
        <v>303</v>
      </c>
      <c r="P12" s="256">
        <v>0</v>
      </c>
      <c r="Q12" s="256">
        <v>4</v>
      </c>
      <c r="R12" s="256" t="s">
        <v>32</v>
      </c>
      <c r="S12" s="256" t="s">
        <v>80</v>
      </c>
      <c r="T12" s="258">
        <v>42278</v>
      </c>
      <c r="U12" s="268">
        <v>44651</v>
      </c>
      <c r="V12" s="269"/>
      <c r="W12" s="271" t="s">
        <v>272</v>
      </c>
      <c r="X12" s="265">
        <v>203.1</v>
      </c>
      <c r="Y12" s="265">
        <v>203.09</v>
      </c>
      <c r="Z12" s="265">
        <v>202.07</v>
      </c>
      <c r="AA12" s="265">
        <v>198.69</v>
      </c>
      <c r="AB12" s="265">
        <v>198.21</v>
      </c>
      <c r="AC12" s="265">
        <v>194.29</v>
      </c>
      <c r="AD12" s="265">
        <v>192.77</v>
      </c>
      <c r="AE12" s="265">
        <v>192.77</v>
      </c>
      <c r="AF12" s="265">
        <v>195.06</v>
      </c>
      <c r="AG12" s="265">
        <v>199.04</v>
      </c>
      <c r="AH12" s="265">
        <v>201.7</v>
      </c>
      <c r="AI12" s="265">
        <v>203.61</v>
      </c>
      <c r="AJ12" s="267">
        <f>INDEX('[13]2021 Draft EFC_082321'!N:N,MATCH('PGE CAM eligible contracts ''22'!$W12,'[13]2021 Draft EFC_082321'!$A:$A,0))</f>
        <v>1</v>
      </c>
    </row>
    <row r="13" spans="1:37" x14ac:dyDescent="0.25">
      <c r="A13" s="254" t="s">
        <v>275</v>
      </c>
      <c r="B13" s="255" t="s">
        <v>276</v>
      </c>
      <c r="C13" s="256">
        <v>7.93</v>
      </c>
      <c r="D13" s="256">
        <v>0.66</v>
      </c>
      <c r="E13" s="256">
        <v>0.6</v>
      </c>
      <c r="F13" s="256">
        <v>0.91</v>
      </c>
      <c r="G13" s="256">
        <v>1</v>
      </c>
      <c r="H13" s="256">
        <v>0.74</v>
      </c>
      <c r="I13" s="256">
        <v>0.99</v>
      </c>
      <c r="J13" s="256">
        <v>0.61</v>
      </c>
      <c r="K13" s="256">
        <v>0.18</v>
      </c>
      <c r="L13" s="256">
        <v>9.9</v>
      </c>
      <c r="M13" s="256">
        <v>9.9</v>
      </c>
      <c r="N13" s="256">
        <v>9.9</v>
      </c>
      <c r="O13" s="256" t="s">
        <v>297</v>
      </c>
      <c r="P13" s="256">
        <v>0.61</v>
      </c>
      <c r="Q13" s="256">
        <v>4</v>
      </c>
      <c r="R13" s="256" t="s">
        <v>32</v>
      </c>
      <c r="S13" s="256" t="s">
        <v>80</v>
      </c>
      <c r="T13" s="258">
        <v>42948</v>
      </c>
      <c r="U13" s="258">
        <v>45504</v>
      </c>
      <c r="V13" s="269"/>
      <c r="W13" s="271" t="s">
        <v>277</v>
      </c>
      <c r="X13" s="265">
        <v>44.5</v>
      </c>
      <c r="Y13" s="265">
        <v>44</v>
      </c>
      <c r="Z13" s="265">
        <v>44</v>
      </c>
      <c r="AA13" s="265">
        <v>43</v>
      </c>
      <c r="AB13" s="266">
        <v>0</v>
      </c>
      <c r="AC13" s="266">
        <v>0</v>
      </c>
      <c r="AD13" s="266">
        <v>0</v>
      </c>
      <c r="AE13" s="266">
        <v>0</v>
      </c>
      <c r="AF13" s="266">
        <v>0</v>
      </c>
      <c r="AG13" s="266">
        <v>0</v>
      </c>
      <c r="AH13" s="266">
        <v>0</v>
      </c>
      <c r="AI13" s="266">
        <v>0</v>
      </c>
      <c r="AJ13" s="267">
        <f>INDEX('[13]2021 Draft EFC_082321'!N:N,MATCH('PGE CAM eligible contracts ''22'!$W13,'[13]2021 Draft EFC_082321'!$A:$A,0))</f>
        <v>1</v>
      </c>
    </row>
    <row r="14" spans="1:37" x14ac:dyDescent="0.25">
      <c r="A14" s="254" t="s">
        <v>278</v>
      </c>
      <c r="B14" s="255" t="s">
        <v>277</v>
      </c>
      <c r="C14" s="256">
        <v>44.5</v>
      </c>
      <c r="D14" s="256">
        <v>44</v>
      </c>
      <c r="E14" s="256">
        <v>44</v>
      </c>
      <c r="F14" s="256">
        <v>43</v>
      </c>
      <c r="G14" s="257">
        <v>0</v>
      </c>
      <c r="H14" s="257">
        <v>0</v>
      </c>
      <c r="I14" s="257">
        <v>0</v>
      </c>
      <c r="J14" s="257">
        <v>0</v>
      </c>
      <c r="K14" s="257">
        <v>0</v>
      </c>
      <c r="L14" s="257">
        <v>0</v>
      </c>
      <c r="M14" s="257">
        <v>0</v>
      </c>
      <c r="N14" s="257">
        <v>0</v>
      </c>
      <c r="O14" s="256" t="s">
        <v>303</v>
      </c>
      <c r="P14" s="256">
        <v>0</v>
      </c>
      <c r="Q14" s="256">
        <v>4</v>
      </c>
      <c r="R14" s="256" t="s">
        <v>32</v>
      </c>
      <c r="S14" s="256">
        <v>1</v>
      </c>
      <c r="T14" s="258">
        <v>42125</v>
      </c>
      <c r="U14" s="268">
        <v>44681</v>
      </c>
      <c r="V14" s="269"/>
      <c r="W14" s="271" t="s">
        <v>279</v>
      </c>
      <c r="X14" s="265">
        <v>42.5</v>
      </c>
      <c r="Y14" s="265">
        <v>42</v>
      </c>
      <c r="Z14" s="265">
        <v>43</v>
      </c>
      <c r="AA14" s="265">
        <v>42</v>
      </c>
      <c r="AB14" s="266">
        <v>0</v>
      </c>
      <c r="AC14" s="266">
        <v>0</v>
      </c>
      <c r="AD14" s="266">
        <v>0</v>
      </c>
      <c r="AE14" s="266">
        <v>0</v>
      </c>
      <c r="AF14" s="266">
        <v>0</v>
      </c>
      <c r="AG14" s="266">
        <v>0</v>
      </c>
      <c r="AH14" s="266">
        <v>0</v>
      </c>
      <c r="AI14" s="266">
        <v>0</v>
      </c>
      <c r="AJ14" s="267">
        <f>INDEX('[13]2021 Draft EFC_082321'!N:N,MATCH('PGE CAM eligible contracts ''22'!$W14,'[13]2021 Draft EFC_082321'!$A:$A,0))</f>
        <v>1</v>
      </c>
    </row>
    <row r="15" spans="1:37" x14ac:dyDescent="0.25">
      <c r="A15" s="254" t="s">
        <v>280</v>
      </c>
      <c r="B15" s="255" t="s">
        <v>279</v>
      </c>
      <c r="C15" s="256">
        <v>42.5</v>
      </c>
      <c r="D15" s="256">
        <v>42</v>
      </c>
      <c r="E15" s="256">
        <v>43</v>
      </c>
      <c r="F15" s="256">
        <v>42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6" t="s">
        <v>89</v>
      </c>
      <c r="P15" s="256" t="s">
        <v>312</v>
      </c>
      <c r="Q15" s="256">
        <v>4</v>
      </c>
      <c r="R15" s="256" t="s">
        <v>32</v>
      </c>
      <c r="S15" s="256">
        <v>1</v>
      </c>
      <c r="T15" s="258">
        <v>42125</v>
      </c>
      <c r="U15" s="268">
        <v>44681</v>
      </c>
      <c r="V15" s="269"/>
      <c r="W15" s="271" t="s">
        <v>281</v>
      </c>
      <c r="X15" s="265">
        <v>200</v>
      </c>
      <c r="Y15" s="265">
        <v>200</v>
      </c>
      <c r="Z15" s="265">
        <v>200</v>
      </c>
      <c r="AA15" s="265">
        <f>INDEX('[13]2021 Draft EFC_082321'!E:E,MATCH('PGE CAM eligible contracts ''22'!$W15,'[13]2021 Draft EFC_082321'!$A:$A,0))</f>
        <v>200</v>
      </c>
      <c r="AB15" s="265">
        <f>INDEX('[13]2021 Draft EFC_082321'!F:F,MATCH('PGE CAM eligible contracts ''22'!$W15,'[13]2021 Draft EFC_082321'!$A:$A,0))</f>
        <v>200</v>
      </c>
      <c r="AC15" s="265">
        <f>INDEX('[13]2021 Draft EFC_082321'!G:G,MATCH('PGE CAM eligible contracts ''22'!$W15,'[13]2021 Draft EFC_082321'!$A:$A,0))</f>
        <v>200</v>
      </c>
      <c r="AD15" s="265">
        <f>INDEX('[13]2021 Draft EFC_082321'!H:H,MATCH('PGE CAM eligible contracts ''22'!$W15,'[13]2021 Draft EFC_082321'!$A:$A,0))</f>
        <v>200</v>
      </c>
      <c r="AE15" s="265">
        <f>INDEX('[13]2021 Draft EFC_082321'!I:I,MATCH('PGE CAM eligible contracts ''22'!$W15,'[13]2021 Draft EFC_082321'!$A:$A,0))</f>
        <v>200</v>
      </c>
      <c r="AF15" s="265">
        <f>INDEX('[13]2021 Draft EFC_082321'!J:J,MATCH('PGE CAM eligible contracts ''22'!$W15,'[13]2021 Draft EFC_082321'!$A:$A,0))</f>
        <v>200</v>
      </c>
      <c r="AG15" s="265">
        <f>INDEX('[13]2021 Draft EFC_082321'!K:K,MATCH('PGE CAM eligible contracts ''22'!$W15,'[13]2021 Draft EFC_082321'!$A:$A,0))</f>
        <v>200</v>
      </c>
      <c r="AH15" s="265">
        <f>INDEX('[13]2021 Draft EFC_082321'!L:L,MATCH('PGE CAM eligible contracts ''22'!$W15,'[13]2021 Draft EFC_082321'!$A:$A,0))</f>
        <v>200</v>
      </c>
      <c r="AI15" s="265">
        <f>INDEX('[13]2021 Draft EFC_082321'!M:M,MATCH('PGE CAM eligible contracts ''22'!$W15,'[13]2021 Draft EFC_082321'!$A:$A,0))</f>
        <v>200</v>
      </c>
      <c r="AJ15" s="267">
        <v>1</v>
      </c>
      <c r="AK15" s="251"/>
    </row>
    <row r="16" spans="1:37" x14ac:dyDescent="0.25">
      <c r="A16" s="254" t="s">
        <v>282</v>
      </c>
      <c r="B16" s="255" t="s">
        <v>283</v>
      </c>
      <c r="C16" s="256">
        <v>0</v>
      </c>
      <c r="D16" s="256">
        <v>7.66</v>
      </c>
      <c r="E16" s="256">
        <v>2.98</v>
      </c>
      <c r="F16" s="256">
        <v>1.17</v>
      </c>
      <c r="G16" s="256">
        <v>0</v>
      </c>
      <c r="H16" s="256">
        <v>0</v>
      </c>
      <c r="I16" s="256">
        <v>1.1599999999999999</v>
      </c>
      <c r="J16" s="256">
        <v>0</v>
      </c>
      <c r="K16" s="256">
        <v>0</v>
      </c>
      <c r="L16" s="256">
        <v>0.17</v>
      </c>
      <c r="M16" s="256">
        <v>12.25</v>
      </c>
      <c r="N16" s="256">
        <v>0.02</v>
      </c>
      <c r="O16" s="256" t="s">
        <v>297</v>
      </c>
      <c r="P16" s="256">
        <v>0</v>
      </c>
      <c r="Q16" s="256">
        <v>4</v>
      </c>
      <c r="R16" s="256" t="s">
        <v>32</v>
      </c>
      <c r="S16" s="256" t="s">
        <v>80</v>
      </c>
      <c r="T16" s="258">
        <v>41852</v>
      </c>
      <c r="U16" s="258">
        <v>46234</v>
      </c>
      <c r="V16" s="269"/>
      <c r="W16" s="271" t="s">
        <v>284</v>
      </c>
      <c r="X16" s="265">
        <v>200</v>
      </c>
      <c r="Y16" s="265">
        <v>200</v>
      </c>
      <c r="Z16" s="265">
        <v>200</v>
      </c>
      <c r="AA16" s="265">
        <f>INDEX('[13]2021 Draft EFC_082321'!E:E,MATCH('PGE CAM eligible contracts ''22'!$W16,'[13]2021 Draft EFC_082321'!$A:$A,0))</f>
        <v>200</v>
      </c>
      <c r="AB16" s="265">
        <f>INDEX('[13]2021 Draft EFC_082321'!F:F,MATCH('PGE CAM eligible contracts ''22'!$W16,'[13]2021 Draft EFC_082321'!$A:$A,0))</f>
        <v>200</v>
      </c>
      <c r="AC16" s="265">
        <f>INDEX('[13]2021 Draft EFC_082321'!G:G,MATCH('PGE CAM eligible contracts ''22'!$W16,'[13]2021 Draft EFC_082321'!$A:$A,0))</f>
        <v>200</v>
      </c>
      <c r="AD16" s="265">
        <f>INDEX('[13]2021 Draft EFC_082321'!H:H,MATCH('PGE CAM eligible contracts ''22'!$W16,'[13]2021 Draft EFC_082321'!$A:$A,0))</f>
        <v>200</v>
      </c>
      <c r="AE16" s="265">
        <f>INDEX('[13]2021 Draft EFC_082321'!I:I,MATCH('PGE CAM eligible contracts ''22'!$W16,'[13]2021 Draft EFC_082321'!$A:$A,0))</f>
        <v>200</v>
      </c>
      <c r="AF16" s="265">
        <f>INDEX('[13]2021 Draft EFC_082321'!J:J,MATCH('PGE CAM eligible contracts ''22'!$W16,'[13]2021 Draft EFC_082321'!$A:$A,0))</f>
        <v>200</v>
      </c>
      <c r="AG16" s="265">
        <f>INDEX('[13]2021 Draft EFC_082321'!K:K,MATCH('PGE CAM eligible contracts ''22'!$W16,'[13]2021 Draft EFC_082321'!$A:$A,0))</f>
        <v>200</v>
      </c>
      <c r="AH16" s="265">
        <f>INDEX('[13]2021 Draft EFC_082321'!L:L,MATCH('PGE CAM eligible contracts ''22'!$W16,'[13]2021 Draft EFC_082321'!$A:$A,0))</f>
        <v>200</v>
      </c>
      <c r="AI16" s="265">
        <f>INDEX('[13]2021 Draft EFC_082321'!M:M,MATCH('PGE CAM eligible contracts ''22'!$W16,'[13]2021 Draft EFC_082321'!$A:$A,0))</f>
        <v>200</v>
      </c>
      <c r="AJ16" s="267">
        <v>1</v>
      </c>
    </row>
    <row r="17" spans="1:36" x14ac:dyDescent="0.25">
      <c r="A17" s="254" t="s">
        <v>285</v>
      </c>
      <c r="B17" s="255" t="s">
        <v>286</v>
      </c>
      <c r="C17" s="256">
        <v>17.62</v>
      </c>
      <c r="D17" s="256">
        <v>15.84</v>
      </c>
      <c r="E17" s="256">
        <v>11.45</v>
      </c>
      <c r="F17" s="256">
        <v>17.59</v>
      </c>
      <c r="G17" s="257">
        <v>0</v>
      </c>
      <c r="H17" s="257">
        <v>0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6" t="s">
        <v>297</v>
      </c>
      <c r="P17" s="256">
        <v>0</v>
      </c>
      <c r="Q17" s="256">
        <v>4</v>
      </c>
      <c r="R17" s="256" t="s">
        <v>32</v>
      </c>
      <c r="S17" s="256" t="s">
        <v>80</v>
      </c>
      <c r="T17" s="258">
        <v>42186</v>
      </c>
      <c r="U17" s="268">
        <v>44681</v>
      </c>
      <c r="V17" s="269"/>
      <c r="W17" s="271" t="s">
        <v>287</v>
      </c>
      <c r="X17" s="265">
        <v>200</v>
      </c>
      <c r="Y17" s="265">
        <v>200</v>
      </c>
      <c r="Z17" s="265">
        <v>200</v>
      </c>
      <c r="AA17" s="265">
        <f>INDEX('[13]2021 Draft EFC_082321'!E:E,MATCH('PGE CAM eligible contracts ''22'!$W17,'[13]2021 Draft EFC_082321'!$A:$A,0))</f>
        <v>200</v>
      </c>
      <c r="AB17" s="265">
        <f>INDEX('[13]2021 Draft EFC_082321'!F:F,MATCH('PGE CAM eligible contracts ''22'!$W17,'[13]2021 Draft EFC_082321'!$A:$A,0))</f>
        <v>200</v>
      </c>
      <c r="AC17" s="265">
        <f>INDEX('[13]2021 Draft EFC_082321'!G:G,MATCH('PGE CAM eligible contracts ''22'!$W17,'[13]2021 Draft EFC_082321'!$A:$A,0))</f>
        <v>200</v>
      </c>
      <c r="AD17" s="265">
        <f>INDEX('[13]2021 Draft EFC_082321'!H:H,MATCH('PGE CAM eligible contracts ''22'!$W17,'[13]2021 Draft EFC_082321'!$A:$A,0))</f>
        <v>200</v>
      </c>
      <c r="AE17" s="265">
        <f>INDEX('[13]2021 Draft EFC_082321'!I:I,MATCH('PGE CAM eligible contracts ''22'!$W17,'[13]2021 Draft EFC_082321'!$A:$A,0))</f>
        <v>200</v>
      </c>
      <c r="AF17" s="265">
        <f>INDEX('[13]2021 Draft EFC_082321'!J:J,MATCH('PGE CAM eligible contracts ''22'!$W17,'[13]2021 Draft EFC_082321'!$A:$A,0))</f>
        <v>200</v>
      </c>
      <c r="AG17" s="265">
        <f>INDEX('[13]2021 Draft EFC_082321'!K:K,MATCH('PGE CAM eligible contracts ''22'!$W17,'[13]2021 Draft EFC_082321'!$A:$A,0))</f>
        <v>200</v>
      </c>
      <c r="AH17" s="265">
        <f>INDEX('[13]2021 Draft EFC_082321'!L:L,MATCH('PGE CAM eligible contracts ''22'!$W17,'[13]2021 Draft EFC_082321'!$A:$A,0))</f>
        <v>200</v>
      </c>
      <c r="AI17" s="265">
        <f>INDEX('[13]2021 Draft EFC_082321'!M:M,MATCH('PGE CAM eligible contracts ''22'!$W17,'[13]2021 Draft EFC_082321'!$A:$A,0))</f>
        <v>200</v>
      </c>
      <c r="AJ17" s="267">
        <v>1</v>
      </c>
    </row>
    <row r="18" spans="1:36" x14ac:dyDescent="0.25">
      <c r="A18" s="254" t="s">
        <v>288</v>
      </c>
      <c r="B18" s="255" t="s">
        <v>289</v>
      </c>
      <c r="C18" s="256">
        <v>0.17</v>
      </c>
      <c r="D18" s="256">
        <v>0.1</v>
      </c>
      <c r="E18" s="256">
        <v>0.13</v>
      </c>
      <c r="F18" s="256">
        <v>0.14000000000000001</v>
      </c>
      <c r="G18" s="256">
        <v>0.08</v>
      </c>
      <c r="H18" s="256">
        <v>0.15</v>
      </c>
      <c r="I18" s="256">
        <v>0.1</v>
      </c>
      <c r="J18" s="256">
        <v>0.14000000000000001</v>
      </c>
      <c r="K18" s="256">
        <v>0.14000000000000001</v>
      </c>
      <c r="L18" s="256">
        <v>0.25</v>
      </c>
      <c r="M18" s="256">
        <v>0.28999999999999998</v>
      </c>
      <c r="N18" s="256">
        <v>0.31</v>
      </c>
      <c r="O18" s="256" t="s">
        <v>89</v>
      </c>
      <c r="P18" s="256" t="s">
        <v>312</v>
      </c>
      <c r="Q18" s="256">
        <v>4</v>
      </c>
      <c r="R18" s="256" t="s">
        <v>32</v>
      </c>
      <c r="S18" s="256" t="s">
        <v>80</v>
      </c>
      <c r="T18" s="258">
        <v>43739</v>
      </c>
      <c r="U18" s="258">
        <v>46295</v>
      </c>
      <c r="V18" s="269"/>
      <c r="W18" s="272" t="s">
        <v>290</v>
      </c>
      <c r="X18" s="265">
        <v>365</v>
      </c>
      <c r="Y18" s="265">
        <v>365</v>
      </c>
      <c r="Z18" s="265">
        <v>365</v>
      </c>
      <c r="AA18" s="265">
        <v>365</v>
      </c>
      <c r="AB18" s="265">
        <v>365</v>
      </c>
      <c r="AC18" s="265">
        <v>365</v>
      </c>
      <c r="AD18" s="265">
        <v>365</v>
      </c>
      <c r="AE18" s="265">
        <v>365</v>
      </c>
      <c r="AF18" s="265">
        <v>365</v>
      </c>
      <c r="AG18" s="265">
        <v>365</v>
      </c>
      <c r="AH18" s="265">
        <v>365</v>
      </c>
      <c r="AI18" s="265">
        <v>365</v>
      </c>
      <c r="AJ18" s="267">
        <v>1</v>
      </c>
    </row>
    <row r="19" spans="1:36" x14ac:dyDescent="0.25">
      <c r="A19" s="273" t="s">
        <v>291</v>
      </c>
      <c r="B19" s="264" t="s">
        <v>292</v>
      </c>
      <c r="C19" s="256">
        <v>11.49</v>
      </c>
      <c r="D19" s="256">
        <v>11.66</v>
      </c>
      <c r="E19" s="256">
        <v>11.06</v>
      </c>
      <c r="F19" s="256">
        <v>8.8699999999999992</v>
      </c>
      <c r="G19" s="256">
        <v>11.06</v>
      </c>
      <c r="H19" s="256">
        <v>10.53</v>
      </c>
      <c r="I19" s="256">
        <v>10.48</v>
      </c>
      <c r="J19" s="256">
        <v>10.23</v>
      </c>
      <c r="K19" s="256">
        <v>10.34</v>
      </c>
      <c r="L19" s="256">
        <v>8.56</v>
      </c>
      <c r="M19" s="256">
        <v>8.39</v>
      </c>
      <c r="N19" s="256">
        <v>11.43</v>
      </c>
      <c r="O19" s="256" t="s">
        <v>89</v>
      </c>
      <c r="P19" s="256" t="s">
        <v>312</v>
      </c>
      <c r="Q19" s="256">
        <v>4</v>
      </c>
      <c r="R19" s="256" t="s">
        <v>32</v>
      </c>
      <c r="S19" s="256" t="s">
        <v>80</v>
      </c>
      <c r="T19" s="258">
        <v>43800</v>
      </c>
      <c r="U19" s="258">
        <v>46356</v>
      </c>
      <c r="V19" s="269"/>
      <c r="W19" s="271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7"/>
    </row>
    <row r="20" spans="1:36" x14ac:dyDescent="0.25">
      <c r="A20" s="274" t="s">
        <v>293</v>
      </c>
      <c r="B20" s="275" t="s">
        <v>294</v>
      </c>
      <c r="C20" s="256">
        <v>0.17</v>
      </c>
      <c r="D20" s="256">
        <v>0.21</v>
      </c>
      <c r="E20" s="256">
        <v>0.13</v>
      </c>
      <c r="F20" s="256">
        <v>0.11</v>
      </c>
      <c r="G20" s="256">
        <v>0.1</v>
      </c>
      <c r="H20" s="256">
        <v>0.11</v>
      </c>
      <c r="I20" s="256">
        <v>0.09</v>
      </c>
      <c r="J20" s="256">
        <v>0.09</v>
      </c>
      <c r="K20" s="256">
        <v>0.12</v>
      </c>
      <c r="L20" s="256">
        <v>0.1</v>
      </c>
      <c r="M20" s="256">
        <v>0.13</v>
      </c>
      <c r="N20" s="256">
        <v>0.22</v>
      </c>
      <c r="O20" s="256" t="s">
        <v>89</v>
      </c>
      <c r="P20" s="256" t="s">
        <v>312</v>
      </c>
      <c r="Q20" s="256">
        <v>4</v>
      </c>
      <c r="R20" s="256" t="s">
        <v>32</v>
      </c>
      <c r="S20" s="256" t="s">
        <v>80</v>
      </c>
      <c r="T20" s="276">
        <v>43770</v>
      </c>
      <c r="U20" s="276">
        <v>46326</v>
      </c>
      <c r="V20" s="269"/>
      <c r="W20" s="277" t="s">
        <v>251</v>
      </c>
      <c r="X20" s="278">
        <f t="shared" ref="X20:AI20" si="1">SUM(X6:X18)</f>
        <v>1992.9</v>
      </c>
      <c r="Y20" s="278">
        <f t="shared" si="1"/>
        <v>1992.9099999999999</v>
      </c>
      <c r="Z20" s="278">
        <f t="shared" si="1"/>
        <v>1988.4199999999998</v>
      </c>
      <c r="AA20" s="278">
        <f t="shared" si="1"/>
        <v>1970.67</v>
      </c>
      <c r="AB20" s="278">
        <f t="shared" si="1"/>
        <v>1753.98</v>
      </c>
      <c r="AC20" s="278">
        <f t="shared" si="1"/>
        <v>1740.4099999999999</v>
      </c>
      <c r="AD20" s="278">
        <f t="shared" si="1"/>
        <v>1734.38</v>
      </c>
      <c r="AE20" s="278">
        <f t="shared" si="1"/>
        <v>1734.35</v>
      </c>
      <c r="AF20" s="278">
        <f t="shared" si="1"/>
        <v>1743.38</v>
      </c>
      <c r="AG20" s="278">
        <f t="shared" si="1"/>
        <v>1757.4</v>
      </c>
      <c r="AH20" s="278">
        <f t="shared" si="1"/>
        <v>1767.46</v>
      </c>
      <c r="AI20" s="278">
        <f t="shared" si="1"/>
        <v>1775.5500000000002</v>
      </c>
      <c r="AJ20" s="244"/>
    </row>
    <row r="21" spans="1:36" x14ac:dyDescent="0.25">
      <c r="A21" s="274" t="s">
        <v>295</v>
      </c>
      <c r="B21" s="275" t="s">
        <v>281</v>
      </c>
      <c r="C21" s="256">
        <v>100</v>
      </c>
      <c r="D21" s="256">
        <v>100</v>
      </c>
      <c r="E21" s="256">
        <v>100</v>
      </c>
      <c r="F21" s="256">
        <v>100</v>
      </c>
      <c r="G21" s="256">
        <v>100</v>
      </c>
      <c r="H21" s="256">
        <v>100</v>
      </c>
      <c r="I21" s="256">
        <v>100</v>
      </c>
      <c r="J21" s="256">
        <v>100</v>
      </c>
      <c r="K21" s="256">
        <v>100</v>
      </c>
      <c r="L21" s="256">
        <v>100</v>
      </c>
      <c r="M21" s="256">
        <v>100</v>
      </c>
      <c r="N21" s="256">
        <v>100</v>
      </c>
      <c r="O21" s="256" t="s">
        <v>297</v>
      </c>
      <c r="P21" s="256">
        <v>100</v>
      </c>
      <c r="Q21" s="256">
        <v>1</v>
      </c>
      <c r="R21" s="256" t="s">
        <v>25</v>
      </c>
      <c r="S21" s="256">
        <v>1</v>
      </c>
      <c r="T21" s="276">
        <v>44348</v>
      </c>
      <c r="U21" s="276">
        <v>51652</v>
      </c>
      <c r="V21" s="269"/>
    </row>
    <row r="22" spans="1:36" x14ac:dyDescent="0.25">
      <c r="A22" s="274" t="s">
        <v>295</v>
      </c>
      <c r="B22" s="275" t="s">
        <v>284</v>
      </c>
      <c r="C22" s="256">
        <v>100</v>
      </c>
      <c r="D22" s="256">
        <v>100</v>
      </c>
      <c r="E22" s="256">
        <v>100</v>
      </c>
      <c r="F22" s="256">
        <v>100</v>
      </c>
      <c r="G22" s="256">
        <v>100</v>
      </c>
      <c r="H22" s="256">
        <v>100</v>
      </c>
      <c r="I22" s="256">
        <v>100</v>
      </c>
      <c r="J22" s="256">
        <v>100</v>
      </c>
      <c r="K22" s="256">
        <v>100</v>
      </c>
      <c r="L22" s="256">
        <v>100</v>
      </c>
      <c r="M22" s="256">
        <v>100</v>
      </c>
      <c r="N22" s="256">
        <v>100</v>
      </c>
      <c r="O22" s="256" t="s">
        <v>297</v>
      </c>
      <c r="P22" s="256">
        <v>100</v>
      </c>
      <c r="Q22" s="256">
        <v>1</v>
      </c>
      <c r="R22" s="256" t="s">
        <v>25</v>
      </c>
      <c r="S22" s="256">
        <v>1</v>
      </c>
      <c r="T22" s="276">
        <v>44348</v>
      </c>
      <c r="U22" s="276">
        <v>51652</v>
      </c>
      <c r="V22" s="269"/>
    </row>
    <row r="23" spans="1:36" x14ac:dyDescent="0.25">
      <c r="A23" s="274" t="s">
        <v>295</v>
      </c>
      <c r="B23" s="275" t="s">
        <v>287</v>
      </c>
      <c r="C23" s="256">
        <v>100</v>
      </c>
      <c r="D23" s="256">
        <v>100</v>
      </c>
      <c r="E23" s="256">
        <v>100</v>
      </c>
      <c r="F23" s="256">
        <v>100</v>
      </c>
      <c r="G23" s="256">
        <v>100</v>
      </c>
      <c r="H23" s="256">
        <v>100</v>
      </c>
      <c r="I23" s="256">
        <v>100</v>
      </c>
      <c r="J23" s="256">
        <v>100</v>
      </c>
      <c r="K23" s="256">
        <v>100</v>
      </c>
      <c r="L23" s="256">
        <v>100</v>
      </c>
      <c r="M23" s="256">
        <v>100</v>
      </c>
      <c r="N23" s="256">
        <v>100</v>
      </c>
      <c r="O23" s="256" t="s">
        <v>297</v>
      </c>
      <c r="P23" s="256">
        <v>100</v>
      </c>
      <c r="Q23" s="256">
        <v>1</v>
      </c>
      <c r="R23" s="256" t="s">
        <v>25</v>
      </c>
      <c r="S23" s="256">
        <v>1</v>
      </c>
      <c r="T23" s="276">
        <v>44348</v>
      </c>
      <c r="U23" s="276">
        <v>51652</v>
      </c>
      <c r="V23" s="269"/>
    </row>
    <row r="24" spans="1:36" ht="15" customHeight="1" x14ac:dyDescent="0.25">
      <c r="A24" s="272" t="s">
        <v>296</v>
      </c>
      <c r="B24" s="272" t="s">
        <v>290</v>
      </c>
      <c r="C24" s="256">
        <v>182.5</v>
      </c>
      <c r="D24" s="256">
        <v>182.5</v>
      </c>
      <c r="E24" s="256">
        <v>182.5</v>
      </c>
      <c r="F24" s="256">
        <v>182.5</v>
      </c>
      <c r="G24" s="256">
        <v>182.5</v>
      </c>
      <c r="H24" s="256">
        <v>182.5</v>
      </c>
      <c r="I24" s="256">
        <v>182.5</v>
      </c>
      <c r="J24" s="256">
        <v>182.5</v>
      </c>
      <c r="K24" s="256">
        <v>182.5</v>
      </c>
      <c r="L24" s="256">
        <v>182.5</v>
      </c>
      <c r="M24" s="256">
        <v>182.5</v>
      </c>
      <c r="N24" s="256">
        <v>182.5</v>
      </c>
      <c r="O24" s="256" t="s">
        <v>297</v>
      </c>
      <c r="P24" s="256">
        <v>182.5</v>
      </c>
      <c r="Q24" s="256">
        <v>1</v>
      </c>
      <c r="R24" s="256" t="s">
        <v>25</v>
      </c>
      <c r="S24" s="256">
        <v>1</v>
      </c>
      <c r="T24" s="258">
        <v>44470</v>
      </c>
      <c r="U24" s="258">
        <v>55153</v>
      </c>
      <c r="V24" s="269"/>
    </row>
    <row r="25" spans="1:36" s="251" customFormat="1" x14ac:dyDescent="0.25">
      <c r="A25" s="240"/>
      <c r="B25" s="240"/>
      <c r="C25" s="240"/>
      <c r="D25" s="240"/>
      <c r="E25" s="240"/>
      <c r="F25" s="240"/>
      <c r="G25" s="240"/>
      <c r="H25" s="240"/>
      <c r="I25" s="242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69"/>
    </row>
    <row r="26" spans="1:36" x14ac:dyDescent="0.25">
      <c r="A26" s="279"/>
      <c r="B26" s="279" t="s">
        <v>298</v>
      </c>
      <c r="C26" s="280">
        <f t="shared" ref="C26:E26" si="2">SUM(C27:C29)</f>
        <v>13.19</v>
      </c>
      <c r="D26" s="280">
        <f t="shared" si="2"/>
        <v>13.61</v>
      </c>
      <c r="E26" s="280">
        <f t="shared" si="2"/>
        <v>15.06</v>
      </c>
      <c r="F26" s="280">
        <f t="shared" ref="F26:N26" si="3">SUM(F27:F29)</f>
        <v>25.16</v>
      </c>
      <c r="G26" s="280">
        <f t="shared" si="3"/>
        <v>45.54</v>
      </c>
      <c r="H26" s="280">
        <f t="shared" si="3"/>
        <v>65.44</v>
      </c>
      <c r="I26" s="280">
        <f t="shared" si="3"/>
        <v>72.239999999999995</v>
      </c>
      <c r="J26" s="280">
        <f t="shared" si="3"/>
        <v>74.52</v>
      </c>
      <c r="K26" s="280">
        <f t="shared" si="3"/>
        <v>74.489999999999995</v>
      </c>
      <c r="L26" s="280">
        <f t="shared" si="3"/>
        <v>44.91</v>
      </c>
      <c r="M26" s="280">
        <f t="shared" si="3"/>
        <v>20.18</v>
      </c>
      <c r="N26" s="280">
        <f t="shared" si="3"/>
        <v>20.350000000000001</v>
      </c>
      <c r="O26" s="281" t="s">
        <v>89</v>
      </c>
      <c r="P26" s="281"/>
      <c r="Q26" s="281"/>
      <c r="R26" s="281"/>
      <c r="S26" s="281"/>
      <c r="T26" s="282">
        <v>44562</v>
      </c>
      <c r="U26" s="282">
        <v>44926</v>
      </c>
      <c r="V26" s="283"/>
      <c r="X26" s="251"/>
      <c r="Z26" s="284"/>
      <c r="AA26" s="284"/>
    </row>
    <row r="27" spans="1:36" x14ac:dyDescent="0.25">
      <c r="A27" s="279"/>
      <c r="B27" s="279" t="s">
        <v>249</v>
      </c>
      <c r="C27" s="279">
        <v>13.19</v>
      </c>
      <c r="D27" s="279">
        <v>13.61</v>
      </c>
      <c r="E27" s="279">
        <v>15.06</v>
      </c>
      <c r="F27" s="279">
        <v>25.16</v>
      </c>
      <c r="G27" s="279">
        <v>45.54</v>
      </c>
      <c r="H27" s="279">
        <v>65.44</v>
      </c>
      <c r="I27" s="279">
        <v>72.239999999999995</v>
      </c>
      <c r="J27" s="279">
        <v>74.52</v>
      </c>
      <c r="K27" s="279">
        <v>74.489999999999995</v>
      </c>
      <c r="L27" s="279">
        <v>44.91</v>
      </c>
      <c r="M27" s="279">
        <v>20.18</v>
      </c>
      <c r="N27" s="279">
        <v>20.350000000000001</v>
      </c>
      <c r="O27" s="281"/>
      <c r="P27" s="281"/>
      <c r="Q27" s="281"/>
      <c r="R27" s="281"/>
      <c r="S27" s="281"/>
      <c r="T27" s="282"/>
      <c r="U27" s="282"/>
      <c r="V27" s="283"/>
      <c r="X27" s="251"/>
      <c r="Z27" s="284"/>
      <c r="AA27" s="284"/>
    </row>
    <row r="28" spans="1:36" x14ac:dyDescent="0.25">
      <c r="A28" s="279"/>
      <c r="B28" s="279" t="s">
        <v>299</v>
      </c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81"/>
      <c r="P28" s="281"/>
      <c r="Q28" s="281"/>
      <c r="R28" s="281"/>
      <c r="S28" s="281"/>
      <c r="T28" s="282"/>
      <c r="U28" s="282"/>
      <c r="V28" s="283"/>
      <c r="X28" s="251"/>
      <c r="Z28" s="284"/>
      <c r="AA28" s="284"/>
    </row>
    <row r="29" spans="1:36" x14ac:dyDescent="0.25">
      <c r="A29" s="279"/>
      <c r="B29" s="279" t="s">
        <v>300</v>
      </c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81"/>
      <c r="P29" s="281"/>
      <c r="Q29" s="281"/>
      <c r="R29" s="281"/>
      <c r="S29" s="281"/>
      <c r="T29" s="282"/>
      <c r="U29" s="282"/>
      <c r="V29" s="283"/>
      <c r="X29" s="251"/>
      <c r="Z29" s="284"/>
      <c r="AA29" s="284"/>
    </row>
    <row r="30" spans="1:36" x14ac:dyDescent="0.25">
      <c r="I30" s="240"/>
      <c r="X30" s="251"/>
      <c r="Z30" s="284"/>
      <c r="AA30" s="284"/>
    </row>
    <row r="31" spans="1:36" ht="24" customHeight="1" x14ac:dyDescent="0.25">
      <c r="B31" s="285" t="s">
        <v>301</v>
      </c>
      <c r="C31" s="252">
        <f t="shared" ref="C31:N31" si="4">SUM(C5:C24)+C26*1.09</f>
        <v>1579.7471</v>
      </c>
      <c r="D31" s="252">
        <f t="shared" si="4"/>
        <v>1578.8849</v>
      </c>
      <c r="E31" s="252">
        <f t="shared" si="4"/>
        <v>1566.4354000000003</v>
      </c>
      <c r="F31" s="252">
        <f t="shared" si="4"/>
        <v>1544.3843999999999</v>
      </c>
      <c r="G31" s="252">
        <f t="shared" si="4"/>
        <v>1333.3586</v>
      </c>
      <c r="H31" s="252">
        <f t="shared" si="4"/>
        <v>1340.7696000000001</v>
      </c>
      <c r="I31" s="252">
        <f t="shared" si="4"/>
        <v>1343.4416000000001</v>
      </c>
      <c r="J31" s="252">
        <f t="shared" si="4"/>
        <v>1344.1468</v>
      </c>
      <c r="K31" s="252">
        <f t="shared" si="4"/>
        <v>1352.8541</v>
      </c>
      <c r="L31" s="252">
        <f t="shared" si="4"/>
        <v>1342.8318999999999</v>
      </c>
      <c r="M31" s="252">
        <f t="shared" si="4"/>
        <v>1337.9162000000001</v>
      </c>
      <c r="N31" s="252">
        <f t="shared" si="4"/>
        <v>1337.1114999999998</v>
      </c>
      <c r="X31" s="251"/>
    </row>
    <row r="32" spans="1:36" x14ac:dyDescent="0.25">
      <c r="X32" s="251"/>
    </row>
    <row r="33" spans="2:24" x14ac:dyDescent="0.25">
      <c r="B33" s="286" t="s">
        <v>250</v>
      </c>
      <c r="C33" s="287"/>
      <c r="D33" s="251"/>
      <c r="E33" s="251"/>
      <c r="X33" s="251"/>
    </row>
    <row r="34" spans="2:24" x14ac:dyDescent="0.25">
      <c r="B34" s="287" t="s">
        <v>297</v>
      </c>
      <c r="C34" s="288">
        <f t="shared" ref="C34:C39" si="5">SUMIF($O$5:$O$24,B34,$J$5:$J$24)</f>
        <v>1252.46</v>
      </c>
      <c r="D34" s="251"/>
      <c r="E34" s="251"/>
      <c r="X34" s="251"/>
    </row>
    <row r="35" spans="2:24" x14ac:dyDescent="0.25">
      <c r="B35" s="289" t="s">
        <v>302</v>
      </c>
      <c r="C35" s="288">
        <f t="shared" si="5"/>
        <v>0</v>
      </c>
      <c r="D35" s="251"/>
      <c r="E35" s="251"/>
      <c r="X35" s="251"/>
    </row>
    <row r="36" spans="2:24" x14ac:dyDescent="0.25">
      <c r="B36" s="289" t="s">
        <v>303</v>
      </c>
      <c r="C36" s="288">
        <f t="shared" si="5"/>
        <v>0</v>
      </c>
      <c r="D36" s="251"/>
      <c r="E36" s="251"/>
      <c r="X36" s="251"/>
    </row>
    <row r="37" spans="2:24" x14ac:dyDescent="0.25">
      <c r="B37" s="289" t="s">
        <v>304</v>
      </c>
      <c r="C37" s="288">
        <f t="shared" si="5"/>
        <v>0</v>
      </c>
      <c r="D37" s="251"/>
      <c r="E37" s="251"/>
      <c r="X37" s="251"/>
    </row>
    <row r="38" spans="2:24" x14ac:dyDescent="0.25">
      <c r="B38" s="289" t="s">
        <v>51</v>
      </c>
      <c r="C38" s="288">
        <f t="shared" si="5"/>
        <v>0</v>
      </c>
      <c r="D38" s="251"/>
      <c r="E38" s="251"/>
      <c r="X38" s="251"/>
    </row>
    <row r="39" spans="2:24" x14ac:dyDescent="0.25">
      <c r="B39" s="289" t="s">
        <v>89</v>
      </c>
      <c r="C39" s="288">
        <f t="shared" si="5"/>
        <v>10.46</v>
      </c>
      <c r="X39" s="251"/>
    </row>
    <row r="40" spans="2:24" x14ac:dyDescent="0.25">
      <c r="B40" s="287"/>
      <c r="C40" s="287"/>
      <c r="X40" s="251"/>
    </row>
    <row r="41" spans="2:24" x14ac:dyDescent="0.25">
      <c r="B41" s="289" t="s">
        <v>251</v>
      </c>
      <c r="C41" s="288">
        <f>SUM(C34:C39)</f>
        <v>1262.92</v>
      </c>
      <c r="X41" s="251"/>
    </row>
    <row r="42" spans="2:24" x14ac:dyDescent="0.25">
      <c r="B42" s="251"/>
      <c r="C42" s="251"/>
      <c r="D42" s="251"/>
      <c r="E42" s="251"/>
      <c r="X42" s="251"/>
    </row>
    <row r="43" spans="2:24" x14ac:dyDescent="0.25">
      <c r="X43" s="251"/>
    </row>
  </sheetData>
  <autoFilter ref="A3:U29" xr:uid="{00000000-0009-0000-0000-000000000000}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9C57-4D3E-4D05-90AB-71357DBE687C}">
  <sheetPr>
    <pageSetUpPr fitToPage="1"/>
  </sheetPr>
  <dimension ref="A1:AK37"/>
  <sheetViews>
    <sheetView topLeftCell="G1" zoomScaleNormal="100" workbookViewId="0">
      <selection activeCell="Q11" sqref="Q11"/>
    </sheetView>
  </sheetViews>
  <sheetFormatPr defaultRowHeight="13.2" x14ac:dyDescent="0.25"/>
  <cols>
    <col min="1" max="1" width="19.21875" style="240" customWidth="1"/>
    <col min="2" max="2" width="30" style="240" customWidth="1"/>
    <col min="3" max="6" width="9.44140625" style="240" customWidth="1"/>
    <col min="7" max="7" width="9.5546875" style="240" customWidth="1"/>
    <col min="8" max="8" width="10.5546875" style="240" customWidth="1"/>
    <col min="9" max="9" width="10.5546875" style="242" customWidth="1"/>
    <col min="10" max="10" width="10.77734375" style="240" customWidth="1"/>
    <col min="11" max="11" width="10.44140625" style="240" customWidth="1"/>
    <col min="12" max="12" width="10" style="240" customWidth="1"/>
    <col min="13" max="13" width="10.44140625" style="240" customWidth="1"/>
    <col min="14" max="14" width="11.109375" style="240" customWidth="1"/>
    <col min="15" max="15" width="16.21875" style="240" bestFit="1" customWidth="1"/>
    <col min="16" max="16" width="11.88671875" style="240" customWidth="1"/>
    <col min="17" max="18" width="9.88671875" style="240" customWidth="1"/>
    <col min="19" max="19" width="11.77734375" style="240" customWidth="1"/>
    <col min="20" max="21" width="15.44140625" style="240" customWidth="1"/>
    <col min="22" max="22" width="10.88671875" style="240" customWidth="1"/>
    <col min="23" max="23" width="42.44140625" style="240" customWidth="1"/>
    <col min="24" max="24" width="8.88671875" style="240"/>
    <col min="25" max="25" width="9.88671875" style="240" customWidth="1"/>
    <col min="26" max="35" width="8.88671875" style="240"/>
    <col min="36" max="36" width="13.88671875" style="240" bestFit="1" customWidth="1"/>
    <col min="37" max="16384" width="8.88671875" style="240"/>
  </cols>
  <sheetData>
    <row r="1" spans="1:37" x14ac:dyDescent="0.25">
      <c r="H1" s="241" t="s">
        <v>254</v>
      </c>
    </row>
    <row r="2" spans="1:37" x14ac:dyDescent="0.25">
      <c r="A2" s="243" t="s">
        <v>255</v>
      </c>
      <c r="B2" s="244" t="s">
        <v>256</v>
      </c>
      <c r="C2" s="245"/>
      <c r="D2" s="245"/>
      <c r="E2" s="245"/>
      <c r="F2" s="246"/>
      <c r="G2" s="246"/>
      <c r="H2" s="246"/>
    </row>
    <row r="3" spans="1:37" ht="39.6" x14ac:dyDescent="0.25">
      <c r="A3" s="247" t="s">
        <v>257</v>
      </c>
      <c r="B3" s="247" t="s">
        <v>4</v>
      </c>
      <c r="C3" s="248">
        <v>44927</v>
      </c>
      <c r="D3" s="248">
        <v>44958</v>
      </c>
      <c r="E3" s="248">
        <v>44986</v>
      </c>
      <c r="F3" s="248">
        <v>45017</v>
      </c>
      <c r="G3" s="248">
        <v>45047</v>
      </c>
      <c r="H3" s="248">
        <v>45078</v>
      </c>
      <c r="I3" s="248">
        <v>45108</v>
      </c>
      <c r="J3" s="248">
        <v>45139</v>
      </c>
      <c r="K3" s="248">
        <v>45170</v>
      </c>
      <c r="L3" s="248">
        <v>45200</v>
      </c>
      <c r="M3" s="248">
        <v>45231</v>
      </c>
      <c r="N3" s="248">
        <v>45261</v>
      </c>
      <c r="O3" s="247" t="s">
        <v>5</v>
      </c>
      <c r="P3" s="247" t="s">
        <v>6</v>
      </c>
      <c r="Q3" s="247" t="s">
        <v>245</v>
      </c>
      <c r="R3" s="247" t="s">
        <v>305</v>
      </c>
      <c r="S3" s="249" t="s">
        <v>259</v>
      </c>
      <c r="T3" s="247" t="s">
        <v>8</v>
      </c>
      <c r="U3" s="247" t="s">
        <v>9</v>
      </c>
      <c r="V3" s="250"/>
      <c r="Z3" s="251"/>
      <c r="AA3" s="251"/>
      <c r="AB3" s="251"/>
    </row>
    <row r="4" spans="1:37" x14ac:dyDescent="0.25">
      <c r="A4" s="247"/>
      <c r="B4" s="247"/>
      <c r="C4" s="252">
        <f t="shared" ref="C4:E4" si="0">SUM(C5:C18)</f>
        <v>1310.6599999999999</v>
      </c>
      <c r="D4" s="252">
        <f t="shared" si="0"/>
        <v>1311.1999999999998</v>
      </c>
      <c r="E4" s="252">
        <f t="shared" si="0"/>
        <v>1301.8199999999997</v>
      </c>
      <c r="F4" s="252">
        <f>SUM(F5:F18)</f>
        <v>1284.3699999999999</v>
      </c>
      <c r="G4" s="252">
        <f t="shared" ref="G4:N4" si="1">SUM(G5:G18)</f>
        <v>494.74</v>
      </c>
      <c r="H4" s="252">
        <f t="shared" si="1"/>
        <v>494.03</v>
      </c>
      <c r="I4" s="252">
        <f t="shared" si="1"/>
        <v>570.31999999999994</v>
      </c>
      <c r="J4" s="252">
        <f t="shared" si="1"/>
        <v>568.56999999999994</v>
      </c>
      <c r="K4" s="252">
        <f t="shared" si="1"/>
        <v>568.28</v>
      </c>
      <c r="L4" s="252">
        <f t="shared" si="1"/>
        <v>576.48</v>
      </c>
      <c r="M4" s="252">
        <f t="shared" si="1"/>
        <v>588.46</v>
      </c>
      <c r="N4" s="252">
        <f t="shared" si="1"/>
        <v>579.38</v>
      </c>
      <c r="O4" s="247"/>
      <c r="P4" s="247"/>
      <c r="Q4" s="247"/>
      <c r="R4" s="247"/>
      <c r="S4" s="247"/>
      <c r="T4" s="247"/>
      <c r="U4" s="247"/>
      <c r="V4" s="250"/>
      <c r="W4" s="253" t="s">
        <v>260</v>
      </c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</row>
    <row r="5" spans="1:37" x14ac:dyDescent="0.25">
      <c r="A5" s="254" t="s">
        <v>268</v>
      </c>
      <c r="B5" s="255" t="s">
        <v>269</v>
      </c>
      <c r="C5" s="256">
        <v>202.5</v>
      </c>
      <c r="D5" s="256">
        <v>202.49</v>
      </c>
      <c r="E5" s="256">
        <v>201.5</v>
      </c>
      <c r="F5" s="256">
        <v>197.99</v>
      </c>
      <c r="G5" s="257">
        <v>0</v>
      </c>
      <c r="H5" s="257">
        <v>0</v>
      </c>
      <c r="I5" s="257">
        <v>0</v>
      </c>
      <c r="J5" s="257">
        <v>0</v>
      </c>
      <c r="K5" s="257">
        <v>0</v>
      </c>
      <c r="L5" s="257">
        <v>0</v>
      </c>
      <c r="M5" s="257">
        <v>0</v>
      </c>
      <c r="N5" s="257">
        <v>0</v>
      </c>
      <c r="O5" s="256" t="s">
        <v>297</v>
      </c>
      <c r="P5" s="256">
        <v>0</v>
      </c>
      <c r="Q5" s="256">
        <v>4</v>
      </c>
      <c r="R5" s="256" t="s">
        <v>32</v>
      </c>
      <c r="S5" s="256">
        <v>1</v>
      </c>
      <c r="T5" s="258">
        <v>41395</v>
      </c>
      <c r="U5" s="268">
        <v>45046</v>
      </c>
      <c r="V5" s="260"/>
      <c r="X5" s="261">
        <v>44927</v>
      </c>
      <c r="Y5" s="262">
        <v>44958</v>
      </c>
      <c r="Z5" s="261">
        <v>44986</v>
      </c>
      <c r="AA5" s="262">
        <v>45017</v>
      </c>
      <c r="AB5" s="261">
        <v>45047</v>
      </c>
      <c r="AC5" s="262">
        <v>45078</v>
      </c>
      <c r="AD5" s="261">
        <v>45108</v>
      </c>
      <c r="AE5" s="262">
        <v>45139</v>
      </c>
      <c r="AF5" s="261">
        <v>45170</v>
      </c>
      <c r="AG5" s="262">
        <v>45200</v>
      </c>
      <c r="AH5" s="261">
        <v>45231</v>
      </c>
      <c r="AI5" s="262">
        <v>45261</v>
      </c>
      <c r="AJ5" s="263" t="s">
        <v>263</v>
      </c>
    </row>
    <row r="6" spans="1:37" x14ac:dyDescent="0.25">
      <c r="A6" s="254" t="s">
        <v>268</v>
      </c>
      <c r="B6" s="255" t="s">
        <v>270</v>
      </c>
      <c r="C6" s="256">
        <v>201.6</v>
      </c>
      <c r="D6" s="256">
        <v>201.63</v>
      </c>
      <c r="E6" s="256">
        <v>200.66</v>
      </c>
      <c r="F6" s="256">
        <v>197.15</v>
      </c>
      <c r="G6" s="257">
        <v>0</v>
      </c>
      <c r="H6" s="257">
        <v>0</v>
      </c>
      <c r="I6" s="257">
        <v>0</v>
      </c>
      <c r="J6" s="257">
        <v>0</v>
      </c>
      <c r="K6" s="257">
        <v>0</v>
      </c>
      <c r="L6" s="257">
        <v>0</v>
      </c>
      <c r="M6" s="257">
        <v>0</v>
      </c>
      <c r="N6" s="257">
        <v>0</v>
      </c>
      <c r="O6" s="256" t="s">
        <v>297</v>
      </c>
      <c r="P6" s="256">
        <v>0</v>
      </c>
      <c r="Q6" s="256">
        <v>4</v>
      </c>
      <c r="R6" s="256" t="s">
        <v>32</v>
      </c>
      <c r="S6" s="256">
        <v>1</v>
      </c>
      <c r="T6" s="270">
        <v>41395</v>
      </c>
      <c r="U6" s="268">
        <v>45046</v>
      </c>
      <c r="V6" s="260"/>
      <c r="W6" s="255" t="s">
        <v>269</v>
      </c>
      <c r="X6" s="265">
        <v>202.5</v>
      </c>
      <c r="Y6" s="265">
        <v>202.49</v>
      </c>
      <c r="Z6" s="265">
        <v>201.5</v>
      </c>
      <c r="AA6" s="265">
        <v>197.99</v>
      </c>
      <c r="AB6" s="290">
        <v>0</v>
      </c>
      <c r="AC6" s="290">
        <v>0</v>
      </c>
      <c r="AD6" s="290">
        <v>0</v>
      </c>
      <c r="AE6" s="290">
        <v>0</v>
      </c>
      <c r="AF6" s="290">
        <v>0</v>
      </c>
      <c r="AG6" s="290">
        <v>0</v>
      </c>
      <c r="AH6" s="290">
        <v>0</v>
      </c>
      <c r="AI6" s="290">
        <v>0</v>
      </c>
      <c r="AJ6" s="267">
        <f>INDEX('[13]2021 Draft EFC_082321'!N:N,MATCH('PGE CAM eligible contracts ''23'!$W6,'[13]2021 Draft EFC_082321'!$A:$A,0))</f>
        <v>1</v>
      </c>
    </row>
    <row r="7" spans="1:37" x14ac:dyDescent="0.25">
      <c r="A7" s="254" t="s">
        <v>268</v>
      </c>
      <c r="B7" s="255" t="s">
        <v>271</v>
      </c>
      <c r="C7" s="256">
        <v>201.2</v>
      </c>
      <c r="D7" s="256">
        <v>201.2</v>
      </c>
      <c r="E7" s="256">
        <v>200.19</v>
      </c>
      <c r="F7" s="256">
        <v>196.84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6" t="s">
        <v>297</v>
      </c>
      <c r="P7" s="256">
        <v>0</v>
      </c>
      <c r="Q7" s="256">
        <v>4</v>
      </c>
      <c r="R7" s="256" t="s">
        <v>32</v>
      </c>
      <c r="S7" s="256">
        <v>1</v>
      </c>
      <c r="T7" s="258">
        <v>41395</v>
      </c>
      <c r="U7" s="268">
        <v>45046</v>
      </c>
      <c r="V7" s="269"/>
      <c r="W7" s="255" t="s">
        <v>270</v>
      </c>
      <c r="X7" s="265">
        <v>201.6</v>
      </c>
      <c r="Y7" s="265">
        <v>201.63</v>
      </c>
      <c r="Z7" s="265">
        <v>200.66</v>
      </c>
      <c r="AA7" s="265">
        <v>197.15</v>
      </c>
      <c r="AB7" s="290">
        <v>0</v>
      </c>
      <c r="AC7" s="290">
        <v>0</v>
      </c>
      <c r="AD7" s="290">
        <v>0</v>
      </c>
      <c r="AE7" s="290">
        <v>0</v>
      </c>
      <c r="AF7" s="290">
        <v>0</v>
      </c>
      <c r="AG7" s="290">
        <v>0</v>
      </c>
      <c r="AH7" s="290">
        <v>0</v>
      </c>
      <c r="AI7" s="290">
        <v>0</v>
      </c>
      <c r="AJ7" s="267">
        <f>INDEX('[13]2021 Draft EFC_082321'!N:N,MATCH('PGE CAM eligible contracts ''23'!$W7,'[13]2021 Draft EFC_082321'!$A:$A,0))</f>
        <v>1</v>
      </c>
    </row>
    <row r="8" spans="1:37" x14ac:dyDescent="0.25">
      <c r="A8" s="254" t="s">
        <v>268</v>
      </c>
      <c r="B8" s="255" t="s">
        <v>272</v>
      </c>
      <c r="C8" s="256">
        <v>203.1</v>
      </c>
      <c r="D8" s="256">
        <v>203.09</v>
      </c>
      <c r="E8" s="256">
        <v>202.07</v>
      </c>
      <c r="F8" s="256">
        <v>198.69</v>
      </c>
      <c r="G8" s="257">
        <v>0</v>
      </c>
      <c r="H8" s="257">
        <v>0</v>
      </c>
      <c r="I8" s="257">
        <v>0</v>
      </c>
      <c r="J8" s="257">
        <v>0</v>
      </c>
      <c r="K8" s="257">
        <v>0</v>
      </c>
      <c r="L8" s="257">
        <v>0</v>
      </c>
      <c r="M8" s="257">
        <v>0</v>
      </c>
      <c r="N8" s="257">
        <v>0</v>
      </c>
      <c r="O8" s="256" t="s">
        <v>297</v>
      </c>
      <c r="P8" s="256">
        <v>0</v>
      </c>
      <c r="Q8" s="256">
        <v>4</v>
      </c>
      <c r="R8" s="256" t="s">
        <v>32</v>
      </c>
      <c r="S8" s="256">
        <v>1</v>
      </c>
      <c r="T8" s="270">
        <v>41395</v>
      </c>
      <c r="U8" s="268">
        <v>45046</v>
      </c>
      <c r="V8" s="269"/>
      <c r="W8" s="271" t="s">
        <v>271</v>
      </c>
      <c r="X8" s="265">
        <v>201.2</v>
      </c>
      <c r="Y8" s="265">
        <v>201.2</v>
      </c>
      <c r="Z8" s="265">
        <v>200.19</v>
      </c>
      <c r="AA8" s="265">
        <v>196.84</v>
      </c>
      <c r="AB8" s="290">
        <v>0</v>
      </c>
      <c r="AC8" s="290">
        <v>0</v>
      </c>
      <c r="AD8" s="290">
        <v>0</v>
      </c>
      <c r="AE8" s="290">
        <v>0</v>
      </c>
      <c r="AF8" s="290">
        <v>0</v>
      </c>
      <c r="AG8" s="290">
        <v>0</v>
      </c>
      <c r="AH8" s="290">
        <v>0</v>
      </c>
      <c r="AI8" s="290">
        <v>0</v>
      </c>
      <c r="AJ8" s="267">
        <f>INDEX('[13]2021 Draft EFC_082321'!N:N,MATCH('PGE CAM eligible contracts ''23'!$W8,'[13]2021 Draft EFC_082321'!$A:$A,0))</f>
        <v>1</v>
      </c>
    </row>
    <row r="9" spans="1:37" x14ac:dyDescent="0.25">
      <c r="A9" s="254" t="s">
        <v>275</v>
      </c>
      <c r="B9" s="255" t="s">
        <v>276</v>
      </c>
      <c r="C9" s="256">
        <v>7.93</v>
      </c>
      <c r="D9" s="256">
        <v>0.66</v>
      </c>
      <c r="E9" s="256">
        <v>0.6</v>
      </c>
      <c r="F9" s="256">
        <v>0.91</v>
      </c>
      <c r="G9" s="256">
        <v>1</v>
      </c>
      <c r="H9" s="256">
        <v>0.74</v>
      </c>
      <c r="I9" s="256">
        <v>0.99</v>
      </c>
      <c r="J9" s="256">
        <v>0.61</v>
      </c>
      <c r="K9" s="256">
        <v>0.18</v>
      </c>
      <c r="L9" s="256">
        <v>9.9</v>
      </c>
      <c r="M9" s="256">
        <v>9.9</v>
      </c>
      <c r="N9" s="256">
        <v>9.9</v>
      </c>
      <c r="O9" s="256" t="s">
        <v>297</v>
      </c>
      <c r="P9" s="256">
        <v>0.61</v>
      </c>
      <c r="Q9" s="256">
        <v>4</v>
      </c>
      <c r="R9" s="256" t="s">
        <v>32</v>
      </c>
      <c r="S9" s="256" t="s">
        <v>80</v>
      </c>
      <c r="T9" s="258">
        <v>42948</v>
      </c>
      <c r="U9" s="258">
        <v>45504</v>
      </c>
      <c r="V9" s="269"/>
      <c r="W9" s="271" t="s">
        <v>272</v>
      </c>
      <c r="X9" s="265">
        <v>203.1</v>
      </c>
      <c r="Y9" s="265">
        <v>203.09</v>
      </c>
      <c r="Z9" s="265">
        <v>202.07</v>
      </c>
      <c r="AA9" s="265">
        <v>198.69</v>
      </c>
      <c r="AB9" s="290">
        <v>0</v>
      </c>
      <c r="AC9" s="290">
        <v>0</v>
      </c>
      <c r="AD9" s="290">
        <v>0</v>
      </c>
      <c r="AE9" s="290">
        <v>0</v>
      </c>
      <c r="AF9" s="290">
        <v>0</v>
      </c>
      <c r="AG9" s="290">
        <v>0</v>
      </c>
      <c r="AH9" s="290">
        <v>0</v>
      </c>
      <c r="AI9" s="290">
        <v>0</v>
      </c>
      <c r="AJ9" s="267">
        <f>INDEX('[13]2021 Draft EFC_082321'!N:N,MATCH('PGE CAM eligible contracts ''23'!$W9,'[13]2021 Draft EFC_082321'!$A:$A,0))</f>
        <v>1</v>
      </c>
      <c r="AK9" s="251"/>
    </row>
    <row r="10" spans="1:37" x14ac:dyDescent="0.25">
      <c r="A10" s="254" t="s">
        <v>282</v>
      </c>
      <c r="B10" s="255" t="s">
        <v>283</v>
      </c>
      <c r="C10" s="256">
        <v>0</v>
      </c>
      <c r="D10" s="256">
        <v>7.66</v>
      </c>
      <c r="E10" s="256">
        <v>2.98</v>
      </c>
      <c r="F10" s="256">
        <v>1.17</v>
      </c>
      <c r="G10" s="256">
        <v>0</v>
      </c>
      <c r="H10" s="256">
        <v>0</v>
      </c>
      <c r="I10" s="256">
        <v>1.1599999999999999</v>
      </c>
      <c r="J10" s="256">
        <v>0</v>
      </c>
      <c r="K10" s="256">
        <v>0</v>
      </c>
      <c r="L10" s="256">
        <v>0.17</v>
      </c>
      <c r="M10" s="256">
        <v>12.25</v>
      </c>
      <c r="N10" s="256">
        <v>0.02</v>
      </c>
      <c r="O10" s="256" t="s">
        <v>297</v>
      </c>
      <c r="P10" s="256">
        <v>0</v>
      </c>
      <c r="Q10" s="256">
        <v>4</v>
      </c>
      <c r="R10" s="256" t="s">
        <v>32</v>
      </c>
      <c r="S10" s="256" t="s">
        <v>80</v>
      </c>
      <c r="T10" s="258">
        <v>41852</v>
      </c>
      <c r="U10" s="258">
        <v>46234</v>
      </c>
      <c r="V10" s="269"/>
      <c r="W10" s="271" t="s">
        <v>281</v>
      </c>
      <c r="X10" s="265">
        <v>200</v>
      </c>
      <c r="Y10" s="265">
        <v>200</v>
      </c>
      <c r="Z10" s="265">
        <v>200</v>
      </c>
      <c r="AA10" s="265">
        <f>INDEX('[13]2021 Draft EFC_082321'!E:E,MATCH('PGE CAM eligible contracts ''23'!$W10,'[13]2021 Draft EFC_082321'!$A:$A,0))</f>
        <v>200</v>
      </c>
      <c r="AB10" s="265">
        <f>INDEX('[13]2021 Draft EFC_082321'!F:F,MATCH('PGE CAM eligible contracts ''23'!$W10,'[13]2021 Draft EFC_082321'!$A:$A,0))</f>
        <v>200</v>
      </c>
      <c r="AC10" s="265">
        <f>INDEX('[13]2021 Draft EFC_082321'!G:G,MATCH('PGE CAM eligible contracts ''23'!$W10,'[13]2021 Draft EFC_082321'!$A:$A,0))</f>
        <v>200</v>
      </c>
      <c r="AD10" s="265">
        <f>INDEX('[13]2021 Draft EFC_082321'!H:H,MATCH('PGE CAM eligible contracts ''23'!$W10,'[13]2021 Draft EFC_082321'!$A:$A,0))</f>
        <v>200</v>
      </c>
      <c r="AE10" s="265">
        <f>INDEX('[13]2021 Draft EFC_082321'!I:I,MATCH('PGE CAM eligible contracts ''23'!$W10,'[13]2021 Draft EFC_082321'!$A:$A,0))</f>
        <v>200</v>
      </c>
      <c r="AF10" s="265">
        <f>INDEX('[13]2021 Draft EFC_082321'!J:J,MATCH('PGE CAM eligible contracts ''23'!$W10,'[13]2021 Draft EFC_082321'!$A:$A,0))</f>
        <v>200</v>
      </c>
      <c r="AG10" s="265">
        <f>INDEX('[13]2021 Draft EFC_082321'!K:K,MATCH('PGE CAM eligible contracts ''23'!$W10,'[13]2021 Draft EFC_082321'!$A:$A,0))</f>
        <v>200</v>
      </c>
      <c r="AH10" s="265">
        <f>INDEX('[13]2021 Draft EFC_082321'!L:L,MATCH('PGE CAM eligible contracts ''23'!$W10,'[13]2021 Draft EFC_082321'!$A:$A,0))</f>
        <v>200</v>
      </c>
      <c r="AI10" s="265">
        <f>INDEX('[13]2021 Draft EFC_082321'!M:M,MATCH('PGE CAM eligible contracts ''23'!$W10,'[13]2021 Draft EFC_082321'!$A:$A,0))</f>
        <v>200</v>
      </c>
      <c r="AJ10" s="267">
        <v>1</v>
      </c>
    </row>
    <row r="11" spans="1:37" x14ac:dyDescent="0.25">
      <c r="A11" s="254" t="s">
        <v>288</v>
      </c>
      <c r="B11" s="255" t="s">
        <v>289</v>
      </c>
      <c r="C11" s="256">
        <v>0.17</v>
      </c>
      <c r="D11" s="256">
        <v>0.1</v>
      </c>
      <c r="E11" s="256">
        <v>0.13</v>
      </c>
      <c r="F11" s="256">
        <v>0.14000000000000001</v>
      </c>
      <c r="G11" s="256">
        <v>0.08</v>
      </c>
      <c r="H11" s="256">
        <v>0.15</v>
      </c>
      <c r="I11" s="256">
        <v>0.1</v>
      </c>
      <c r="J11" s="256">
        <v>0.14000000000000001</v>
      </c>
      <c r="K11" s="256">
        <v>0.14000000000000001</v>
      </c>
      <c r="L11" s="256">
        <v>0.25</v>
      </c>
      <c r="M11" s="256">
        <v>0.28999999999999998</v>
      </c>
      <c r="N11" s="256">
        <v>0.31</v>
      </c>
      <c r="O11" s="256" t="s">
        <v>89</v>
      </c>
      <c r="P11" s="256" t="s">
        <v>312</v>
      </c>
      <c r="Q11" s="256">
        <v>4</v>
      </c>
      <c r="R11" s="256" t="s">
        <v>32</v>
      </c>
      <c r="S11" s="256" t="s">
        <v>80</v>
      </c>
      <c r="T11" s="258">
        <v>43739</v>
      </c>
      <c r="U11" s="258">
        <v>46295</v>
      </c>
      <c r="V11" s="269"/>
      <c r="W11" s="271" t="s">
        <v>284</v>
      </c>
      <c r="X11" s="265">
        <v>200</v>
      </c>
      <c r="Y11" s="265">
        <v>200</v>
      </c>
      <c r="Z11" s="265">
        <v>200</v>
      </c>
      <c r="AA11" s="265">
        <f>INDEX('[13]2021 Draft EFC_082321'!E:E,MATCH('PGE CAM eligible contracts ''23'!$W11,'[13]2021 Draft EFC_082321'!$A:$A,0))</f>
        <v>200</v>
      </c>
      <c r="AB11" s="265">
        <f>INDEX('[13]2021 Draft EFC_082321'!F:F,MATCH('PGE CAM eligible contracts ''23'!$W11,'[13]2021 Draft EFC_082321'!$A:$A,0))</f>
        <v>200</v>
      </c>
      <c r="AC11" s="265">
        <f>INDEX('[13]2021 Draft EFC_082321'!G:G,MATCH('PGE CAM eligible contracts ''23'!$W11,'[13]2021 Draft EFC_082321'!$A:$A,0))</f>
        <v>200</v>
      </c>
      <c r="AD11" s="265">
        <f>INDEX('[13]2021 Draft EFC_082321'!H:H,MATCH('PGE CAM eligible contracts ''23'!$W11,'[13]2021 Draft EFC_082321'!$A:$A,0))</f>
        <v>200</v>
      </c>
      <c r="AE11" s="265">
        <f>INDEX('[13]2021 Draft EFC_082321'!I:I,MATCH('PGE CAM eligible contracts ''23'!$W11,'[13]2021 Draft EFC_082321'!$A:$A,0))</f>
        <v>200</v>
      </c>
      <c r="AF11" s="265">
        <f>INDEX('[13]2021 Draft EFC_082321'!J:J,MATCH('PGE CAM eligible contracts ''23'!$W11,'[13]2021 Draft EFC_082321'!$A:$A,0))</f>
        <v>200</v>
      </c>
      <c r="AG11" s="265">
        <f>INDEX('[13]2021 Draft EFC_082321'!K:K,MATCH('PGE CAM eligible contracts ''23'!$W11,'[13]2021 Draft EFC_082321'!$A:$A,0))</f>
        <v>200</v>
      </c>
      <c r="AH11" s="265">
        <f>INDEX('[13]2021 Draft EFC_082321'!L:L,MATCH('PGE CAM eligible contracts ''23'!$W11,'[13]2021 Draft EFC_082321'!$A:$A,0))</f>
        <v>200</v>
      </c>
      <c r="AI11" s="265">
        <f>INDEX('[13]2021 Draft EFC_082321'!M:M,MATCH('PGE CAM eligible contracts ''23'!$W11,'[13]2021 Draft EFC_082321'!$A:$A,0))</f>
        <v>200</v>
      </c>
      <c r="AJ11" s="267">
        <v>1</v>
      </c>
    </row>
    <row r="12" spans="1:37" x14ac:dyDescent="0.25">
      <c r="A12" s="273" t="s">
        <v>291</v>
      </c>
      <c r="B12" s="264" t="s">
        <v>292</v>
      </c>
      <c r="C12" s="256">
        <v>11.49</v>
      </c>
      <c r="D12" s="256">
        <v>11.66</v>
      </c>
      <c r="E12" s="256">
        <v>11.06</v>
      </c>
      <c r="F12" s="256">
        <v>8.8699999999999992</v>
      </c>
      <c r="G12" s="256">
        <v>11.06</v>
      </c>
      <c r="H12" s="256">
        <v>10.53</v>
      </c>
      <c r="I12" s="256">
        <v>10.48</v>
      </c>
      <c r="J12" s="256">
        <v>10.23</v>
      </c>
      <c r="K12" s="256">
        <v>10.34</v>
      </c>
      <c r="L12" s="256">
        <v>8.56</v>
      </c>
      <c r="M12" s="256">
        <v>8.39</v>
      </c>
      <c r="N12" s="256">
        <v>11.43</v>
      </c>
      <c r="O12" s="256" t="s">
        <v>89</v>
      </c>
      <c r="P12" s="256" t="s">
        <v>312</v>
      </c>
      <c r="Q12" s="256">
        <v>4</v>
      </c>
      <c r="R12" s="256" t="s">
        <v>32</v>
      </c>
      <c r="S12" s="256" t="s">
        <v>80</v>
      </c>
      <c r="T12" s="258">
        <v>43800</v>
      </c>
      <c r="U12" s="258">
        <v>46356</v>
      </c>
      <c r="V12" s="269"/>
      <c r="W12" s="271" t="s">
        <v>287</v>
      </c>
      <c r="X12" s="265">
        <v>200</v>
      </c>
      <c r="Y12" s="265">
        <v>200</v>
      </c>
      <c r="Z12" s="265">
        <v>200</v>
      </c>
      <c r="AA12" s="265">
        <f>INDEX('[13]2021 Draft EFC_082321'!E:E,MATCH('PGE CAM eligible contracts ''23'!$W12,'[13]2021 Draft EFC_082321'!$A:$A,0))</f>
        <v>200</v>
      </c>
      <c r="AB12" s="265">
        <f>INDEX('[13]2021 Draft EFC_082321'!F:F,MATCH('PGE CAM eligible contracts ''23'!$W12,'[13]2021 Draft EFC_082321'!$A:$A,0))</f>
        <v>200</v>
      </c>
      <c r="AC12" s="265">
        <f>INDEX('[13]2021 Draft EFC_082321'!G:G,MATCH('PGE CAM eligible contracts ''23'!$W12,'[13]2021 Draft EFC_082321'!$A:$A,0))</f>
        <v>200</v>
      </c>
      <c r="AD12" s="265">
        <f>INDEX('[13]2021 Draft EFC_082321'!H:H,MATCH('PGE CAM eligible contracts ''23'!$W12,'[13]2021 Draft EFC_082321'!$A:$A,0))</f>
        <v>200</v>
      </c>
      <c r="AE12" s="265">
        <f>INDEX('[13]2021 Draft EFC_082321'!I:I,MATCH('PGE CAM eligible contracts ''23'!$W12,'[13]2021 Draft EFC_082321'!$A:$A,0))</f>
        <v>200</v>
      </c>
      <c r="AF12" s="265">
        <f>INDEX('[13]2021 Draft EFC_082321'!J:J,MATCH('PGE CAM eligible contracts ''23'!$W12,'[13]2021 Draft EFC_082321'!$A:$A,0))</f>
        <v>200</v>
      </c>
      <c r="AG12" s="265">
        <f>INDEX('[13]2021 Draft EFC_082321'!K:K,MATCH('PGE CAM eligible contracts ''23'!$W12,'[13]2021 Draft EFC_082321'!$A:$A,0))</f>
        <v>200</v>
      </c>
      <c r="AH12" s="265">
        <f>INDEX('[13]2021 Draft EFC_082321'!L:L,MATCH('PGE CAM eligible contracts ''23'!$W12,'[13]2021 Draft EFC_082321'!$A:$A,0))</f>
        <v>200</v>
      </c>
      <c r="AI12" s="265">
        <f>INDEX('[13]2021 Draft EFC_082321'!M:M,MATCH('PGE CAM eligible contracts ''23'!$W12,'[13]2021 Draft EFC_082321'!$A:$A,0))</f>
        <v>200</v>
      </c>
      <c r="AJ12" s="267">
        <v>1</v>
      </c>
    </row>
    <row r="13" spans="1:37" x14ac:dyDescent="0.25">
      <c r="A13" s="274" t="s">
        <v>293</v>
      </c>
      <c r="B13" s="275" t="s">
        <v>294</v>
      </c>
      <c r="C13" s="256">
        <v>0.17</v>
      </c>
      <c r="D13" s="256">
        <v>0.21</v>
      </c>
      <c r="E13" s="256">
        <v>0.13</v>
      </c>
      <c r="F13" s="256">
        <v>0.11</v>
      </c>
      <c r="G13" s="256">
        <v>0.1</v>
      </c>
      <c r="H13" s="256">
        <v>0.11</v>
      </c>
      <c r="I13" s="256">
        <v>0.09</v>
      </c>
      <c r="J13" s="256">
        <v>0.09</v>
      </c>
      <c r="K13" s="256">
        <v>0.12</v>
      </c>
      <c r="L13" s="256">
        <v>0.1</v>
      </c>
      <c r="M13" s="256">
        <v>0.13</v>
      </c>
      <c r="N13" s="256">
        <v>0.22</v>
      </c>
      <c r="O13" s="256" t="s">
        <v>89</v>
      </c>
      <c r="P13" s="256" t="s">
        <v>312</v>
      </c>
      <c r="Q13" s="256">
        <v>4</v>
      </c>
      <c r="R13" s="256" t="s">
        <v>32</v>
      </c>
      <c r="S13" s="256" t="s">
        <v>80</v>
      </c>
      <c r="T13" s="276">
        <v>43770</v>
      </c>
      <c r="U13" s="276">
        <v>46326</v>
      </c>
      <c r="V13" s="269"/>
      <c r="W13" s="272" t="s">
        <v>290</v>
      </c>
      <c r="X13" s="265">
        <v>365</v>
      </c>
      <c r="Y13" s="265">
        <v>365</v>
      </c>
      <c r="Z13" s="265">
        <v>365</v>
      </c>
      <c r="AA13" s="265">
        <v>365</v>
      </c>
      <c r="AB13" s="265">
        <v>365</v>
      </c>
      <c r="AC13" s="265">
        <v>365</v>
      </c>
      <c r="AD13" s="265">
        <v>365</v>
      </c>
      <c r="AE13" s="265">
        <v>365</v>
      </c>
      <c r="AF13" s="265">
        <v>365</v>
      </c>
      <c r="AG13" s="265">
        <v>365</v>
      </c>
      <c r="AH13" s="265">
        <v>365</v>
      </c>
      <c r="AI13" s="265">
        <v>365</v>
      </c>
      <c r="AJ13" s="267">
        <v>1</v>
      </c>
    </row>
    <row r="14" spans="1:37" x14ac:dyDescent="0.25">
      <c r="A14" s="274" t="s">
        <v>295</v>
      </c>
      <c r="B14" s="275" t="s">
        <v>281</v>
      </c>
      <c r="C14" s="256">
        <v>100</v>
      </c>
      <c r="D14" s="256">
        <v>100</v>
      </c>
      <c r="E14" s="256">
        <v>100</v>
      </c>
      <c r="F14" s="256">
        <v>100</v>
      </c>
      <c r="G14" s="256">
        <v>100</v>
      </c>
      <c r="H14" s="256">
        <v>100</v>
      </c>
      <c r="I14" s="256">
        <v>100</v>
      </c>
      <c r="J14" s="256">
        <v>100</v>
      </c>
      <c r="K14" s="256">
        <v>100</v>
      </c>
      <c r="L14" s="256">
        <v>100</v>
      </c>
      <c r="M14" s="256">
        <v>100</v>
      </c>
      <c r="N14" s="256">
        <v>100</v>
      </c>
      <c r="O14" s="256" t="s">
        <v>297</v>
      </c>
      <c r="P14" s="256">
        <v>100</v>
      </c>
      <c r="Q14" s="256">
        <v>1</v>
      </c>
      <c r="R14" s="256" t="s">
        <v>25</v>
      </c>
      <c r="S14" s="256">
        <v>1</v>
      </c>
      <c r="T14" s="276">
        <v>44348</v>
      </c>
      <c r="U14" s="276">
        <v>51652</v>
      </c>
      <c r="V14" s="269"/>
      <c r="W14" s="291" t="s">
        <v>306</v>
      </c>
      <c r="X14" s="292">
        <v>0</v>
      </c>
      <c r="Y14" s="292">
        <v>0</v>
      </c>
      <c r="Z14" s="292">
        <v>0</v>
      </c>
      <c r="AA14" s="292">
        <v>0</v>
      </c>
      <c r="AB14" s="292">
        <v>0</v>
      </c>
      <c r="AC14" s="292">
        <v>0</v>
      </c>
      <c r="AD14" s="292">
        <v>150</v>
      </c>
      <c r="AE14" s="292">
        <v>150</v>
      </c>
      <c r="AF14" s="292">
        <v>150</v>
      </c>
      <c r="AG14" s="292">
        <v>150</v>
      </c>
      <c r="AH14" s="292">
        <v>150</v>
      </c>
      <c r="AI14" s="292">
        <v>150</v>
      </c>
      <c r="AJ14" s="293">
        <v>1</v>
      </c>
    </row>
    <row r="15" spans="1:37" x14ac:dyDescent="0.25">
      <c r="A15" s="274" t="s">
        <v>295</v>
      </c>
      <c r="B15" s="275" t="s">
        <v>284</v>
      </c>
      <c r="C15" s="256">
        <v>100</v>
      </c>
      <c r="D15" s="256">
        <v>100</v>
      </c>
      <c r="E15" s="256">
        <v>100</v>
      </c>
      <c r="F15" s="256">
        <v>100</v>
      </c>
      <c r="G15" s="256">
        <v>100</v>
      </c>
      <c r="H15" s="256">
        <v>100</v>
      </c>
      <c r="I15" s="256">
        <v>100</v>
      </c>
      <c r="J15" s="256">
        <v>100</v>
      </c>
      <c r="K15" s="256">
        <v>100</v>
      </c>
      <c r="L15" s="256">
        <v>100</v>
      </c>
      <c r="M15" s="256">
        <v>100</v>
      </c>
      <c r="N15" s="256">
        <v>100</v>
      </c>
      <c r="O15" s="256" t="s">
        <v>297</v>
      </c>
      <c r="P15" s="256">
        <v>100</v>
      </c>
      <c r="Q15" s="256">
        <v>1</v>
      </c>
      <c r="R15" s="256" t="s">
        <v>25</v>
      </c>
      <c r="S15" s="256">
        <v>1</v>
      </c>
      <c r="T15" s="276">
        <v>44348</v>
      </c>
      <c r="U15" s="276">
        <v>51652</v>
      </c>
      <c r="V15" s="269"/>
      <c r="W15" s="271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7"/>
      <c r="AK15" s="251"/>
    </row>
    <row r="16" spans="1:37" x14ac:dyDescent="0.25">
      <c r="A16" s="274" t="s">
        <v>295</v>
      </c>
      <c r="B16" s="275" t="s">
        <v>287</v>
      </c>
      <c r="C16" s="256">
        <v>100</v>
      </c>
      <c r="D16" s="256">
        <v>100</v>
      </c>
      <c r="E16" s="256">
        <v>100</v>
      </c>
      <c r="F16" s="256">
        <v>100</v>
      </c>
      <c r="G16" s="256">
        <v>100</v>
      </c>
      <c r="H16" s="256">
        <v>100</v>
      </c>
      <c r="I16" s="256">
        <v>100</v>
      </c>
      <c r="J16" s="256">
        <v>100</v>
      </c>
      <c r="K16" s="256">
        <v>100</v>
      </c>
      <c r="L16" s="256">
        <v>100</v>
      </c>
      <c r="M16" s="256">
        <v>100</v>
      </c>
      <c r="N16" s="256">
        <v>100</v>
      </c>
      <c r="O16" s="256" t="s">
        <v>297</v>
      </c>
      <c r="P16" s="256">
        <v>100</v>
      </c>
      <c r="Q16" s="256">
        <v>1</v>
      </c>
      <c r="R16" s="256" t="s">
        <v>25</v>
      </c>
      <c r="S16" s="256">
        <v>1</v>
      </c>
      <c r="T16" s="276">
        <v>44348</v>
      </c>
      <c r="U16" s="276">
        <v>51652</v>
      </c>
      <c r="V16" s="269"/>
      <c r="W16" s="277" t="s">
        <v>251</v>
      </c>
      <c r="X16" s="278">
        <f>SUM(X6:X14)</f>
        <v>1773.4</v>
      </c>
      <c r="Y16" s="278">
        <f t="shared" ref="Y16:AI16" si="2">SUM(Y6:Y14)</f>
        <v>1773.4099999999999</v>
      </c>
      <c r="Z16" s="278">
        <f t="shared" si="2"/>
        <v>1769.4199999999998</v>
      </c>
      <c r="AA16" s="278">
        <f t="shared" si="2"/>
        <v>1755.67</v>
      </c>
      <c r="AB16" s="278">
        <f t="shared" si="2"/>
        <v>965</v>
      </c>
      <c r="AC16" s="278">
        <f t="shared" si="2"/>
        <v>965</v>
      </c>
      <c r="AD16" s="278">
        <f t="shared" si="2"/>
        <v>1115</v>
      </c>
      <c r="AE16" s="278">
        <f t="shared" si="2"/>
        <v>1115</v>
      </c>
      <c r="AF16" s="278">
        <f t="shared" si="2"/>
        <v>1115</v>
      </c>
      <c r="AG16" s="278">
        <f t="shared" si="2"/>
        <v>1115</v>
      </c>
      <c r="AH16" s="278">
        <f t="shared" si="2"/>
        <v>1115</v>
      </c>
      <c r="AI16" s="278">
        <f t="shared" si="2"/>
        <v>1115</v>
      </c>
      <c r="AJ16" s="244"/>
    </row>
    <row r="17" spans="1:27" x14ac:dyDescent="0.25">
      <c r="A17" s="272" t="s">
        <v>296</v>
      </c>
      <c r="B17" s="272" t="s">
        <v>290</v>
      </c>
      <c r="C17" s="256">
        <v>182.5</v>
      </c>
      <c r="D17" s="256">
        <v>182.5</v>
      </c>
      <c r="E17" s="256">
        <v>182.5</v>
      </c>
      <c r="F17" s="256">
        <v>182.5</v>
      </c>
      <c r="G17" s="256">
        <v>182.5</v>
      </c>
      <c r="H17" s="256">
        <v>182.5</v>
      </c>
      <c r="I17" s="256">
        <v>182.5</v>
      </c>
      <c r="J17" s="256">
        <v>182.5</v>
      </c>
      <c r="K17" s="256">
        <v>182.5</v>
      </c>
      <c r="L17" s="256">
        <v>182.5</v>
      </c>
      <c r="M17" s="256">
        <v>182.5</v>
      </c>
      <c r="N17" s="256">
        <v>182.5</v>
      </c>
      <c r="O17" s="256" t="s">
        <v>297</v>
      </c>
      <c r="P17" s="256">
        <v>182.5</v>
      </c>
      <c r="Q17" s="256">
        <v>1</v>
      </c>
      <c r="R17" s="256" t="s">
        <v>25</v>
      </c>
      <c r="S17" s="256">
        <v>1</v>
      </c>
      <c r="T17" s="258">
        <v>44470</v>
      </c>
      <c r="U17" s="258">
        <v>55153</v>
      </c>
      <c r="V17" s="269"/>
    </row>
    <row r="18" spans="1:27" ht="26.4" x14ac:dyDescent="0.25">
      <c r="A18" s="291" t="s">
        <v>307</v>
      </c>
      <c r="B18" s="294" t="s">
        <v>306</v>
      </c>
      <c r="C18" s="295">
        <v>0</v>
      </c>
      <c r="D18" s="295">
        <v>0</v>
      </c>
      <c r="E18" s="295">
        <v>0</v>
      </c>
      <c r="F18" s="295">
        <v>0</v>
      </c>
      <c r="G18" s="295">
        <v>0</v>
      </c>
      <c r="H18" s="295">
        <v>0</v>
      </c>
      <c r="I18" s="295">
        <v>75</v>
      </c>
      <c r="J18" s="295">
        <v>75</v>
      </c>
      <c r="K18" s="295">
        <v>75</v>
      </c>
      <c r="L18" s="295">
        <v>75</v>
      </c>
      <c r="M18" s="295">
        <v>75</v>
      </c>
      <c r="N18" s="295">
        <v>75</v>
      </c>
      <c r="O18" s="295" t="s">
        <v>297</v>
      </c>
      <c r="P18" s="295">
        <f t="shared" ref="P18" si="3">IF(O18="CAISO System","0.00",J18)</f>
        <v>75</v>
      </c>
      <c r="Q18" s="295">
        <v>1</v>
      </c>
      <c r="R18" s="295" t="s">
        <v>25</v>
      </c>
      <c r="S18" s="295">
        <v>1</v>
      </c>
      <c r="T18" s="296">
        <v>45108</v>
      </c>
      <c r="U18" s="296">
        <v>50951</v>
      </c>
      <c r="V18" s="269"/>
    </row>
    <row r="19" spans="1:27" s="251" customFormat="1" x14ac:dyDescent="0.25">
      <c r="A19" s="240"/>
      <c r="B19" s="240"/>
      <c r="C19" s="240"/>
      <c r="D19" s="240"/>
      <c r="E19" s="240"/>
      <c r="F19" s="240"/>
      <c r="G19" s="240"/>
      <c r="H19" s="240"/>
      <c r="I19" s="242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69"/>
    </row>
    <row r="20" spans="1:27" x14ac:dyDescent="0.25">
      <c r="A20" s="279"/>
      <c r="B20" s="279" t="s">
        <v>308</v>
      </c>
      <c r="C20" s="280">
        <f t="shared" ref="C20:N20" si="4">SUM(C21:C23)</f>
        <v>0</v>
      </c>
      <c r="D20" s="280">
        <f t="shared" si="4"/>
        <v>0</v>
      </c>
      <c r="E20" s="280">
        <f t="shared" si="4"/>
        <v>0</v>
      </c>
      <c r="F20" s="280">
        <f t="shared" si="4"/>
        <v>0</v>
      </c>
      <c r="G20" s="280">
        <f t="shared" si="4"/>
        <v>0</v>
      </c>
      <c r="H20" s="280">
        <f t="shared" si="4"/>
        <v>0</v>
      </c>
      <c r="I20" s="280">
        <f t="shared" si="4"/>
        <v>0</v>
      </c>
      <c r="J20" s="280">
        <f t="shared" si="4"/>
        <v>0</v>
      </c>
      <c r="K20" s="280">
        <f t="shared" si="4"/>
        <v>0</v>
      </c>
      <c r="L20" s="280">
        <f t="shared" si="4"/>
        <v>0</v>
      </c>
      <c r="M20" s="280">
        <f t="shared" si="4"/>
        <v>0</v>
      </c>
      <c r="N20" s="280">
        <f t="shared" si="4"/>
        <v>0</v>
      </c>
      <c r="O20" s="281" t="s">
        <v>89</v>
      </c>
      <c r="P20" s="281"/>
      <c r="Q20" s="281"/>
      <c r="R20" s="281"/>
      <c r="S20" s="281"/>
      <c r="T20" s="282">
        <v>44927</v>
      </c>
      <c r="U20" s="282">
        <v>45291</v>
      </c>
      <c r="V20" s="283"/>
      <c r="X20" s="251"/>
      <c r="Z20" s="284"/>
      <c r="AA20" s="284"/>
    </row>
    <row r="21" spans="1:27" x14ac:dyDescent="0.25">
      <c r="A21" s="279"/>
      <c r="B21" s="279" t="s">
        <v>249</v>
      </c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81"/>
      <c r="P21" s="281"/>
      <c r="Q21" s="281"/>
      <c r="R21" s="281"/>
      <c r="S21" s="281"/>
      <c r="T21" s="282"/>
      <c r="U21" s="282"/>
      <c r="V21" s="283"/>
      <c r="X21" s="251"/>
      <c r="Z21" s="284"/>
      <c r="AA21" s="284"/>
    </row>
    <row r="22" spans="1:27" x14ac:dyDescent="0.25">
      <c r="A22" s="279"/>
      <c r="B22" s="279" t="s">
        <v>299</v>
      </c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81"/>
      <c r="P22" s="281"/>
      <c r="Q22" s="281"/>
      <c r="R22" s="281"/>
      <c r="S22" s="281"/>
      <c r="T22" s="282"/>
      <c r="U22" s="282"/>
      <c r="V22" s="283"/>
      <c r="X22" s="251"/>
      <c r="Z22" s="284"/>
      <c r="AA22" s="284"/>
    </row>
    <row r="23" spans="1:27" x14ac:dyDescent="0.25">
      <c r="A23" s="279"/>
      <c r="B23" s="279" t="s">
        <v>300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81"/>
      <c r="P23" s="281"/>
      <c r="Q23" s="281"/>
      <c r="R23" s="281"/>
      <c r="S23" s="281"/>
      <c r="T23" s="282"/>
      <c r="U23" s="282"/>
      <c r="V23" s="283"/>
      <c r="X23" s="251"/>
      <c r="Z23" s="284"/>
      <c r="AA23" s="284"/>
    </row>
    <row r="24" spans="1:27" x14ac:dyDescent="0.25">
      <c r="I24" s="240"/>
      <c r="X24" s="251"/>
      <c r="Z24" s="284"/>
      <c r="AA24" s="284"/>
    </row>
    <row r="25" spans="1:27" ht="24" customHeight="1" x14ac:dyDescent="0.25">
      <c r="B25" s="285" t="s">
        <v>301</v>
      </c>
      <c r="C25" s="252">
        <f t="shared" ref="C25:N25" si="5">SUM(C5:C18)+C20</f>
        <v>1310.6599999999999</v>
      </c>
      <c r="D25" s="252">
        <f t="shared" si="5"/>
        <v>1311.1999999999998</v>
      </c>
      <c r="E25" s="252">
        <f t="shared" si="5"/>
        <v>1301.8199999999997</v>
      </c>
      <c r="F25" s="252">
        <f t="shared" si="5"/>
        <v>1284.3699999999999</v>
      </c>
      <c r="G25" s="252">
        <f t="shared" si="5"/>
        <v>494.74</v>
      </c>
      <c r="H25" s="252">
        <f t="shared" si="5"/>
        <v>494.03</v>
      </c>
      <c r="I25" s="252">
        <f t="shared" si="5"/>
        <v>570.31999999999994</v>
      </c>
      <c r="J25" s="252">
        <f t="shared" si="5"/>
        <v>568.56999999999994</v>
      </c>
      <c r="K25" s="252">
        <f t="shared" si="5"/>
        <v>568.28</v>
      </c>
      <c r="L25" s="252">
        <f t="shared" si="5"/>
        <v>576.48</v>
      </c>
      <c r="M25" s="252">
        <f t="shared" si="5"/>
        <v>588.46</v>
      </c>
      <c r="N25" s="252">
        <f t="shared" si="5"/>
        <v>579.38</v>
      </c>
      <c r="X25" s="251"/>
    </row>
    <row r="26" spans="1:27" x14ac:dyDescent="0.25">
      <c r="X26" s="251"/>
    </row>
    <row r="27" spans="1:27" x14ac:dyDescent="0.25">
      <c r="B27" s="286" t="s">
        <v>309</v>
      </c>
      <c r="C27" s="287"/>
      <c r="D27" s="251"/>
      <c r="E27" s="251"/>
      <c r="X27" s="251"/>
    </row>
    <row r="28" spans="1:27" x14ac:dyDescent="0.25">
      <c r="B28" s="287" t="s">
        <v>297</v>
      </c>
      <c r="C28" s="288">
        <f t="shared" ref="C28:C33" si="6">SUMIF($O$5:$O$18,B28,$J$5:$J$18)</f>
        <v>558.11</v>
      </c>
      <c r="D28" s="251"/>
      <c r="E28" s="251"/>
      <c r="X28" s="251"/>
    </row>
    <row r="29" spans="1:27" x14ac:dyDescent="0.25">
      <c r="B29" s="289" t="s">
        <v>302</v>
      </c>
      <c r="C29" s="288">
        <f t="shared" si="6"/>
        <v>0</v>
      </c>
      <c r="D29" s="251"/>
      <c r="E29" s="251"/>
      <c r="X29" s="251"/>
    </row>
    <row r="30" spans="1:27" x14ac:dyDescent="0.25">
      <c r="B30" s="289" t="s">
        <v>303</v>
      </c>
      <c r="C30" s="288">
        <f t="shared" si="6"/>
        <v>0</v>
      </c>
      <c r="D30" s="251"/>
      <c r="E30" s="251"/>
      <c r="X30" s="251"/>
    </row>
    <row r="31" spans="1:27" x14ac:dyDescent="0.25">
      <c r="B31" s="289" t="s">
        <v>304</v>
      </c>
      <c r="C31" s="288">
        <f t="shared" si="6"/>
        <v>0</v>
      </c>
      <c r="D31" s="251"/>
      <c r="E31" s="251"/>
      <c r="X31" s="251"/>
    </row>
    <row r="32" spans="1:27" x14ac:dyDescent="0.25">
      <c r="B32" s="289" t="s">
        <v>51</v>
      </c>
      <c r="C32" s="288">
        <f t="shared" si="6"/>
        <v>0</v>
      </c>
      <c r="D32" s="251"/>
      <c r="E32" s="251"/>
      <c r="X32" s="251"/>
    </row>
    <row r="33" spans="2:24" x14ac:dyDescent="0.25">
      <c r="B33" s="289" t="s">
        <v>89</v>
      </c>
      <c r="C33" s="288">
        <f t="shared" si="6"/>
        <v>10.46</v>
      </c>
      <c r="X33" s="251"/>
    </row>
    <row r="34" spans="2:24" x14ac:dyDescent="0.25">
      <c r="B34" s="287"/>
      <c r="C34" s="287"/>
      <c r="X34" s="251"/>
    </row>
    <row r="35" spans="2:24" x14ac:dyDescent="0.25">
      <c r="B35" s="289" t="s">
        <v>251</v>
      </c>
      <c r="C35" s="288">
        <f>SUM(C28:C33)</f>
        <v>568.57000000000005</v>
      </c>
      <c r="X35" s="251"/>
    </row>
    <row r="36" spans="2:24" x14ac:dyDescent="0.25">
      <c r="B36" s="251"/>
      <c r="C36" s="251"/>
      <c r="D36" s="251"/>
      <c r="E36" s="251"/>
      <c r="X36" s="251"/>
    </row>
    <row r="37" spans="2:24" x14ac:dyDescent="0.25">
      <c r="X37" s="251"/>
    </row>
  </sheetData>
  <autoFilter ref="A3:U23" xr:uid="{00000000-0009-0000-0000-000000000000}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7EAE-E742-4F3F-9FA6-88D98CC69E4F}">
  <sheetPr>
    <pageSetUpPr fitToPage="1"/>
  </sheetPr>
  <dimension ref="A1:AK33"/>
  <sheetViews>
    <sheetView zoomScaleNormal="100" workbookViewId="0">
      <selection activeCell="J7" sqref="J7"/>
    </sheetView>
  </sheetViews>
  <sheetFormatPr defaultRowHeight="13.2" x14ac:dyDescent="0.25"/>
  <cols>
    <col min="1" max="1" width="19.21875" style="240" customWidth="1"/>
    <col min="2" max="2" width="30" style="240" customWidth="1"/>
    <col min="3" max="6" width="9.44140625" style="240" customWidth="1"/>
    <col min="7" max="7" width="9.5546875" style="240" customWidth="1"/>
    <col min="8" max="8" width="10.5546875" style="240" customWidth="1"/>
    <col min="9" max="9" width="10.5546875" style="242" customWidth="1"/>
    <col min="10" max="10" width="10.77734375" style="240" customWidth="1"/>
    <col min="11" max="11" width="10.44140625" style="240" customWidth="1"/>
    <col min="12" max="12" width="10" style="240" customWidth="1"/>
    <col min="13" max="13" width="10.44140625" style="240" customWidth="1"/>
    <col min="14" max="14" width="11.109375" style="240" customWidth="1"/>
    <col min="15" max="15" width="16.21875" style="240" bestFit="1" customWidth="1"/>
    <col min="16" max="16" width="11.5546875" style="240" customWidth="1"/>
    <col min="17" max="18" width="10.109375" style="240" customWidth="1"/>
    <col min="19" max="19" width="11.77734375" style="240" customWidth="1"/>
    <col min="20" max="21" width="15.44140625" style="240" customWidth="1"/>
    <col min="22" max="22" width="10.88671875" style="240" customWidth="1"/>
    <col min="23" max="23" width="42.44140625" style="240" customWidth="1"/>
    <col min="24" max="24" width="8.88671875" style="240"/>
    <col min="25" max="25" width="9.88671875" style="240" customWidth="1"/>
    <col min="26" max="35" width="8.88671875" style="240"/>
    <col min="36" max="36" width="13.88671875" style="240" bestFit="1" customWidth="1"/>
    <col min="37" max="16384" width="8.88671875" style="240"/>
  </cols>
  <sheetData>
    <row r="1" spans="1:37" x14ac:dyDescent="0.25">
      <c r="H1" s="241" t="s">
        <v>254</v>
      </c>
    </row>
    <row r="2" spans="1:37" x14ac:dyDescent="0.25">
      <c r="A2" s="243" t="s">
        <v>255</v>
      </c>
      <c r="B2" s="244" t="s">
        <v>256</v>
      </c>
      <c r="C2" s="245"/>
      <c r="D2" s="245"/>
      <c r="E2" s="245"/>
      <c r="F2" s="246"/>
      <c r="G2" s="246"/>
      <c r="H2" s="246"/>
    </row>
    <row r="3" spans="1:37" ht="39.6" x14ac:dyDescent="0.25">
      <c r="A3" s="247" t="s">
        <v>257</v>
      </c>
      <c r="B3" s="247" t="s">
        <v>4</v>
      </c>
      <c r="C3" s="248">
        <v>45292</v>
      </c>
      <c r="D3" s="248">
        <v>45323</v>
      </c>
      <c r="E3" s="248">
        <v>45352</v>
      </c>
      <c r="F3" s="248">
        <v>45383</v>
      </c>
      <c r="G3" s="248">
        <v>45413</v>
      </c>
      <c r="H3" s="248">
        <v>45444</v>
      </c>
      <c r="I3" s="248">
        <v>45474</v>
      </c>
      <c r="J3" s="248">
        <v>45505</v>
      </c>
      <c r="K3" s="248">
        <v>45536</v>
      </c>
      <c r="L3" s="248">
        <v>45566</v>
      </c>
      <c r="M3" s="248">
        <v>45597</v>
      </c>
      <c r="N3" s="248">
        <v>45627</v>
      </c>
      <c r="O3" s="247" t="s">
        <v>5</v>
      </c>
      <c r="P3" s="247" t="s">
        <v>6</v>
      </c>
      <c r="Q3" s="247" t="s">
        <v>245</v>
      </c>
      <c r="R3" s="247" t="s">
        <v>305</v>
      </c>
      <c r="S3" s="249" t="s">
        <v>259</v>
      </c>
      <c r="T3" s="247" t="s">
        <v>8</v>
      </c>
      <c r="U3" s="247" t="s">
        <v>9</v>
      </c>
      <c r="V3" s="250"/>
      <c r="Z3" s="251"/>
      <c r="AA3" s="251"/>
      <c r="AB3" s="251"/>
    </row>
    <row r="4" spans="1:37" x14ac:dyDescent="0.25">
      <c r="A4" s="247"/>
      <c r="B4" s="247"/>
      <c r="C4" s="252">
        <f t="shared" ref="C4:E4" si="0">SUM(C5:C14)</f>
        <v>577.26</v>
      </c>
      <c r="D4" s="252">
        <f t="shared" si="0"/>
        <v>577.79</v>
      </c>
      <c r="E4" s="252">
        <f t="shared" si="0"/>
        <v>572.4</v>
      </c>
      <c r="F4" s="252">
        <f>SUM(F5:F14)</f>
        <v>568.70000000000005</v>
      </c>
      <c r="G4" s="252">
        <f t="shared" ref="G4:N4" si="1">SUM(G5:G14)</f>
        <v>569.74</v>
      </c>
      <c r="H4" s="252">
        <f t="shared" si="1"/>
        <v>569.03</v>
      </c>
      <c r="I4" s="252">
        <f t="shared" si="1"/>
        <v>570.31999999999994</v>
      </c>
      <c r="J4" s="252">
        <f t="shared" si="1"/>
        <v>567.96</v>
      </c>
      <c r="K4" s="252">
        <f t="shared" si="1"/>
        <v>568.1</v>
      </c>
      <c r="L4" s="252">
        <f t="shared" si="1"/>
        <v>566.57999999999993</v>
      </c>
      <c r="M4" s="252">
        <f t="shared" si="1"/>
        <v>578.55999999999995</v>
      </c>
      <c r="N4" s="252">
        <f t="shared" si="1"/>
        <v>569.48</v>
      </c>
      <c r="O4" s="247"/>
      <c r="P4" s="247"/>
      <c r="Q4" s="247"/>
      <c r="R4" s="247"/>
      <c r="S4" s="247"/>
      <c r="T4" s="247"/>
      <c r="U4" s="247"/>
      <c r="V4" s="250"/>
      <c r="W4" s="253" t="s">
        <v>260</v>
      </c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</row>
    <row r="5" spans="1:37" x14ac:dyDescent="0.25">
      <c r="A5" s="254" t="s">
        <v>275</v>
      </c>
      <c r="B5" s="255" t="s">
        <v>276</v>
      </c>
      <c r="C5" s="256">
        <v>7.93</v>
      </c>
      <c r="D5" s="256">
        <v>0.66</v>
      </c>
      <c r="E5" s="256">
        <v>0.6</v>
      </c>
      <c r="F5" s="256">
        <v>0.91</v>
      </c>
      <c r="G5" s="256">
        <v>1</v>
      </c>
      <c r="H5" s="256">
        <v>0.74</v>
      </c>
      <c r="I5" s="256">
        <v>0.99</v>
      </c>
      <c r="J5" s="257">
        <v>0</v>
      </c>
      <c r="K5" s="257">
        <v>0</v>
      </c>
      <c r="L5" s="257">
        <v>0</v>
      </c>
      <c r="M5" s="257">
        <v>0</v>
      </c>
      <c r="N5" s="257">
        <v>0</v>
      </c>
      <c r="O5" s="256" t="s">
        <v>297</v>
      </c>
      <c r="P5" s="256">
        <v>0</v>
      </c>
      <c r="Q5" s="256">
        <v>4</v>
      </c>
      <c r="R5" s="256" t="s">
        <v>32</v>
      </c>
      <c r="S5" s="256" t="s">
        <v>80</v>
      </c>
      <c r="T5" s="258">
        <v>42948</v>
      </c>
      <c r="U5" s="268">
        <v>45504</v>
      </c>
      <c r="V5" s="260"/>
      <c r="X5" s="261">
        <v>44927</v>
      </c>
      <c r="Y5" s="262">
        <v>44958</v>
      </c>
      <c r="Z5" s="261">
        <v>44986</v>
      </c>
      <c r="AA5" s="262">
        <v>45017</v>
      </c>
      <c r="AB5" s="261">
        <v>45047</v>
      </c>
      <c r="AC5" s="262">
        <v>45078</v>
      </c>
      <c r="AD5" s="261">
        <v>45108</v>
      </c>
      <c r="AE5" s="262">
        <v>45139</v>
      </c>
      <c r="AF5" s="261">
        <v>45170</v>
      </c>
      <c r="AG5" s="262">
        <v>45200</v>
      </c>
      <c r="AH5" s="261">
        <v>45231</v>
      </c>
      <c r="AI5" s="262">
        <v>45261</v>
      </c>
      <c r="AJ5" s="263" t="s">
        <v>263</v>
      </c>
    </row>
    <row r="6" spans="1:37" x14ac:dyDescent="0.25">
      <c r="A6" s="254" t="s">
        <v>282</v>
      </c>
      <c r="B6" s="255" t="s">
        <v>283</v>
      </c>
      <c r="C6" s="256">
        <v>0</v>
      </c>
      <c r="D6" s="256">
        <v>7.66</v>
      </c>
      <c r="E6" s="256">
        <v>2.98</v>
      </c>
      <c r="F6" s="256">
        <v>1.17</v>
      </c>
      <c r="G6" s="256">
        <v>0</v>
      </c>
      <c r="H6" s="256">
        <v>0</v>
      </c>
      <c r="I6" s="256">
        <v>1.1599999999999999</v>
      </c>
      <c r="J6" s="256">
        <v>0</v>
      </c>
      <c r="K6" s="256">
        <v>0</v>
      </c>
      <c r="L6" s="256">
        <v>0.17</v>
      </c>
      <c r="M6" s="256">
        <v>12.25</v>
      </c>
      <c r="N6" s="256">
        <v>0.02</v>
      </c>
      <c r="O6" s="256" t="s">
        <v>297</v>
      </c>
      <c r="P6" s="256">
        <v>0</v>
      </c>
      <c r="Q6" s="256">
        <v>4</v>
      </c>
      <c r="R6" s="256" t="s">
        <v>32</v>
      </c>
      <c r="S6" s="256" t="s">
        <v>80</v>
      </c>
      <c r="T6" s="258">
        <v>41852</v>
      </c>
      <c r="U6" s="258">
        <v>46234</v>
      </c>
      <c r="V6" s="260"/>
      <c r="W6" s="271" t="s">
        <v>281</v>
      </c>
      <c r="X6" s="265">
        <v>200</v>
      </c>
      <c r="Y6" s="265">
        <v>200</v>
      </c>
      <c r="Z6" s="265">
        <v>200</v>
      </c>
      <c r="AA6" s="265">
        <f>INDEX('[13]2021 Draft EFC_082321'!E:E,MATCH('PGE CAM eligible contracts ''24'!$W6,'[13]2021 Draft EFC_082321'!$A:$A,0))</f>
        <v>200</v>
      </c>
      <c r="AB6" s="265">
        <f>INDEX('[13]2021 Draft EFC_082321'!F:F,MATCH('PGE CAM eligible contracts ''24'!$W6,'[13]2021 Draft EFC_082321'!$A:$A,0))</f>
        <v>200</v>
      </c>
      <c r="AC6" s="265">
        <f>INDEX('[13]2021 Draft EFC_082321'!G:G,MATCH('PGE CAM eligible contracts ''24'!$W6,'[13]2021 Draft EFC_082321'!$A:$A,0))</f>
        <v>200</v>
      </c>
      <c r="AD6" s="265">
        <f>INDEX('[13]2021 Draft EFC_082321'!H:H,MATCH('PGE CAM eligible contracts ''24'!$W6,'[13]2021 Draft EFC_082321'!$A:$A,0))</f>
        <v>200</v>
      </c>
      <c r="AE6" s="265">
        <f>INDEX('[13]2021 Draft EFC_082321'!I:I,MATCH('PGE CAM eligible contracts ''24'!$W6,'[13]2021 Draft EFC_082321'!$A:$A,0))</f>
        <v>200</v>
      </c>
      <c r="AF6" s="265">
        <f>INDEX('[13]2021 Draft EFC_082321'!J:J,MATCH('PGE CAM eligible contracts ''24'!$W6,'[13]2021 Draft EFC_082321'!$A:$A,0))</f>
        <v>200</v>
      </c>
      <c r="AG6" s="265">
        <f>INDEX('[13]2021 Draft EFC_082321'!K:K,MATCH('PGE CAM eligible contracts ''24'!$W6,'[13]2021 Draft EFC_082321'!$A:$A,0))</f>
        <v>200</v>
      </c>
      <c r="AH6" s="265">
        <f>INDEX('[13]2021 Draft EFC_082321'!L:L,MATCH('PGE CAM eligible contracts ''24'!$W6,'[13]2021 Draft EFC_082321'!$A:$A,0))</f>
        <v>200</v>
      </c>
      <c r="AI6" s="265">
        <f>INDEX('[13]2021 Draft EFC_082321'!M:M,MATCH('PGE CAM eligible contracts ''24'!$W6,'[13]2021 Draft EFC_082321'!$A:$A,0))</f>
        <v>200</v>
      </c>
      <c r="AJ6" s="267">
        <v>1</v>
      </c>
    </row>
    <row r="7" spans="1:37" x14ac:dyDescent="0.25">
      <c r="A7" s="254" t="s">
        <v>288</v>
      </c>
      <c r="B7" s="255" t="s">
        <v>289</v>
      </c>
      <c r="C7" s="256">
        <v>0.17</v>
      </c>
      <c r="D7" s="256">
        <v>0.1</v>
      </c>
      <c r="E7" s="256">
        <v>0.13</v>
      </c>
      <c r="F7" s="256">
        <v>0.14000000000000001</v>
      </c>
      <c r="G7" s="256">
        <v>0.08</v>
      </c>
      <c r="H7" s="256">
        <v>0.15</v>
      </c>
      <c r="I7" s="256">
        <v>0.1</v>
      </c>
      <c r="J7" s="256">
        <v>0.14000000000000001</v>
      </c>
      <c r="K7" s="256">
        <v>0.14000000000000001</v>
      </c>
      <c r="L7" s="256">
        <v>0.25</v>
      </c>
      <c r="M7" s="256">
        <v>0.28999999999999998</v>
      </c>
      <c r="N7" s="256">
        <v>0.31</v>
      </c>
      <c r="O7" s="256" t="s">
        <v>89</v>
      </c>
      <c r="P7" s="256" t="s">
        <v>312</v>
      </c>
      <c r="Q7" s="256">
        <v>4</v>
      </c>
      <c r="R7" s="256" t="s">
        <v>32</v>
      </c>
      <c r="S7" s="256" t="s">
        <v>80</v>
      </c>
      <c r="T7" s="258">
        <v>43739</v>
      </c>
      <c r="U7" s="258">
        <v>46295</v>
      </c>
      <c r="V7" s="269"/>
      <c r="W7" s="271" t="s">
        <v>284</v>
      </c>
      <c r="X7" s="265">
        <v>200</v>
      </c>
      <c r="Y7" s="265">
        <v>200</v>
      </c>
      <c r="Z7" s="265">
        <v>200</v>
      </c>
      <c r="AA7" s="265">
        <f>INDEX('[13]2021 Draft EFC_082321'!E:E,MATCH('PGE CAM eligible contracts ''24'!$W7,'[13]2021 Draft EFC_082321'!$A:$A,0))</f>
        <v>200</v>
      </c>
      <c r="AB7" s="265">
        <f>INDEX('[13]2021 Draft EFC_082321'!F:F,MATCH('PGE CAM eligible contracts ''24'!$W7,'[13]2021 Draft EFC_082321'!$A:$A,0))</f>
        <v>200</v>
      </c>
      <c r="AC7" s="265">
        <f>INDEX('[13]2021 Draft EFC_082321'!G:G,MATCH('PGE CAM eligible contracts ''24'!$W7,'[13]2021 Draft EFC_082321'!$A:$A,0))</f>
        <v>200</v>
      </c>
      <c r="AD7" s="265">
        <f>INDEX('[13]2021 Draft EFC_082321'!H:H,MATCH('PGE CAM eligible contracts ''24'!$W7,'[13]2021 Draft EFC_082321'!$A:$A,0))</f>
        <v>200</v>
      </c>
      <c r="AE7" s="265">
        <f>INDEX('[13]2021 Draft EFC_082321'!I:I,MATCH('PGE CAM eligible contracts ''24'!$W7,'[13]2021 Draft EFC_082321'!$A:$A,0))</f>
        <v>200</v>
      </c>
      <c r="AF7" s="265">
        <f>INDEX('[13]2021 Draft EFC_082321'!J:J,MATCH('PGE CAM eligible contracts ''24'!$W7,'[13]2021 Draft EFC_082321'!$A:$A,0))</f>
        <v>200</v>
      </c>
      <c r="AG7" s="265">
        <f>INDEX('[13]2021 Draft EFC_082321'!K:K,MATCH('PGE CAM eligible contracts ''24'!$W7,'[13]2021 Draft EFC_082321'!$A:$A,0))</f>
        <v>200</v>
      </c>
      <c r="AH7" s="265">
        <f>INDEX('[13]2021 Draft EFC_082321'!L:L,MATCH('PGE CAM eligible contracts ''24'!$W7,'[13]2021 Draft EFC_082321'!$A:$A,0))</f>
        <v>200</v>
      </c>
      <c r="AI7" s="265">
        <f>INDEX('[13]2021 Draft EFC_082321'!M:M,MATCH('PGE CAM eligible contracts ''24'!$W7,'[13]2021 Draft EFC_082321'!$A:$A,0))</f>
        <v>200</v>
      </c>
      <c r="AJ7" s="267">
        <v>1</v>
      </c>
    </row>
    <row r="8" spans="1:37" x14ac:dyDescent="0.25">
      <c r="A8" s="273" t="s">
        <v>291</v>
      </c>
      <c r="B8" s="264" t="s">
        <v>292</v>
      </c>
      <c r="C8" s="256">
        <v>11.49</v>
      </c>
      <c r="D8" s="256">
        <v>11.66</v>
      </c>
      <c r="E8" s="256">
        <v>11.06</v>
      </c>
      <c r="F8" s="256">
        <v>8.8699999999999992</v>
      </c>
      <c r="G8" s="256">
        <v>11.06</v>
      </c>
      <c r="H8" s="256">
        <v>10.53</v>
      </c>
      <c r="I8" s="256">
        <v>10.48</v>
      </c>
      <c r="J8" s="256">
        <v>10.23</v>
      </c>
      <c r="K8" s="256">
        <v>10.34</v>
      </c>
      <c r="L8" s="256">
        <v>8.56</v>
      </c>
      <c r="M8" s="256">
        <v>8.39</v>
      </c>
      <c r="N8" s="256">
        <v>11.43</v>
      </c>
      <c r="O8" s="256" t="s">
        <v>89</v>
      </c>
      <c r="P8" s="256" t="s">
        <v>312</v>
      </c>
      <c r="Q8" s="256">
        <v>4</v>
      </c>
      <c r="R8" s="256" t="s">
        <v>32</v>
      </c>
      <c r="S8" s="256" t="s">
        <v>80</v>
      </c>
      <c r="T8" s="258">
        <v>43800</v>
      </c>
      <c r="U8" s="258">
        <v>46356</v>
      </c>
      <c r="V8" s="269"/>
      <c r="W8" s="271" t="s">
        <v>287</v>
      </c>
      <c r="X8" s="265">
        <v>200</v>
      </c>
      <c r="Y8" s="265">
        <v>200</v>
      </c>
      <c r="Z8" s="265">
        <v>200</v>
      </c>
      <c r="AA8" s="265">
        <f>INDEX('[13]2021 Draft EFC_082321'!E:E,MATCH('PGE CAM eligible contracts ''24'!$W8,'[13]2021 Draft EFC_082321'!$A:$A,0))</f>
        <v>200</v>
      </c>
      <c r="AB8" s="265">
        <f>INDEX('[13]2021 Draft EFC_082321'!F:F,MATCH('PGE CAM eligible contracts ''24'!$W8,'[13]2021 Draft EFC_082321'!$A:$A,0))</f>
        <v>200</v>
      </c>
      <c r="AC8" s="265">
        <f>INDEX('[13]2021 Draft EFC_082321'!G:G,MATCH('PGE CAM eligible contracts ''24'!$W8,'[13]2021 Draft EFC_082321'!$A:$A,0))</f>
        <v>200</v>
      </c>
      <c r="AD8" s="265">
        <f>INDEX('[13]2021 Draft EFC_082321'!H:H,MATCH('PGE CAM eligible contracts ''24'!$W8,'[13]2021 Draft EFC_082321'!$A:$A,0))</f>
        <v>200</v>
      </c>
      <c r="AE8" s="265">
        <f>INDEX('[13]2021 Draft EFC_082321'!I:I,MATCH('PGE CAM eligible contracts ''24'!$W8,'[13]2021 Draft EFC_082321'!$A:$A,0))</f>
        <v>200</v>
      </c>
      <c r="AF8" s="265">
        <f>INDEX('[13]2021 Draft EFC_082321'!J:J,MATCH('PGE CAM eligible contracts ''24'!$W8,'[13]2021 Draft EFC_082321'!$A:$A,0))</f>
        <v>200</v>
      </c>
      <c r="AG8" s="265">
        <f>INDEX('[13]2021 Draft EFC_082321'!K:K,MATCH('PGE CAM eligible contracts ''24'!$W8,'[13]2021 Draft EFC_082321'!$A:$A,0))</f>
        <v>200</v>
      </c>
      <c r="AH8" s="265">
        <f>INDEX('[13]2021 Draft EFC_082321'!L:L,MATCH('PGE CAM eligible contracts ''24'!$W8,'[13]2021 Draft EFC_082321'!$A:$A,0))</f>
        <v>200</v>
      </c>
      <c r="AI8" s="265">
        <f>INDEX('[13]2021 Draft EFC_082321'!M:M,MATCH('PGE CAM eligible contracts ''24'!$W8,'[13]2021 Draft EFC_082321'!$A:$A,0))</f>
        <v>200</v>
      </c>
      <c r="AJ8" s="267">
        <v>1</v>
      </c>
    </row>
    <row r="9" spans="1:37" x14ac:dyDescent="0.25">
      <c r="A9" s="274" t="s">
        <v>293</v>
      </c>
      <c r="B9" s="275" t="s">
        <v>294</v>
      </c>
      <c r="C9" s="256">
        <v>0.17</v>
      </c>
      <c r="D9" s="256">
        <v>0.21</v>
      </c>
      <c r="E9" s="256">
        <v>0.13</v>
      </c>
      <c r="F9" s="256">
        <v>0.11</v>
      </c>
      <c r="G9" s="256">
        <v>0.1</v>
      </c>
      <c r="H9" s="256">
        <v>0.11</v>
      </c>
      <c r="I9" s="256">
        <v>0.09</v>
      </c>
      <c r="J9" s="256">
        <v>0.09</v>
      </c>
      <c r="K9" s="256">
        <v>0.12</v>
      </c>
      <c r="L9" s="256">
        <v>0.1</v>
      </c>
      <c r="M9" s="256">
        <v>0.13</v>
      </c>
      <c r="N9" s="256">
        <v>0.22</v>
      </c>
      <c r="O9" s="256" t="s">
        <v>89</v>
      </c>
      <c r="P9" s="256" t="s">
        <v>312</v>
      </c>
      <c r="Q9" s="256">
        <v>4</v>
      </c>
      <c r="R9" s="256" t="s">
        <v>32</v>
      </c>
      <c r="S9" s="256" t="s">
        <v>80</v>
      </c>
      <c r="T9" s="276">
        <v>43770</v>
      </c>
      <c r="U9" s="276">
        <v>46326</v>
      </c>
      <c r="V9" s="269"/>
      <c r="W9" s="272" t="s">
        <v>290</v>
      </c>
      <c r="X9" s="265">
        <v>365</v>
      </c>
      <c r="Y9" s="265">
        <v>365</v>
      </c>
      <c r="Z9" s="265">
        <v>365</v>
      </c>
      <c r="AA9" s="265">
        <v>365</v>
      </c>
      <c r="AB9" s="265">
        <v>365</v>
      </c>
      <c r="AC9" s="265">
        <v>365</v>
      </c>
      <c r="AD9" s="265">
        <v>365</v>
      </c>
      <c r="AE9" s="265">
        <v>365</v>
      </c>
      <c r="AF9" s="265">
        <v>365</v>
      </c>
      <c r="AG9" s="265">
        <v>365</v>
      </c>
      <c r="AH9" s="265">
        <v>365</v>
      </c>
      <c r="AI9" s="265">
        <v>365</v>
      </c>
      <c r="AJ9" s="267">
        <v>1</v>
      </c>
      <c r="AK9" s="251"/>
    </row>
    <row r="10" spans="1:37" x14ac:dyDescent="0.25">
      <c r="A10" s="274" t="s">
        <v>295</v>
      </c>
      <c r="B10" s="275" t="s">
        <v>281</v>
      </c>
      <c r="C10" s="256">
        <v>100</v>
      </c>
      <c r="D10" s="256">
        <v>100</v>
      </c>
      <c r="E10" s="256">
        <v>100</v>
      </c>
      <c r="F10" s="256">
        <v>100</v>
      </c>
      <c r="G10" s="256">
        <v>100</v>
      </c>
      <c r="H10" s="256">
        <v>100</v>
      </c>
      <c r="I10" s="256">
        <v>100</v>
      </c>
      <c r="J10" s="256">
        <v>100</v>
      </c>
      <c r="K10" s="256">
        <v>100</v>
      </c>
      <c r="L10" s="256">
        <v>100</v>
      </c>
      <c r="M10" s="256">
        <v>100</v>
      </c>
      <c r="N10" s="256">
        <v>100</v>
      </c>
      <c r="O10" s="256" t="s">
        <v>297</v>
      </c>
      <c r="P10" s="256">
        <v>100</v>
      </c>
      <c r="Q10" s="256">
        <v>1</v>
      </c>
      <c r="R10" s="256" t="s">
        <v>25</v>
      </c>
      <c r="S10" s="256">
        <v>1</v>
      </c>
      <c r="T10" s="276">
        <v>44348</v>
      </c>
      <c r="U10" s="276">
        <v>51652</v>
      </c>
      <c r="V10" s="269"/>
      <c r="W10" s="291" t="s">
        <v>306</v>
      </c>
      <c r="X10" s="292">
        <v>150</v>
      </c>
      <c r="Y10" s="292">
        <v>150</v>
      </c>
      <c r="Z10" s="292">
        <v>150</v>
      </c>
      <c r="AA10" s="292">
        <v>150</v>
      </c>
      <c r="AB10" s="292">
        <v>150</v>
      </c>
      <c r="AC10" s="292">
        <v>150</v>
      </c>
      <c r="AD10" s="292">
        <v>150</v>
      </c>
      <c r="AE10" s="292">
        <v>150</v>
      </c>
      <c r="AF10" s="292">
        <v>150</v>
      </c>
      <c r="AG10" s="292">
        <v>150</v>
      </c>
      <c r="AH10" s="292">
        <v>150</v>
      </c>
      <c r="AI10" s="292">
        <v>150</v>
      </c>
      <c r="AJ10" s="293">
        <v>1</v>
      </c>
    </row>
    <row r="11" spans="1:37" x14ac:dyDescent="0.25">
      <c r="A11" s="274" t="s">
        <v>295</v>
      </c>
      <c r="B11" s="275" t="s">
        <v>284</v>
      </c>
      <c r="C11" s="256">
        <v>100</v>
      </c>
      <c r="D11" s="256">
        <v>100</v>
      </c>
      <c r="E11" s="256">
        <v>100</v>
      </c>
      <c r="F11" s="256">
        <v>100</v>
      </c>
      <c r="G11" s="256">
        <v>100</v>
      </c>
      <c r="H11" s="256">
        <v>100</v>
      </c>
      <c r="I11" s="256">
        <v>100</v>
      </c>
      <c r="J11" s="256">
        <v>100</v>
      </c>
      <c r="K11" s="256">
        <v>100</v>
      </c>
      <c r="L11" s="256">
        <v>100</v>
      </c>
      <c r="M11" s="256">
        <v>100</v>
      </c>
      <c r="N11" s="256">
        <v>100</v>
      </c>
      <c r="O11" s="256" t="s">
        <v>297</v>
      </c>
      <c r="P11" s="256">
        <v>100</v>
      </c>
      <c r="Q11" s="256">
        <v>1</v>
      </c>
      <c r="R11" s="256" t="s">
        <v>25</v>
      </c>
      <c r="S11" s="256">
        <v>1</v>
      </c>
      <c r="T11" s="276">
        <v>44348</v>
      </c>
      <c r="U11" s="276">
        <v>51652</v>
      </c>
      <c r="V11" s="269"/>
      <c r="W11" s="271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7"/>
    </row>
    <row r="12" spans="1:37" x14ac:dyDescent="0.25">
      <c r="A12" s="274" t="s">
        <v>295</v>
      </c>
      <c r="B12" s="275" t="s">
        <v>287</v>
      </c>
      <c r="C12" s="256">
        <v>100</v>
      </c>
      <c r="D12" s="256">
        <v>100</v>
      </c>
      <c r="E12" s="256">
        <v>100</v>
      </c>
      <c r="F12" s="256">
        <v>100</v>
      </c>
      <c r="G12" s="256">
        <v>100</v>
      </c>
      <c r="H12" s="256">
        <v>100</v>
      </c>
      <c r="I12" s="256">
        <v>100</v>
      </c>
      <c r="J12" s="256">
        <v>100</v>
      </c>
      <c r="K12" s="256">
        <v>100</v>
      </c>
      <c r="L12" s="256">
        <v>100</v>
      </c>
      <c r="M12" s="256">
        <v>100</v>
      </c>
      <c r="N12" s="256">
        <v>100</v>
      </c>
      <c r="O12" s="256" t="s">
        <v>297</v>
      </c>
      <c r="P12" s="256">
        <v>100</v>
      </c>
      <c r="Q12" s="256">
        <v>1</v>
      </c>
      <c r="R12" s="256" t="s">
        <v>25</v>
      </c>
      <c r="S12" s="256">
        <v>1</v>
      </c>
      <c r="T12" s="276">
        <v>44348</v>
      </c>
      <c r="U12" s="276">
        <v>51652</v>
      </c>
      <c r="V12" s="269"/>
      <c r="W12" s="277" t="s">
        <v>251</v>
      </c>
      <c r="X12" s="278">
        <f>SUM(X6:X10)</f>
        <v>1115</v>
      </c>
      <c r="Y12" s="278">
        <f t="shared" ref="Y12:AI12" si="2">SUM(Y6:Y10)</f>
        <v>1115</v>
      </c>
      <c r="Z12" s="278">
        <f t="shared" si="2"/>
        <v>1115</v>
      </c>
      <c r="AA12" s="278">
        <f t="shared" si="2"/>
        <v>1115</v>
      </c>
      <c r="AB12" s="278">
        <f t="shared" si="2"/>
        <v>1115</v>
      </c>
      <c r="AC12" s="278">
        <f t="shared" si="2"/>
        <v>1115</v>
      </c>
      <c r="AD12" s="278">
        <f t="shared" si="2"/>
        <v>1115</v>
      </c>
      <c r="AE12" s="278">
        <f t="shared" si="2"/>
        <v>1115</v>
      </c>
      <c r="AF12" s="278">
        <f t="shared" si="2"/>
        <v>1115</v>
      </c>
      <c r="AG12" s="278">
        <f t="shared" si="2"/>
        <v>1115</v>
      </c>
      <c r="AH12" s="278">
        <f t="shared" si="2"/>
        <v>1115</v>
      </c>
      <c r="AI12" s="278">
        <f t="shared" si="2"/>
        <v>1115</v>
      </c>
      <c r="AJ12" s="244"/>
    </row>
    <row r="13" spans="1:37" x14ac:dyDescent="0.25">
      <c r="A13" s="272" t="s">
        <v>296</v>
      </c>
      <c r="B13" s="272" t="s">
        <v>290</v>
      </c>
      <c r="C13" s="256">
        <v>182.5</v>
      </c>
      <c r="D13" s="256">
        <v>182.5</v>
      </c>
      <c r="E13" s="256">
        <v>182.5</v>
      </c>
      <c r="F13" s="256">
        <v>182.5</v>
      </c>
      <c r="G13" s="256">
        <v>182.5</v>
      </c>
      <c r="H13" s="256">
        <v>182.5</v>
      </c>
      <c r="I13" s="256">
        <v>182.5</v>
      </c>
      <c r="J13" s="256">
        <v>182.5</v>
      </c>
      <c r="K13" s="256">
        <v>182.5</v>
      </c>
      <c r="L13" s="256">
        <v>182.5</v>
      </c>
      <c r="M13" s="256">
        <v>182.5</v>
      </c>
      <c r="N13" s="256">
        <v>182.5</v>
      </c>
      <c r="O13" s="256" t="s">
        <v>297</v>
      </c>
      <c r="P13" s="256">
        <v>182.5</v>
      </c>
      <c r="Q13" s="256">
        <v>1</v>
      </c>
      <c r="R13" s="256" t="s">
        <v>25</v>
      </c>
      <c r="S13" s="256">
        <v>1</v>
      </c>
      <c r="T13" s="258">
        <v>44470</v>
      </c>
      <c r="U13" s="258">
        <v>55153</v>
      </c>
      <c r="V13" s="269"/>
    </row>
    <row r="14" spans="1:37" ht="26.4" x14ac:dyDescent="0.25">
      <c r="A14" s="291" t="s">
        <v>307</v>
      </c>
      <c r="B14" s="294" t="s">
        <v>306</v>
      </c>
      <c r="C14" s="295">
        <v>75</v>
      </c>
      <c r="D14" s="295">
        <v>75</v>
      </c>
      <c r="E14" s="295">
        <v>75</v>
      </c>
      <c r="F14" s="295">
        <v>75</v>
      </c>
      <c r="G14" s="295">
        <v>75</v>
      </c>
      <c r="H14" s="295">
        <v>75</v>
      </c>
      <c r="I14" s="295">
        <v>75</v>
      </c>
      <c r="J14" s="295">
        <v>75</v>
      </c>
      <c r="K14" s="295">
        <v>75</v>
      </c>
      <c r="L14" s="295">
        <v>75</v>
      </c>
      <c r="M14" s="295">
        <v>75</v>
      </c>
      <c r="N14" s="295">
        <v>75</v>
      </c>
      <c r="O14" s="295" t="s">
        <v>297</v>
      </c>
      <c r="P14" s="295">
        <f t="shared" ref="P14" si="3">IF(O14="CAISO System","0.00",J14)</f>
        <v>75</v>
      </c>
      <c r="Q14" s="295">
        <v>1</v>
      </c>
      <c r="R14" s="295" t="s">
        <v>25</v>
      </c>
      <c r="S14" s="295">
        <v>1</v>
      </c>
      <c r="T14" s="296">
        <v>45108</v>
      </c>
      <c r="U14" s="296">
        <v>50951</v>
      </c>
      <c r="V14" s="269"/>
    </row>
    <row r="15" spans="1:37" x14ac:dyDescent="0.25">
      <c r="V15" s="269"/>
    </row>
    <row r="16" spans="1:37" x14ac:dyDescent="0.25">
      <c r="A16" s="279"/>
      <c r="B16" s="279" t="s">
        <v>310</v>
      </c>
      <c r="C16" s="280">
        <f t="shared" ref="C16:N16" si="4">SUM(C17:C19)</f>
        <v>0</v>
      </c>
      <c r="D16" s="280">
        <f t="shared" si="4"/>
        <v>0</v>
      </c>
      <c r="E16" s="280">
        <f t="shared" si="4"/>
        <v>0</v>
      </c>
      <c r="F16" s="280">
        <f t="shared" si="4"/>
        <v>0</v>
      </c>
      <c r="G16" s="280">
        <f t="shared" si="4"/>
        <v>0</v>
      </c>
      <c r="H16" s="280">
        <f t="shared" si="4"/>
        <v>0</v>
      </c>
      <c r="I16" s="280">
        <f t="shared" si="4"/>
        <v>0</v>
      </c>
      <c r="J16" s="280">
        <f t="shared" si="4"/>
        <v>0</v>
      </c>
      <c r="K16" s="280">
        <f t="shared" si="4"/>
        <v>0</v>
      </c>
      <c r="L16" s="280">
        <f t="shared" si="4"/>
        <v>0</v>
      </c>
      <c r="M16" s="280">
        <f t="shared" si="4"/>
        <v>0</v>
      </c>
      <c r="N16" s="280">
        <f t="shared" si="4"/>
        <v>0</v>
      </c>
      <c r="O16" s="281" t="s">
        <v>89</v>
      </c>
      <c r="P16" s="281"/>
      <c r="Q16" s="281"/>
      <c r="R16" s="281"/>
      <c r="S16" s="281"/>
      <c r="T16" s="282">
        <v>45292</v>
      </c>
      <c r="U16" s="282">
        <v>45657</v>
      </c>
      <c r="V16" s="283"/>
      <c r="X16" s="251"/>
      <c r="Z16" s="284"/>
      <c r="AA16" s="284"/>
    </row>
    <row r="17" spans="1:27" x14ac:dyDescent="0.25">
      <c r="A17" s="279"/>
      <c r="B17" s="279" t="s">
        <v>249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81"/>
      <c r="P17" s="281"/>
      <c r="Q17" s="281"/>
      <c r="R17" s="281"/>
      <c r="S17" s="281"/>
      <c r="T17" s="282"/>
      <c r="U17" s="282"/>
      <c r="V17" s="283"/>
      <c r="X17" s="251"/>
      <c r="Z17" s="284"/>
      <c r="AA17" s="284"/>
    </row>
    <row r="18" spans="1:27" x14ac:dyDescent="0.25">
      <c r="A18" s="279"/>
      <c r="B18" s="279" t="s">
        <v>299</v>
      </c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81"/>
      <c r="P18" s="281"/>
      <c r="Q18" s="281"/>
      <c r="R18" s="281"/>
      <c r="S18" s="281"/>
      <c r="T18" s="282"/>
      <c r="U18" s="282"/>
      <c r="V18" s="283"/>
      <c r="X18" s="251"/>
      <c r="Z18" s="284"/>
      <c r="AA18" s="284"/>
    </row>
    <row r="19" spans="1:27" x14ac:dyDescent="0.25">
      <c r="A19" s="279"/>
      <c r="B19" s="279" t="s">
        <v>300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81"/>
      <c r="P19" s="281"/>
      <c r="Q19" s="281"/>
      <c r="R19" s="281"/>
      <c r="S19" s="281"/>
      <c r="T19" s="282"/>
      <c r="U19" s="282"/>
      <c r="V19" s="283"/>
      <c r="X19" s="251"/>
      <c r="Z19" s="284"/>
      <c r="AA19" s="284"/>
    </row>
    <row r="20" spans="1:27" x14ac:dyDescent="0.25">
      <c r="I20" s="240"/>
      <c r="X20" s="251"/>
      <c r="Z20" s="284"/>
      <c r="AA20" s="284"/>
    </row>
    <row r="21" spans="1:27" ht="24" customHeight="1" x14ac:dyDescent="0.25">
      <c r="B21" s="285" t="s">
        <v>301</v>
      </c>
      <c r="C21" s="252">
        <f t="shared" ref="C21:N21" si="5">SUM(C5:C14)+C16</f>
        <v>577.26</v>
      </c>
      <c r="D21" s="252">
        <f t="shared" si="5"/>
        <v>577.79</v>
      </c>
      <c r="E21" s="252">
        <f t="shared" si="5"/>
        <v>572.4</v>
      </c>
      <c r="F21" s="252">
        <f t="shared" si="5"/>
        <v>568.70000000000005</v>
      </c>
      <c r="G21" s="252">
        <f t="shared" si="5"/>
        <v>569.74</v>
      </c>
      <c r="H21" s="252">
        <f t="shared" si="5"/>
        <v>569.03</v>
      </c>
      <c r="I21" s="252">
        <f t="shared" si="5"/>
        <v>570.31999999999994</v>
      </c>
      <c r="J21" s="252">
        <f t="shared" si="5"/>
        <v>567.96</v>
      </c>
      <c r="K21" s="252">
        <f t="shared" si="5"/>
        <v>568.1</v>
      </c>
      <c r="L21" s="252">
        <f t="shared" si="5"/>
        <v>566.57999999999993</v>
      </c>
      <c r="M21" s="252">
        <f t="shared" si="5"/>
        <v>578.55999999999995</v>
      </c>
      <c r="N21" s="252">
        <f t="shared" si="5"/>
        <v>569.48</v>
      </c>
      <c r="X21" s="251"/>
    </row>
    <row r="22" spans="1:27" x14ac:dyDescent="0.25">
      <c r="X22" s="251"/>
    </row>
    <row r="23" spans="1:27" x14ac:dyDescent="0.25">
      <c r="B23" s="286" t="s">
        <v>311</v>
      </c>
      <c r="C23" s="287"/>
      <c r="D23" s="251"/>
      <c r="E23" s="251"/>
      <c r="X23" s="251"/>
    </row>
    <row r="24" spans="1:27" x14ac:dyDescent="0.25">
      <c r="B24" s="287" t="s">
        <v>297</v>
      </c>
      <c r="C24" s="288">
        <f t="shared" ref="C24:C29" si="6">SUMIF($O$5:$O$14,B24,$J$5:$J$14)</f>
        <v>557.5</v>
      </c>
      <c r="D24" s="251"/>
      <c r="E24" s="251"/>
      <c r="X24" s="251"/>
    </row>
    <row r="25" spans="1:27" x14ac:dyDescent="0.25">
      <c r="B25" s="289" t="s">
        <v>302</v>
      </c>
      <c r="C25" s="288">
        <f>SUMIF($O$5:$O$14,B25,$J$5:$J$14)</f>
        <v>0</v>
      </c>
      <c r="D25" s="251"/>
      <c r="E25" s="251"/>
      <c r="X25" s="251"/>
    </row>
    <row r="26" spans="1:27" x14ac:dyDescent="0.25">
      <c r="B26" s="289" t="s">
        <v>303</v>
      </c>
      <c r="C26" s="288">
        <f t="shared" si="6"/>
        <v>0</v>
      </c>
      <c r="D26" s="251"/>
      <c r="E26" s="251"/>
      <c r="X26" s="251"/>
    </row>
    <row r="27" spans="1:27" x14ac:dyDescent="0.25">
      <c r="B27" s="289" t="s">
        <v>304</v>
      </c>
      <c r="C27" s="288">
        <f t="shared" si="6"/>
        <v>0</v>
      </c>
      <c r="D27" s="251"/>
      <c r="E27" s="251"/>
      <c r="X27" s="251"/>
    </row>
    <row r="28" spans="1:27" x14ac:dyDescent="0.25">
      <c r="B28" s="289" t="s">
        <v>51</v>
      </c>
      <c r="C28" s="288">
        <f t="shared" si="6"/>
        <v>0</v>
      </c>
      <c r="D28" s="251"/>
      <c r="E28" s="251"/>
      <c r="X28" s="251"/>
    </row>
    <row r="29" spans="1:27" x14ac:dyDescent="0.25">
      <c r="B29" s="289" t="s">
        <v>89</v>
      </c>
      <c r="C29" s="288">
        <f t="shared" si="6"/>
        <v>10.46</v>
      </c>
      <c r="X29" s="251"/>
    </row>
    <row r="30" spans="1:27" x14ac:dyDescent="0.25">
      <c r="B30" s="287"/>
      <c r="C30" s="287"/>
      <c r="X30" s="251"/>
    </row>
    <row r="31" spans="1:27" x14ac:dyDescent="0.25">
      <c r="B31" s="289" t="s">
        <v>251</v>
      </c>
      <c r="C31" s="288">
        <f>SUM(C24:C29)</f>
        <v>567.96</v>
      </c>
      <c r="X31" s="251"/>
    </row>
    <row r="32" spans="1:27" x14ac:dyDescent="0.25">
      <c r="B32" s="251"/>
      <c r="C32" s="251"/>
      <c r="D32" s="251"/>
      <c r="E32" s="251"/>
      <c r="X32" s="251"/>
    </row>
    <row r="33" spans="24:24" x14ac:dyDescent="0.25">
      <c r="X33" s="251"/>
    </row>
  </sheetData>
  <autoFilter ref="A3:U19" xr:uid="{00000000-0009-0000-0000-000000000000}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A8E3-4350-4151-96A5-98CA7D6C4952}">
  <dimension ref="A1:AK110"/>
  <sheetViews>
    <sheetView topLeftCell="J79" zoomScale="80" zoomScaleNormal="80" workbookViewId="0">
      <selection activeCell="L95" sqref="L95"/>
    </sheetView>
  </sheetViews>
  <sheetFormatPr defaultColWidth="8.77734375" defaultRowHeight="13.8" x14ac:dyDescent="0.3"/>
  <cols>
    <col min="1" max="1" width="22.77734375" style="2" customWidth="1"/>
    <col min="2" max="2" width="15.77734375" style="1" customWidth="1"/>
    <col min="3" max="3" width="16.5546875" style="1" customWidth="1"/>
    <col min="4" max="4" width="40.5546875" style="1" customWidth="1"/>
    <col min="5" max="5" width="19.109375" style="1" customWidth="1"/>
    <col min="6" max="6" width="19.77734375" style="1" customWidth="1"/>
    <col min="7" max="7" width="14" style="1" customWidth="1"/>
    <col min="8" max="8" width="11" style="3" customWidth="1"/>
    <col min="9" max="9" width="10.5546875" style="3" customWidth="1"/>
    <col min="10" max="10" width="15.5546875" style="1" customWidth="1"/>
    <col min="11" max="11" width="14.5546875" style="1" customWidth="1"/>
    <col min="12" max="13" width="21.77734375" style="1" customWidth="1"/>
    <col min="14" max="16" width="14.5546875" style="1" customWidth="1"/>
    <col min="17" max="17" width="11.109375" style="1" customWidth="1"/>
    <col min="18" max="18" width="12.88671875" style="1" customWidth="1"/>
    <col min="19" max="19" width="12.21875" style="1" customWidth="1"/>
    <col min="20" max="20" width="17.77734375" style="1" customWidth="1"/>
    <col min="21" max="21" width="10.44140625" style="1" customWidth="1"/>
    <col min="22" max="23" width="17.77734375" style="1" customWidth="1"/>
    <col min="24" max="24" width="19.44140625" style="1" bestFit="1" customWidth="1"/>
    <col min="25" max="25" width="11.44140625" style="1" customWidth="1"/>
    <col min="26" max="26" width="10.44140625" style="1" customWidth="1"/>
    <col min="27" max="27" width="11" style="1" customWidth="1"/>
    <col min="28" max="29" width="10.44140625" style="1" customWidth="1"/>
    <col min="30" max="30" width="12.44140625" style="1" customWidth="1"/>
    <col min="31" max="31" width="14.88671875" style="1" bestFit="1" customWidth="1"/>
    <col min="32" max="32" width="10.5546875" style="1" customWidth="1"/>
    <col min="33" max="33" width="15" style="1" customWidth="1"/>
    <col min="34" max="34" width="12" style="1" customWidth="1"/>
    <col min="35" max="35" width="14.88671875" style="1" customWidth="1"/>
    <col min="36" max="36" width="13.88671875" style="1" customWidth="1"/>
    <col min="37" max="37" width="10.5546875" style="1" customWidth="1"/>
    <col min="38" max="16384" width="8.77734375" style="1"/>
  </cols>
  <sheetData>
    <row r="1" spans="1:36" x14ac:dyDescent="0.3">
      <c r="A1" s="1"/>
      <c r="C1" s="2"/>
      <c r="H1" s="1"/>
      <c r="I1" s="1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6" x14ac:dyDescent="0.3">
      <c r="A2" s="1"/>
      <c r="C2" s="2"/>
      <c r="H2" s="1"/>
      <c r="I2" s="1"/>
      <c r="K2" s="3"/>
      <c r="L2" s="111" t="s">
        <v>10</v>
      </c>
      <c r="M2" s="111" t="s">
        <v>11</v>
      </c>
      <c r="N2" s="111" t="s">
        <v>12</v>
      </c>
      <c r="O2" s="111" t="s">
        <v>13</v>
      </c>
      <c r="P2" s="111" t="s">
        <v>14</v>
      </c>
      <c r="Q2" s="111" t="s">
        <v>15</v>
      </c>
      <c r="R2" s="111" t="s">
        <v>16</v>
      </c>
      <c r="S2" s="111" t="s">
        <v>17</v>
      </c>
      <c r="T2" s="111" t="s">
        <v>18</v>
      </c>
      <c r="U2" s="111" t="s">
        <v>19</v>
      </c>
      <c r="V2" s="111" t="s">
        <v>20</v>
      </c>
      <c r="W2" s="111" t="s">
        <v>21</v>
      </c>
      <c r="Y2" s="111" t="s">
        <v>10</v>
      </c>
      <c r="Z2" s="111" t="s">
        <v>11</v>
      </c>
      <c r="AA2" s="111" t="s">
        <v>12</v>
      </c>
      <c r="AB2" s="111" t="s">
        <v>13</v>
      </c>
      <c r="AC2" s="111" t="s">
        <v>14</v>
      </c>
      <c r="AD2" s="111" t="s">
        <v>15</v>
      </c>
      <c r="AE2" s="111" t="s">
        <v>16</v>
      </c>
      <c r="AF2" s="111" t="s">
        <v>17</v>
      </c>
      <c r="AG2" s="111" t="s">
        <v>18</v>
      </c>
      <c r="AH2" s="111" t="s">
        <v>19</v>
      </c>
      <c r="AI2" s="111" t="s">
        <v>20</v>
      </c>
      <c r="AJ2" s="111" t="s">
        <v>21</v>
      </c>
    </row>
    <row r="3" spans="1:36" ht="57.6" x14ac:dyDescent="0.3">
      <c r="A3" s="138" t="s">
        <v>0</v>
      </c>
      <c r="B3" s="139" t="s">
        <v>1</v>
      </c>
      <c r="C3" s="146" t="s">
        <v>2</v>
      </c>
      <c r="D3" s="140" t="s">
        <v>3</v>
      </c>
      <c r="E3" s="141" t="s">
        <v>4</v>
      </c>
      <c r="F3" s="141" t="s">
        <v>5</v>
      </c>
      <c r="G3" s="137" t="s">
        <v>6</v>
      </c>
      <c r="H3" s="137" t="s">
        <v>7</v>
      </c>
      <c r="I3" s="137" t="s">
        <v>232</v>
      </c>
      <c r="J3" s="137" t="s">
        <v>8</v>
      </c>
      <c r="K3" s="137" t="s">
        <v>9</v>
      </c>
      <c r="L3" s="137" t="s">
        <v>22</v>
      </c>
      <c r="M3" s="137" t="s">
        <v>22</v>
      </c>
      <c r="N3" s="137" t="s">
        <v>22</v>
      </c>
      <c r="O3" s="137" t="s">
        <v>22</v>
      </c>
      <c r="P3" s="141" t="s">
        <v>22</v>
      </c>
      <c r="Q3" s="141" t="s">
        <v>22</v>
      </c>
      <c r="R3" s="141" t="s">
        <v>22</v>
      </c>
      <c r="S3" s="141" t="s">
        <v>22</v>
      </c>
      <c r="T3" s="141" t="s">
        <v>22</v>
      </c>
      <c r="U3" s="141" t="s">
        <v>22</v>
      </c>
      <c r="V3" s="141" t="s">
        <v>22</v>
      </c>
      <c r="W3" s="141" t="s">
        <v>22</v>
      </c>
      <c r="X3" s="33"/>
      <c r="Y3" s="137" t="s">
        <v>23</v>
      </c>
      <c r="Z3" s="137" t="s">
        <v>23</v>
      </c>
      <c r="AA3" s="137" t="s">
        <v>23</v>
      </c>
      <c r="AB3" s="137" t="s">
        <v>23</v>
      </c>
      <c r="AC3" s="137" t="s">
        <v>23</v>
      </c>
      <c r="AD3" s="137" t="s">
        <v>23</v>
      </c>
      <c r="AE3" s="137" t="s">
        <v>23</v>
      </c>
      <c r="AF3" s="137" t="s">
        <v>23</v>
      </c>
      <c r="AG3" s="137" t="s">
        <v>23</v>
      </c>
      <c r="AH3" s="137" t="s">
        <v>23</v>
      </c>
      <c r="AI3" s="137" t="s">
        <v>23</v>
      </c>
      <c r="AJ3" s="137" t="s">
        <v>23</v>
      </c>
    </row>
    <row r="4" spans="1:36" x14ac:dyDescent="0.3">
      <c r="A4" s="147" t="s">
        <v>24</v>
      </c>
      <c r="B4" s="148" t="s">
        <v>25</v>
      </c>
      <c r="C4" s="149"/>
      <c r="D4" s="150" t="s">
        <v>26</v>
      </c>
      <c r="E4" s="150" t="s">
        <v>27</v>
      </c>
      <c r="F4" s="151" t="s">
        <v>28</v>
      </c>
      <c r="G4" s="152">
        <v>20</v>
      </c>
      <c r="H4" s="153">
        <v>3</v>
      </c>
      <c r="I4" s="32">
        <v>1</v>
      </c>
      <c r="J4" s="154">
        <v>42735</v>
      </c>
      <c r="K4" s="155">
        <v>46386</v>
      </c>
      <c r="L4" s="152">
        <v>20</v>
      </c>
      <c r="M4" s="152">
        <v>20</v>
      </c>
      <c r="N4" s="152">
        <v>20</v>
      </c>
      <c r="O4" s="152">
        <v>20</v>
      </c>
      <c r="P4" s="152">
        <v>20</v>
      </c>
      <c r="Q4" s="152">
        <v>20</v>
      </c>
      <c r="R4" s="152">
        <v>20</v>
      </c>
      <c r="S4" s="152">
        <v>20</v>
      </c>
      <c r="T4" s="152">
        <v>20</v>
      </c>
      <c r="U4" s="152">
        <v>20</v>
      </c>
      <c r="V4" s="152">
        <v>20</v>
      </c>
      <c r="W4" s="152">
        <v>20</v>
      </c>
      <c r="Y4" s="152">
        <v>40</v>
      </c>
      <c r="Z4" s="152">
        <v>40</v>
      </c>
      <c r="AA4" s="152">
        <v>40</v>
      </c>
      <c r="AB4" s="152">
        <v>40</v>
      </c>
      <c r="AC4" s="152">
        <v>40</v>
      </c>
      <c r="AD4" s="152">
        <v>40</v>
      </c>
      <c r="AE4" s="152">
        <v>40</v>
      </c>
      <c r="AF4" s="152">
        <v>40</v>
      </c>
      <c r="AG4" s="152">
        <v>40</v>
      </c>
      <c r="AH4" s="152">
        <v>40</v>
      </c>
      <c r="AI4" s="152">
        <v>40</v>
      </c>
      <c r="AJ4" s="152">
        <v>40</v>
      </c>
    </row>
    <row r="5" spans="1:36" x14ac:dyDescent="0.3">
      <c r="A5" s="147" t="s">
        <v>24</v>
      </c>
      <c r="B5" s="148" t="s">
        <v>25</v>
      </c>
      <c r="C5" s="149"/>
      <c r="D5" s="150" t="s">
        <v>29</v>
      </c>
      <c r="E5" s="156" t="s">
        <v>30</v>
      </c>
      <c r="F5" s="151" t="s">
        <v>28</v>
      </c>
      <c r="G5" s="152">
        <v>2</v>
      </c>
      <c r="H5" s="153">
        <v>1</v>
      </c>
      <c r="I5" s="32">
        <v>2</v>
      </c>
      <c r="J5" s="154">
        <v>43009</v>
      </c>
      <c r="K5" s="155">
        <v>46387</v>
      </c>
      <c r="L5" s="152">
        <v>2</v>
      </c>
      <c r="M5" s="152">
        <v>2</v>
      </c>
      <c r="N5" s="152">
        <v>2</v>
      </c>
      <c r="O5" s="152">
        <v>2</v>
      </c>
      <c r="P5" s="152">
        <v>2</v>
      </c>
      <c r="Q5" s="152">
        <v>2</v>
      </c>
      <c r="R5" s="152">
        <v>2</v>
      </c>
      <c r="S5" s="152">
        <v>2</v>
      </c>
      <c r="T5" s="152">
        <v>2</v>
      </c>
      <c r="U5" s="152">
        <v>2</v>
      </c>
      <c r="V5" s="152">
        <v>2</v>
      </c>
      <c r="W5" s="152">
        <v>2</v>
      </c>
      <c r="Y5" s="152">
        <v>4</v>
      </c>
      <c r="Z5" s="152">
        <v>4</v>
      </c>
      <c r="AA5" s="152">
        <v>4</v>
      </c>
      <c r="AB5" s="152">
        <v>4</v>
      </c>
      <c r="AC5" s="152">
        <v>4</v>
      </c>
      <c r="AD5" s="152">
        <v>4</v>
      </c>
      <c r="AE5" s="152">
        <v>4</v>
      </c>
      <c r="AF5" s="152">
        <v>4</v>
      </c>
      <c r="AG5" s="152">
        <v>4</v>
      </c>
      <c r="AH5" s="152">
        <v>4</v>
      </c>
      <c r="AI5" s="152">
        <v>4</v>
      </c>
      <c r="AJ5" s="152">
        <v>4</v>
      </c>
    </row>
    <row r="6" spans="1:36" x14ac:dyDescent="0.3">
      <c r="A6" s="147" t="s">
        <v>31</v>
      </c>
      <c r="B6" s="148" t="s">
        <v>32</v>
      </c>
      <c r="C6" s="149"/>
      <c r="D6" s="150" t="s">
        <v>33</v>
      </c>
      <c r="E6" s="156" t="s">
        <v>34</v>
      </c>
      <c r="F6" s="151" t="s">
        <v>28</v>
      </c>
      <c r="G6" s="152">
        <v>26</v>
      </c>
      <c r="H6" s="153"/>
      <c r="I6" s="32">
        <v>4</v>
      </c>
      <c r="J6" s="154">
        <v>43282</v>
      </c>
      <c r="K6" s="155">
        <v>45727</v>
      </c>
      <c r="L6" s="152">
        <v>26</v>
      </c>
      <c r="M6" s="152">
        <v>26</v>
      </c>
      <c r="N6" s="152">
        <v>26</v>
      </c>
      <c r="O6" s="152">
        <v>26</v>
      </c>
      <c r="P6" s="152">
        <v>26</v>
      </c>
      <c r="Q6" s="152">
        <v>26</v>
      </c>
      <c r="R6" s="152">
        <v>26</v>
      </c>
      <c r="S6" s="152">
        <v>26</v>
      </c>
      <c r="T6" s="152">
        <v>26</v>
      </c>
      <c r="U6" s="152">
        <v>26</v>
      </c>
      <c r="V6" s="152">
        <v>26</v>
      </c>
      <c r="W6" s="152">
        <v>26</v>
      </c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1:36" x14ac:dyDescent="0.3">
      <c r="A7" s="147" t="s">
        <v>35</v>
      </c>
      <c r="B7" s="148" t="s">
        <v>32</v>
      </c>
      <c r="C7" s="149"/>
      <c r="D7" s="150" t="s">
        <v>36</v>
      </c>
      <c r="E7" s="156" t="s">
        <v>37</v>
      </c>
      <c r="F7" s="151" t="s">
        <v>28</v>
      </c>
      <c r="G7" s="152">
        <v>274.31</v>
      </c>
      <c r="H7" s="153">
        <v>1</v>
      </c>
      <c r="I7" s="32">
        <v>4</v>
      </c>
      <c r="J7" s="154">
        <v>41487</v>
      </c>
      <c r="K7" s="155">
        <v>45138</v>
      </c>
      <c r="L7" s="152">
        <v>274.31</v>
      </c>
      <c r="M7" s="152">
        <v>274.31</v>
      </c>
      <c r="N7" s="152">
        <v>274.31</v>
      </c>
      <c r="O7" s="152">
        <v>274.31</v>
      </c>
      <c r="P7" s="152">
        <v>274.31</v>
      </c>
      <c r="Q7" s="152">
        <v>274.31</v>
      </c>
      <c r="R7" s="152">
        <v>274.31</v>
      </c>
      <c r="S7" s="152">
        <v>274.31</v>
      </c>
      <c r="T7" s="152">
        <v>274.31</v>
      </c>
      <c r="U7" s="152">
        <v>274.31</v>
      </c>
      <c r="V7" s="152">
        <v>274.31</v>
      </c>
      <c r="W7" s="152">
        <v>274.31</v>
      </c>
      <c r="Y7" s="152">
        <v>274.31</v>
      </c>
      <c r="Z7" s="152">
        <v>274.31</v>
      </c>
      <c r="AA7" s="152">
        <v>274.31</v>
      </c>
      <c r="AB7" s="152">
        <v>274.31</v>
      </c>
      <c r="AC7" s="152">
        <v>274.31</v>
      </c>
      <c r="AD7" s="152">
        <v>274.31</v>
      </c>
      <c r="AE7" s="152">
        <v>274.31</v>
      </c>
      <c r="AF7" s="152">
        <v>274.31</v>
      </c>
      <c r="AG7" s="152">
        <v>274.31</v>
      </c>
      <c r="AH7" s="152">
        <v>274.31</v>
      </c>
      <c r="AI7" s="152">
        <v>274.31</v>
      </c>
      <c r="AJ7" s="152">
        <v>274.31</v>
      </c>
    </row>
    <row r="8" spans="1:36" x14ac:dyDescent="0.3">
      <c r="A8" s="147" t="s">
        <v>35</v>
      </c>
      <c r="B8" s="148" t="s">
        <v>32</v>
      </c>
      <c r="C8" s="149"/>
      <c r="D8" s="150" t="s">
        <v>36</v>
      </c>
      <c r="E8" s="156" t="s">
        <v>38</v>
      </c>
      <c r="F8" s="151" t="s">
        <v>28</v>
      </c>
      <c r="G8" s="152">
        <v>271.74</v>
      </c>
      <c r="H8" s="153">
        <v>1</v>
      </c>
      <c r="I8" s="32">
        <v>4</v>
      </c>
      <c r="J8" s="154">
        <v>41487</v>
      </c>
      <c r="K8" s="155">
        <v>45138</v>
      </c>
      <c r="L8" s="152">
        <v>271.74</v>
      </c>
      <c r="M8" s="152">
        <v>271.74</v>
      </c>
      <c r="N8" s="152">
        <v>271.74</v>
      </c>
      <c r="O8" s="152">
        <v>271.74</v>
      </c>
      <c r="P8" s="152">
        <v>271.74</v>
      </c>
      <c r="Q8" s="152">
        <v>271.74</v>
      </c>
      <c r="R8" s="152">
        <v>271.74</v>
      </c>
      <c r="S8" s="152">
        <v>271.74</v>
      </c>
      <c r="T8" s="152">
        <v>271.74</v>
      </c>
      <c r="U8" s="152">
        <v>271.74</v>
      </c>
      <c r="V8" s="152">
        <v>271.74</v>
      </c>
      <c r="W8" s="152">
        <v>271.74</v>
      </c>
      <c r="Y8" s="152">
        <v>271.74</v>
      </c>
      <c r="Z8" s="152">
        <v>271.74</v>
      </c>
      <c r="AA8" s="152">
        <v>271.74</v>
      </c>
      <c r="AB8" s="152">
        <v>271.74</v>
      </c>
      <c r="AC8" s="152">
        <v>271.74</v>
      </c>
      <c r="AD8" s="152">
        <v>271.74</v>
      </c>
      <c r="AE8" s="152">
        <v>271.74</v>
      </c>
      <c r="AF8" s="152">
        <v>271.74</v>
      </c>
      <c r="AG8" s="152">
        <v>271.74</v>
      </c>
      <c r="AH8" s="152">
        <v>271.74</v>
      </c>
      <c r="AI8" s="152">
        <v>271.74</v>
      </c>
      <c r="AJ8" s="152">
        <v>271.74</v>
      </c>
    </row>
    <row r="9" spans="1:36" x14ac:dyDescent="0.3">
      <c r="A9" s="147" t="s">
        <v>39</v>
      </c>
      <c r="B9" s="148" t="s">
        <v>32</v>
      </c>
      <c r="C9" s="149"/>
      <c r="D9" s="150" t="s">
        <v>40</v>
      </c>
      <c r="E9" s="156" t="s">
        <v>41</v>
      </c>
      <c r="F9" s="151" t="s">
        <v>28</v>
      </c>
      <c r="G9" s="152">
        <v>103.76</v>
      </c>
      <c r="H9" s="153">
        <v>1</v>
      </c>
      <c r="I9" s="32">
        <v>4</v>
      </c>
      <c r="J9" s="154">
        <v>41487</v>
      </c>
      <c r="K9" s="155">
        <v>45138</v>
      </c>
      <c r="L9" s="152">
        <v>103.76</v>
      </c>
      <c r="M9" s="152">
        <v>103.76</v>
      </c>
      <c r="N9" s="152">
        <v>103.76</v>
      </c>
      <c r="O9" s="152">
        <v>103.76</v>
      </c>
      <c r="P9" s="152">
        <v>103.76</v>
      </c>
      <c r="Q9" s="152">
        <v>103.76</v>
      </c>
      <c r="R9" s="152">
        <v>103.76</v>
      </c>
      <c r="S9" s="152">
        <v>103.76</v>
      </c>
      <c r="T9" s="152">
        <v>103.76</v>
      </c>
      <c r="U9" s="152">
        <v>103.76</v>
      </c>
      <c r="V9" s="152">
        <v>103.76</v>
      </c>
      <c r="W9" s="152">
        <v>103.76</v>
      </c>
      <c r="Y9" s="152">
        <v>103.76</v>
      </c>
      <c r="Z9" s="152">
        <v>103.76</v>
      </c>
      <c r="AA9" s="152">
        <v>103.76</v>
      </c>
      <c r="AB9" s="152">
        <v>103.76</v>
      </c>
      <c r="AC9" s="152">
        <v>107.68</v>
      </c>
      <c r="AD9" s="152">
        <v>107.68</v>
      </c>
      <c r="AE9" s="152">
        <v>107.68</v>
      </c>
      <c r="AF9" s="152">
        <v>107.68</v>
      </c>
      <c r="AG9" s="152">
        <v>107.68</v>
      </c>
      <c r="AH9" s="152">
        <v>107.68</v>
      </c>
      <c r="AI9" s="152">
        <v>107.68</v>
      </c>
      <c r="AJ9" s="152">
        <v>107.68</v>
      </c>
    </row>
    <row r="10" spans="1:36" x14ac:dyDescent="0.3">
      <c r="A10" s="147" t="s">
        <v>39</v>
      </c>
      <c r="B10" s="148" t="s">
        <v>32</v>
      </c>
      <c r="C10" s="149"/>
      <c r="D10" s="150" t="s">
        <v>40</v>
      </c>
      <c r="E10" s="156" t="s">
        <v>42</v>
      </c>
      <c r="F10" s="151" t="s">
        <v>28</v>
      </c>
      <c r="G10" s="152">
        <v>95.34</v>
      </c>
      <c r="H10" s="153">
        <v>1</v>
      </c>
      <c r="I10" s="32">
        <v>4</v>
      </c>
      <c r="J10" s="154">
        <v>41487</v>
      </c>
      <c r="K10" s="155">
        <v>45138</v>
      </c>
      <c r="L10" s="152">
        <v>95.34</v>
      </c>
      <c r="M10" s="152">
        <v>95.34</v>
      </c>
      <c r="N10" s="152">
        <v>95.34</v>
      </c>
      <c r="O10" s="152">
        <v>95.34</v>
      </c>
      <c r="P10" s="152">
        <v>95.34</v>
      </c>
      <c r="Q10" s="152">
        <v>95.34</v>
      </c>
      <c r="R10" s="152">
        <v>95.34</v>
      </c>
      <c r="S10" s="152">
        <v>95.34</v>
      </c>
      <c r="T10" s="152">
        <v>95.34</v>
      </c>
      <c r="U10" s="152">
        <v>95.34</v>
      </c>
      <c r="V10" s="152">
        <v>95.34</v>
      </c>
      <c r="W10" s="152">
        <v>95.34</v>
      </c>
      <c r="Y10" s="152">
        <v>95.34</v>
      </c>
      <c r="Z10" s="152">
        <v>95.34</v>
      </c>
      <c r="AA10" s="152">
        <v>95.34</v>
      </c>
      <c r="AB10" s="152">
        <v>95.34</v>
      </c>
      <c r="AC10" s="152">
        <v>102.5</v>
      </c>
      <c r="AD10" s="152">
        <v>102.5</v>
      </c>
      <c r="AE10" s="152">
        <v>102.5</v>
      </c>
      <c r="AF10" s="152">
        <v>102.5</v>
      </c>
      <c r="AG10" s="152">
        <v>102.5</v>
      </c>
      <c r="AH10" s="152">
        <v>102.5</v>
      </c>
      <c r="AI10" s="152">
        <v>102.5</v>
      </c>
      <c r="AJ10" s="152">
        <v>102.5</v>
      </c>
    </row>
    <row r="11" spans="1:36" x14ac:dyDescent="0.3">
      <c r="A11" s="147" t="s">
        <v>39</v>
      </c>
      <c r="B11" s="148" t="s">
        <v>32</v>
      </c>
      <c r="C11" s="149"/>
      <c r="D11" s="150" t="s">
        <v>40</v>
      </c>
      <c r="E11" s="156" t="s">
        <v>43</v>
      </c>
      <c r="F11" s="151" t="s">
        <v>28</v>
      </c>
      <c r="G11" s="152">
        <v>96.85</v>
      </c>
      <c r="H11" s="153">
        <v>1</v>
      </c>
      <c r="I11" s="32">
        <v>4</v>
      </c>
      <c r="J11" s="154">
        <v>41487</v>
      </c>
      <c r="K11" s="155">
        <v>45138</v>
      </c>
      <c r="L11" s="152">
        <v>96.85</v>
      </c>
      <c r="M11" s="152">
        <v>96.85</v>
      </c>
      <c r="N11" s="152">
        <v>96.85</v>
      </c>
      <c r="O11" s="152">
        <v>96.85</v>
      </c>
      <c r="P11" s="152">
        <v>96.85</v>
      </c>
      <c r="Q11" s="152">
        <v>96.85</v>
      </c>
      <c r="R11" s="152">
        <v>96.85</v>
      </c>
      <c r="S11" s="152">
        <v>96.85</v>
      </c>
      <c r="T11" s="152">
        <v>96.85</v>
      </c>
      <c r="U11" s="152">
        <v>96.85</v>
      </c>
      <c r="V11" s="152">
        <v>96.85</v>
      </c>
      <c r="W11" s="152">
        <v>96.85</v>
      </c>
      <c r="Y11" s="152">
        <v>96.85</v>
      </c>
      <c r="Z11" s="152">
        <v>96.85</v>
      </c>
      <c r="AA11" s="152">
        <v>96.85</v>
      </c>
      <c r="AB11" s="152">
        <v>96.85</v>
      </c>
      <c r="AC11" s="152">
        <v>105.69</v>
      </c>
      <c r="AD11" s="152">
        <v>105.69</v>
      </c>
      <c r="AE11" s="152">
        <v>105.69</v>
      </c>
      <c r="AF11" s="152">
        <v>105.69</v>
      </c>
      <c r="AG11" s="152">
        <v>105.69</v>
      </c>
      <c r="AH11" s="152">
        <v>105.69</v>
      </c>
      <c r="AI11" s="152">
        <v>105.69</v>
      </c>
      <c r="AJ11" s="152">
        <v>105.69</v>
      </c>
    </row>
    <row r="12" spans="1:36" x14ac:dyDescent="0.3">
      <c r="A12" s="147" t="s">
        <v>39</v>
      </c>
      <c r="B12" s="148" t="s">
        <v>32</v>
      </c>
      <c r="C12" s="149"/>
      <c r="D12" s="150" t="s">
        <v>40</v>
      </c>
      <c r="E12" s="156" t="s">
        <v>44</v>
      </c>
      <c r="F12" s="151" t="s">
        <v>28</v>
      </c>
      <c r="G12" s="152">
        <v>102.47</v>
      </c>
      <c r="H12" s="153">
        <v>1</v>
      </c>
      <c r="I12" s="32">
        <v>4</v>
      </c>
      <c r="J12" s="154">
        <v>41487</v>
      </c>
      <c r="K12" s="155">
        <v>45138</v>
      </c>
      <c r="L12" s="152">
        <v>102.47</v>
      </c>
      <c r="M12" s="152">
        <v>102.47</v>
      </c>
      <c r="N12" s="152">
        <v>102.47</v>
      </c>
      <c r="O12" s="152">
        <v>102.47</v>
      </c>
      <c r="P12" s="152">
        <v>102.47</v>
      </c>
      <c r="Q12" s="152">
        <v>102.47</v>
      </c>
      <c r="R12" s="152">
        <v>102.47</v>
      </c>
      <c r="S12" s="152">
        <v>102.47</v>
      </c>
      <c r="T12" s="152">
        <v>102.47</v>
      </c>
      <c r="U12" s="152">
        <v>102.47</v>
      </c>
      <c r="V12" s="152">
        <v>102.47</v>
      </c>
      <c r="W12" s="152">
        <v>102.47</v>
      </c>
      <c r="Y12" s="152">
        <v>102.47</v>
      </c>
      <c r="Z12" s="152">
        <v>102.47</v>
      </c>
      <c r="AA12" s="152">
        <v>102.47</v>
      </c>
      <c r="AB12" s="152">
        <v>106.55</v>
      </c>
      <c r="AC12" s="152">
        <v>106.55</v>
      </c>
      <c r="AD12" s="152">
        <v>106.55</v>
      </c>
      <c r="AE12" s="152">
        <v>106.55</v>
      </c>
      <c r="AF12" s="152">
        <v>106.55</v>
      </c>
      <c r="AG12" s="152">
        <v>106.55</v>
      </c>
      <c r="AH12" s="152">
        <v>106.55</v>
      </c>
      <c r="AI12" s="152">
        <v>106.55</v>
      </c>
      <c r="AJ12" s="152">
        <v>106.55</v>
      </c>
    </row>
    <row r="13" spans="1:36" x14ac:dyDescent="0.3">
      <c r="A13" s="147" t="s">
        <v>39</v>
      </c>
      <c r="B13" s="148" t="s">
        <v>32</v>
      </c>
      <c r="C13" s="149"/>
      <c r="D13" s="150" t="s">
        <v>40</v>
      </c>
      <c r="E13" s="156" t="s">
        <v>45</v>
      </c>
      <c r="F13" s="151" t="s">
        <v>28</v>
      </c>
      <c r="G13" s="152">
        <v>103.81</v>
      </c>
      <c r="H13" s="153">
        <v>1</v>
      </c>
      <c r="I13" s="32">
        <v>4</v>
      </c>
      <c r="J13" s="154">
        <v>41487</v>
      </c>
      <c r="K13" s="155">
        <v>45138</v>
      </c>
      <c r="L13" s="152">
        <v>103.81</v>
      </c>
      <c r="M13" s="152">
        <v>103.81</v>
      </c>
      <c r="N13" s="152">
        <v>103.81</v>
      </c>
      <c r="O13" s="152">
        <v>103.81</v>
      </c>
      <c r="P13" s="152">
        <v>103.81</v>
      </c>
      <c r="Q13" s="152">
        <v>103.81</v>
      </c>
      <c r="R13" s="152">
        <v>103.81</v>
      </c>
      <c r="S13" s="152">
        <v>103.81</v>
      </c>
      <c r="T13" s="152">
        <v>103.81</v>
      </c>
      <c r="U13" s="152">
        <v>103.81</v>
      </c>
      <c r="V13" s="152">
        <v>103.81</v>
      </c>
      <c r="W13" s="152">
        <v>103.81</v>
      </c>
      <c r="Y13" s="152">
        <v>103.81</v>
      </c>
      <c r="Z13" s="152">
        <v>103.81</v>
      </c>
      <c r="AA13" s="152">
        <v>103.81</v>
      </c>
      <c r="AB13" s="152">
        <v>103.81</v>
      </c>
      <c r="AC13" s="152">
        <v>107.52</v>
      </c>
      <c r="AD13" s="152">
        <v>107.52</v>
      </c>
      <c r="AE13" s="152">
        <v>107.52</v>
      </c>
      <c r="AF13" s="152">
        <v>107.52</v>
      </c>
      <c r="AG13" s="152">
        <v>107.52</v>
      </c>
      <c r="AH13" s="152">
        <v>107.52</v>
      </c>
      <c r="AI13" s="152">
        <v>107.52</v>
      </c>
      <c r="AJ13" s="152">
        <v>107.52</v>
      </c>
    </row>
    <row r="14" spans="1:36" x14ac:dyDescent="0.3">
      <c r="A14" s="147" t="s">
        <v>39</v>
      </c>
      <c r="B14" s="148" t="s">
        <v>32</v>
      </c>
      <c r="C14" s="149"/>
      <c r="D14" s="150" t="s">
        <v>40</v>
      </c>
      <c r="E14" s="156" t="s">
        <v>46</v>
      </c>
      <c r="F14" s="151" t="s">
        <v>28</v>
      </c>
      <c r="G14" s="152">
        <v>100.99</v>
      </c>
      <c r="H14" s="153">
        <v>1</v>
      </c>
      <c r="I14" s="32">
        <v>4</v>
      </c>
      <c r="J14" s="154">
        <v>41487</v>
      </c>
      <c r="K14" s="155">
        <v>45138</v>
      </c>
      <c r="L14" s="152">
        <v>100.99</v>
      </c>
      <c r="M14" s="152">
        <v>100.99</v>
      </c>
      <c r="N14" s="152">
        <v>100.99</v>
      </c>
      <c r="O14" s="152">
        <v>100.99</v>
      </c>
      <c r="P14" s="152">
        <v>100.99</v>
      </c>
      <c r="Q14" s="152">
        <v>100.99</v>
      </c>
      <c r="R14" s="152">
        <v>100.99</v>
      </c>
      <c r="S14" s="152">
        <v>100.99</v>
      </c>
      <c r="T14" s="152">
        <v>100.99</v>
      </c>
      <c r="U14" s="152">
        <v>100.99</v>
      </c>
      <c r="V14" s="152">
        <v>100.99</v>
      </c>
      <c r="W14" s="152">
        <v>100.99</v>
      </c>
      <c r="Y14" s="152">
        <v>100.99</v>
      </c>
      <c r="Z14" s="152">
        <v>100.99</v>
      </c>
      <c r="AA14" s="152">
        <v>100.99</v>
      </c>
      <c r="AB14" s="152">
        <v>105</v>
      </c>
      <c r="AC14" s="152">
        <v>105</v>
      </c>
      <c r="AD14" s="152">
        <v>105</v>
      </c>
      <c r="AE14" s="152">
        <v>105</v>
      </c>
      <c r="AF14" s="152">
        <v>105</v>
      </c>
      <c r="AG14" s="152">
        <v>105</v>
      </c>
      <c r="AH14" s="152">
        <v>105</v>
      </c>
      <c r="AI14" s="152">
        <v>105</v>
      </c>
      <c r="AJ14" s="152">
        <v>105</v>
      </c>
    </row>
    <row r="15" spans="1:36" x14ac:dyDescent="0.3">
      <c r="A15" s="147" t="s">
        <v>39</v>
      </c>
      <c r="B15" s="148" t="s">
        <v>32</v>
      </c>
      <c r="C15" s="149"/>
      <c r="D15" s="150" t="s">
        <v>40</v>
      </c>
      <c r="E15" s="156" t="s">
        <v>47</v>
      </c>
      <c r="F15" s="151" t="s">
        <v>28</v>
      </c>
      <c r="G15" s="152">
        <v>97.06</v>
      </c>
      <c r="H15" s="153">
        <v>1</v>
      </c>
      <c r="I15" s="32">
        <v>4</v>
      </c>
      <c r="J15" s="154">
        <v>41487</v>
      </c>
      <c r="K15" s="155">
        <v>45138</v>
      </c>
      <c r="L15" s="152">
        <v>97.06</v>
      </c>
      <c r="M15" s="152">
        <v>97.06</v>
      </c>
      <c r="N15" s="152">
        <v>97.06</v>
      </c>
      <c r="O15" s="152">
        <v>97.06</v>
      </c>
      <c r="P15" s="152">
        <v>97.06</v>
      </c>
      <c r="Q15" s="152">
        <v>97.06</v>
      </c>
      <c r="R15" s="152">
        <v>97.06</v>
      </c>
      <c r="S15" s="152">
        <v>97.06</v>
      </c>
      <c r="T15" s="152">
        <v>97.06</v>
      </c>
      <c r="U15" s="152">
        <v>97.06</v>
      </c>
      <c r="V15" s="152">
        <v>97.06</v>
      </c>
      <c r="W15" s="152">
        <v>97.06</v>
      </c>
      <c r="Y15" s="152">
        <v>97.06</v>
      </c>
      <c r="Z15" s="152">
        <v>97.06</v>
      </c>
      <c r="AA15" s="152">
        <v>97.06</v>
      </c>
      <c r="AB15" s="152">
        <v>106.73</v>
      </c>
      <c r="AC15" s="152">
        <v>106.73</v>
      </c>
      <c r="AD15" s="152">
        <v>106.73</v>
      </c>
      <c r="AE15" s="152">
        <v>106.73</v>
      </c>
      <c r="AF15" s="152">
        <v>106.73</v>
      </c>
      <c r="AG15" s="152">
        <v>106.73</v>
      </c>
      <c r="AH15" s="152">
        <v>106.73</v>
      </c>
      <c r="AI15" s="152">
        <v>106.73</v>
      </c>
      <c r="AJ15" s="152">
        <v>106.73</v>
      </c>
    </row>
    <row r="16" spans="1:36" x14ac:dyDescent="0.3">
      <c r="A16" s="147" t="s">
        <v>39</v>
      </c>
      <c r="B16" s="148" t="s">
        <v>32</v>
      </c>
      <c r="C16" s="149"/>
      <c r="D16" s="150" t="s">
        <v>40</v>
      </c>
      <c r="E16" s="156" t="s">
        <v>48</v>
      </c>
      <c r="F16" s="151" t="s">
        <v>28</v>
      </c>
      <c r="G16" s="152">
        <v>101.8</v>
      </c>
      <c r="H16" s="153">
        <v>1</v>
      </c>
      <c r="I16" s="32">
        <v>4</v>
      </c>
      <c r="J16" s="154">
        <v>41487</v>
      </c>
      <c r="K16" s="155">
        <v>45138</v>
      </c>
      <c r="L16" s="152">
        <v>101.8</v>
      </c>
      <c r="M16" s="152">
        <v>101.8</v>
      </c>
      <c r="N16" s="152">
        <v>101.8</v>
      </c>
      <c r="O16" s="152">
        <v>101.8</v>
      </c>
      <c r="P16" s="152">
        <v>101.8</v>
      </c>
      <c r="Q16" s="152">
        <v>101.8</v>
      </c>
      <c r="R16" s="152">
        <v>101.8</v>
      </c>
      <c r="S16" s="152">
        <v>101.8</v>
      </c>
      <c r="T16" s="152">
        <v>101.8</v>
      </c>
      <c r="U16" s="152">
        <v>101.8</v>
      </c>
      <c r="V16" s="152">
        <v>101.8</v>
      </c>
      <c r="W16" s="152">
        <v>101.8</v>
      </c>
      <c r="Y16" s="152">
        <v>101.8</v>
      </c>
      <c r="Z16" s="152">
        <v>101.8</v>
      </c>
      <c r="AA16" s="152">
        <v>101.8</v>
      </c>
      <c r="AB16" s="152">
        <v>106.85</v>
      </c>
      <c r="AC16" s="152">
        <v>106.85</v>
      </c>
      <c r="AD16" s="152">
        <v>106.85</v>
      </c>
      <c r="AE16" s="152">
        <v>106.85</v>
      </c>
      <c r="AF16" s="152">
        <v>106.85</v>
      </c>
      <c r="AG16" s="152">
        <v>106.85</v>
      </c>
      <c r="AH16" s="152">
        <v>106.85</v>
      </c>
      <c r="AI16" s="152">
        <v>106.85</v>
      </c>
      <c r="AJ16" s="152">
        <v>106.85</v>
      </c>
    </row>
    <row r="17" spans="1:36" x14ac:dyDescent="0.3">
      <c r="A17" s="147" t="s">
        <v>35</v>
      </c>
      <c r="B17" s="148" t="s">
        <v>32</v>
      </c>
      <c r="C17" s="149"/>
      <c r="D17" s="150" t="s">
        <v>49</v>
      </c>
      <c r="E17" s="156" t="s">
        <v>50</v>
      </c>
      <c r="F17" s="151" t="s">
        <v>51</v>
      </c>
      <c r="G17" s="152">
        <v>49</v>
      </c>
      <c r="H17" s="153">
        <v>1</v>
      </c>
      <c r="I17" s="32">
        <v>4</v>
      </c>
      <c r="J17" s="154">
        <v>41290</v>
      </c>
      <c r="K17" s="155">
        <v>44941</v>
      </c>
      <c r="L17" s="152">
        <v>49</v>
      </c>
      <c r="M17" s="152">
        <v>49</v>
      </c>
      <c r="N17" s="152">
        <v>49</v>
      </c>
      <c r="O17" s="152">
        <v>49</v>
      </c>
      <c r="P17" s="152">
        <v>49</v>
      </c>
      <c r="Q17" s="152">
        <v>49</v>
      </c>
      <c r="R17" s="152">
        <v>49</v>
      </c>
      <c r="S17" s="152">
        <v>49</v>
      </c>
      <c r="T17" s="152">
        <v>49</v>
      </c>
      <c r="U17" s="152">
        <v>49</v>
      </c>
      <c r="V17" s="152">
        <v>49</v>
      </c>
      <c r="W17" s="152">
        <v>49</v>
      </c>
      <c r="Y17" s="152">
        <v>49</v>
      </c>
      <c r="Z17" s="152">
        <v>49</v>
      </c>
      <c r="AA17" s="152">
        <v>49</v>
      </c>
      <c r="AB17" s="152">
        <v>49</v>
      </c>
      <c r="AC17" s="152">
        <v>49</v>
      </c>
      <c r="AD17" s="152">
        <v>49</v>
      </c>
      <c r="AE17" s="152">
        <v>49</v>
      </c>
      <c r="AF17" s="152">
        <v>49</v>
      </c>
      <c r="AG17" s="152">
        <v>49</v>
      </c>
      <c r="AH17" s="152">
        <v>49</v>
      </c>
      <c r="AI17" s="152">
        <v>49</v>
      </c>
      <c r="AJ17" s="152">
        <v>49</v>
      </c>
    </row>
    <row r="18" spans="1:36" x14ac:dyDescent="0.3">
      <c r="A18" s="147" t="s">
        <v>35</v>
      </c>
      <c r="B18" s="148" t="s">
        <v>32</v>
      </c>
      <c r="C18" s="149"/>
      <c r="D18" s="150" t="s">
        <v>52</v>
      </c>
      <c r="E18" s="156" t="s">
        <v>53</v>
      </c>
      <c r="F18" s="151" t="s">
        <v>28</v>
      </c>
      <c r="G18" s="152">
        <v>96.43</v>
      </c>
      <c r="H18" s="153">
        <v>1</v>
      </c>
      <c r="I18" s="32">
        <v>4</v>
      </c>
      <c r="J18" s="154">
        <v>41426</v>
      </c>
      <c r="K18" s="155">
        <v>45077</v>
      </c>
      <c r="L18" s="152">
        <v>96.43</v>
      </c>
      <c r="M18" s="152">
        <v>96.43</v>
      </c>
      <c r="N18" s="152">
        <v>96.43</v>
      </c>
      <c r="O18" s="152">
        <v>96.43</v>
      </c>
      <c r="P18" s="152">
        <v>96.43</v>
      </c>
      <c r="Q18" s="152">
        <v>96.43</v>
      </c>
      <c r="R18" s="152">
        <v>96.43</v>
      </c>
      <c r="S18" s="152">
        <v>96.43</v>
      </c>
      <c r="T18" s="152">
        <v>96.43</v>
      </c>
      <c r="U18" s="152">
        <v>96.43</v>
      </c>
      <c r="V18" s="152">
        <v>96.43</v>
      </c>
      <c r="W18" s="152">
        <v>96.43</v>
      </c>
      <c r="Y18" s="152">
        <v>96.43</v>
      </c>
      <c r="Z18" s="152">
        <v>96.43</v>
      </c>
      <c r="AA18" s="152">
        <v>96.43</v>
      </c>
      <c r="AB18" s="152">
        <v>96.43</v>
      </c>
      <c r="AC18" s="152">
        <v>96.43</v>
      </c>
      <c r="AD18" s="152">
        <v>96.43</v>
      </c>
      <c r="AE18" s="152">
        <v>96.43</v>
      </c>
      <c r="AF18" s="152">
        <v>96.43</v>
      </c>
      <c r="AG18" s="152">
        <v>96.43</v>
      </c>
      <c r="AH18" s="152">
        <v>96.43</v>
      </c>
      <c r="AI18" s="152">
        <v>96.43</v>
      </c>
      <c r="AJ18" s="152">
        <v>96.43</v>
      </c>
    </row>
    <row r="19" spans="1:36" x14ac:dyDescent="0.3">
      <c r="A19" s="147" t="s">
        <v>35</v>
      </c>
      <c r="B19" s="148" t="s">
        <v>32</v>
      </c>
      <c r="C19" s="149"/>
      <c r="D19" s="150" t="s">
        <v>52</v>
      </c>
      <c r="E19" s="156" t="s">
        <v>54</v>
      </c>
      <c r="F19" s="151" t="s">
        <v>28</v>
      </c>
      <c r="G19" s="152">
        <v>96.91</v>
      </c>
      <c r="H19" s="153">
        <v>1</v>
      </c>
      <c r="I19" s="32">
        <v>4</v>
      </c>
      <c r="J19" s="154">
        <v>41426</v>
      </c>
      <c r="K19" s="155">
        <v>45077</v>
      </c>
      <c r="L19" s="152">
        <v>96.91</v>
      </c>
      <c r="M19" s="152">
        <v>96.91</v>
      </c>
      <c r="N19" s="152">
        <v>96.91</v>
      </c>
      <c r="O19" s="152">
        <v>96.91</v>
      </c>
      <c r="P19" s="152">
        <v>96.91</v>
      </c>
      <c r="Q19" s="152">
        <v>96.91</v>
      </c>
      <c r="R19" s="152">
        <v>96.91</v>
      </c>
      <c r="S19" s="152">
        <v>96.91</v>
      </c>
      <c r="T19" s="152">
        <v>96.91</v>
      </c>
      <c r="U19" s="152">
        <v>96.91</v>
      </c>
      <c r="V19" s="152">
        <v>96.91</v>
      </c>
      <c r="W19" s="152">
        <v>96.91</v>
      </c>
      <c r="Y19" s="152">
        <v>96.91</v>
      </c>
      <c r="Z19" s="152">
        <v>96.91</v>
      </c>
      <c r="AA19" s="152">
        <v>96.91</v>
      </c>
      <c r="AB19" s="152">
        <v>96.91</v>
      </c>
      <c r="AC19" s="152">
        <v>96.91</v>
      </c>
      <c r="AD19" s="152">
        <v>96.91</v>
      </c>
      <c r="AE19" s="152">
        <v>96.91</v>
      </c>
      <c r="AF19" s="152">
        <v>96.91</v>
      </c>
      <c r="AG19" s="152">
        <v>96.91</v>
      </c>
      <c r="AH19" s="152">
        <v>96.91</v>
      </c>
      <c r="AI19" s="152">
        <v>96.91</v>
      </c>
      <c r="AJ19" s="152">
        <v>96.91</v>
      </c>
    </row>
    <row r="20" spans="1:36" x14ac:dyDescent="0.3">
      <c r="A20" s="147" t="s">
        <v>35</v>
      </c>
      <c r="B20" s="148" t="s">
        <v>32</v>
      </c>
      <c r="C20" s="149"/>
      <c r="D20" s="150" t="s">
        <v>52</v>
      </c>
      <c r="E20" s="156" t="s">
        <v>55</v>
      </c>
      <c r="F20" s="151" t="s">
        <v>28</v>
      </c>
      <c r="G20" s="152">
        <v>96.65</v>
      </c>
      <c r="H20" s="153">
        <v>1</v>
      </c>
      <c r="I20" s="32">
        <v>4</v>
      </c>
      <c r="J20" s="154">
        <v>41426</v>
      </c>
      <c r="K20" s="155">
        <v>45077</v>
      </c>
      <c r="L20" s="152">
        <v>96.65</v>
      </c>
      <c r="M20" s="152">
        <v>96.65</v>
      </c>
      <c r="N20" s="152">
        <v>96.65</v>
      </c>
      <c r="O20" s="152">
        <v>96.65</v>
      </c>
      <c r="P20" s="152">
        <v>96.65</v>
      </c>
      <c r="Q20" s="152">
        <v>96.65</v>
      </c>
      <c r="R20" s="152">
        <v>96.65</v>
      </c>
      <c r="S20" s="152">
        <v>96.65</v>
      </c>
      <c r="T20" s="152">
        <v>96.65</v>
      </c>
      <c r="U20" s="152">
        <v>96.65</v>
      </c>
      <c r="V20" s="152">
        <v>96.65</v>
      </c>
      <c r="W20" s="152">
        <v>96.65</v>
      </c>
      <c r="Y20" s="152">
        <v>96.65</v>
      </c>
      <c r="Z20" s="152">
        <v>96.65</v>
      </c>
      <c r="AA20" s="152">
        <v>96.65</v>
      </c>
      <c r="AB20" s="152">
        <v>96.65</v>
      </c>
      <c r="AC20" s="152">
        <v>96.65</v>
      </c>
      <c r="AD20" s="152">
        <v>96.65</v>
      </c>
      <c r="AE20" s="152">
        <v>96.65</v>
      </c>
      <c r="AF20" s="152">
        <v>96.65</v>
      </c>
      <c r="AG20" s="152">
        <v>96.65</v>
      </c>
      <c r="AH20" s="152">
        <v>96.65</v>
      </c>
      <c r="AI20" s="152">
        <v>96.65</v>
      </c>
      <c r="AJ20" s="152">
        <v>96.65</v>
      </c>
    </row>
    <row r="21" spans="1:36" x14ac:dyDescent="0.3">
      <c r="A21" s="147" t="s">
        <v>35</v>
      </c>
      <c r="B21" s="148" t="s">
        <v>32</v>
      </c>
      <c r="C21" s="149"/>
      <c r="D21" s="150" t="s">
        <v>52</v>
      </c>
      <c r="E21" s="156" t="s">
        <v>56</v>
      </c>
      <c r="F21" s="151" t="s">
        <v>28</v>
      </c>
      <c r="G21" s="152">
        <v>96.49</v>
      </c>
      <c r="H21" s="153">
        <v>1</v>
      </c>
      <c r="I21" s="32">
        <v>4</v>
      </c>
      <c r="J21" s="154">
        <v>41426</v>
      </c>
      <c r="K21" s="155">
        <v>45077</v>
      </c>
      <c r="L21" s="152">
        <v>96.49</v>
      </c>
      <c r="M21" s="152">
        <v>96.49</v>
      </c>
      <c r="N21" s="152">
        <v>96.49</v>
      </c>
      <c r="O21" s="152">
        <v>96.49</v>
      </c>
      <c r="P21" s="152">
        <v>96.49</v>
      </c>
      <c r="Q21" s="152">
        <v>96.49</v>
      </c>
      <c r="R21" s="152">
        <v>96.49</v>
      </c>
      <c r="S21" s="152">
        <v>96.49</v>
      </c>
      <c r="T21" s="152">
        <v>96.49</v>
      </c>
      <c r="U21" s="152">
        <v>96.49</v>
      </c>
      <c r="V21" s="152">
        <v>96.49</v>
      </c>
      <c r="W21" s="152">
        <v>96.49</v>
      </c>
      <c r="Y21" s="152">
        <v>96.49</v>
      </c>
      <c r="Z21" s="152">
        <v>96.49</v>
      </c>
      <c r="AA21" s="152">
        <v>96.49</v>
      </c>
      <c r="AB21" s="152">
        <v>96.49</v>
      </c>
      <c r="AC21" s="152">
        <v>96.49</v>
      </c>
      <c r="AD21" s="152">
        <v>96.49</v>
      </c>
      <c r="AE21" s="152">
        <v>96.49</v>
      </c>
      <c r="AF21" s="152">
        <v>96.49</v>
      </c>
      <c r="AG21" s="152">
        <v>96.49</v>
      </c>
      <c r="AH21" s="152">
        <v>96.49</v>
      </c>
      <c r="AI21" s="152">
        <v>96.49</v>
      </c>
      <c r="AJ21" s="152">
        <v>96.49</v>
      </c>
    </row>
    <row r="22" spans="1:36" x14ac:dyDescent="0.3">
      <c r="A22" s="147" t="s">
        <v>35</v>
      </c>
      <c r="B22" s="148" t="s">
        <v>32</v>
      </c>
      <c r="C22" s="149"/>
      <c r="D22" s="150" t="s">
        <v>52</v>
      </c>
      <c r="E22" s="156" t="s">
        <v>57</v>
      </c>
      <c r="F22" s="151" t="s">
        <v>28</v>
      </c>
      <c r="G22" s="152">
        <v>96.65</v>
      </c>
      <c r="H22" s="153">
        <v>1</v>
      </c>
      <c r="I22" s="32">
        <v>4</v>
      </c>
      <c r="J22" s="154">
        <v>41426</v>
      </c>
      <c r="K22" s="155">
        <v>45077</v>
      </c>
      <c r="L22" s="152">
        <v>96.65</v>
      </c>
      <c r="M22" s="152">
        <v>96.65</v>
      </c>
      <c r="N22" s="152">
        <v>96.65</v>
      </c>
      <c r="O22" s="152">
        <v>96.65</v>
      </c>
      <c r="P22" s="152">
        <v>96.65</v>
      </c>
      <c r="Q22" s="152">
        <v>96.65</v>
      </c>
      <c r="R22" s="152">
        <v>96.65</v>
      </c>
      <c r="S22" s="152">
        <v>96.65</v>
      </c>
      <c r="T22" s="152">
        <v>96.65</v>
      </c>
      <c r="U22" s="152">
        <v>96.65</v>
      </c>
      <c r="V22" s="152">
        <v>96.65</v>
      </c>
      <c r="W22" s="152">
        <v>96.65</v>
      </c>
      <c r="Y22" s="152">
        <v>96.65</v>
      </c>
      <c r="Z22" s="152">
        <v>96.65</v>
      </c>
      <c r="AA22" s="152">
        <v>96.65</v>
      </c>
      <c r="AB22" s="152">
        <v>96.65</v>
      </c>
      <c r="AC22" s="152">
        <v>96.65</v>
      </c>
      <c r="AD22" s="152">
        <v>96.65</v>
      </c>
      <c r="AE22" s="152">
        <v>96.65</v>
      </c>
      <c r="AF22" s="152">
        <v>96.65</v>
      </c>
      <c r="AG22" s="152">
        <v>96.65</v>
      </c>
      <c r="AH22" s="152">
        <v>96.65</v>
      </c>
      <c r="AI22" s="152">
        <v>96.65</v>
      </c>
      <c r="AJ22" s="152">
        <v>96.65</v>
      </c>
    </row>
    <row r="23" spans="1:36" x14ac:dyDescent="0.3">
      <c r="A23" s="147" t="s">
        <v>58</v>
      </c>
      <c r="B23" s="148" t="s">
        <v>25</v>
      </c>
      <c r="C23" s="149"/>
      <c r="D23" s="150" t="s">
        <v>59</v>
      </c>
      <c r="E23" s="156" t="s">
        <v>60</v>
      </c>
      <c r="F23" s="151" t="s">
        <v>28</v>
      </c>
      <c r="G23" s="152">
        <v>47</v>
      </c>
      <c r="H23" s="153">
        <v>1</v>
      </c>
      <c r="I23" s="32">
        <v>4</v>
      </c>
      <c r="J23" s="154">
        <v>39282</v>
      </c>
      <c r="K23" s="155" t="s">
        <v>61</v>
      </c>
      <c r="L23" s="152">
        <v>47</v>
      </c>
      <c r="M23" s="152">
        <v>47</v>
      </c>
      <c r="N23" s="152">
        <v>47</v>
      </c>
      <c r="O23" s="152">
        <v>47</v>
      </c>
      <c r="P23" s="152">
        <v>47</v>
      </c>
      <c r="Q23" s="152">
        <v>47</v>
      </c>
      <c r="R23" s="152">
        <v>47</v>
      </c>
      <c r="S23" s="152">
        <v>47</v>
      </c>
      <c r="T23" s="152">
        <v>47</v>
      </c>
      <c r="U23" s="152">
        <v>47</v>
      </c>
      <c r="V23" s="152">
        <v>47</v>
      </c>
      <c r="W23" s="152">
        <v>47</v>
      </c>
      <c r="Y23" s="152">
        <v>47</v>
      </c>
      <c r="Z23" s="152">
        <v>47</v>
      </c>
      <c r="AA23" s="152">
        <v>47</v>
      </c>
      <c r="AB23" s="152">
        <v>47</v>
      </c>
      <c r="AC23" s="152">
        <v>47</v>
      </c>
      <c r="AD23" s="152">
        <v>47</v>
      </c>
      <c r="AE23" s="152">
        <v>47</v>
      </c>
      <c r="AF23" s="152">
        <v>47</v>
      </c>
      <c r="AG23" s="152">
        <v>47</v>
      </c>
      <c r="AH23" s="152">
        <v>47</v>
      </c>
      <c r="AI23" s="152">
        <v>47</v>
      </c>
      <c r="AJ23" s="152">
        <v>47</v>
      </c>
    </row>
    <row r="24" spans="1:36" x14ac:dyDescent="0.3">
      <c r="A24" s="147" t="s">
        <v>58</v>
      </c>
      <c r="B24" s="148" t="s">
        <v>25</v>
      </c>
      <c r="C24" s="149"/>
      <c r="D24" s="150" t="s">
        <v>62</v>
      </c>
      <c r="E24" s="157" t="s">
        <v>63</v>
      </c>
      <c r="F24" s="151" t="s">
        <v>28</v>
      </c>
      <c r="G24" s="152">
        <v>47.11</v>
      </c>
      <c r="H24" s="153">
        <v>1</v>
      </c>
      <c r="I24" s="32">
        <v>4</v>
      </c>
      <c r="J24" s="154">
        <v>39283</v>
      </c>
      <c r="K24" s="155" t="s">
        <v>61</v>
      </c>
      <c r="L24" s="152">
        <v>47.11</v>
      </c>
      <c r="M24" s="152">
        <v>47.11</v>
      </c>
      <c r="N24" s="152">
        <v>47.11</v>
      </c>
      <c r="O24" s="152">
        <v>47.11</v>
      </c>
      <c r="P24" s="152">
        <v>47.11</v>
      </c>
      <c r="Q24" s="152">
        <v>47.11</v>
      </c>
      <c r="R24" s="152">
        <v>47.11</v>
      </c>
      <c r="S24" s="152">
        <v>47.11</v>
      </c>
      <c r="T24" s="152">
        <v>47.11</v>
      </c>
      <c r="U24" s="152">
        <v>47.11</v>
      </c>
      <c r="V24" s="152">
        <v>47.11</v>
      </c>
      <c r="W24" s="152">
        <v>47.11</v>
      </c>
      <c r="Y24" s="152">
        <v>47.11</v>
      </c>
      <c r="Z24" s="152">
        <v>47.11</v>
      </c>
      <c r="AA24" s="152">
        <v>47.11</v>
      </c>
      <c r="AB24" s="152">
        <v>47.11</v>
      </c>
      <c r="AC24" s="152">
        <v>47.11</v>
      </c>
      <c r="AD24" s="152">
        <v>47.11</v>
      </c>
      <c r="AE24" s="152">
        <v>47.11</v>
      </c>
      <c r="AF24" s="152">
        <v>47.11</v>
      </c>
      <c r="AG24" s="152">
        <v>47.11</v>
      </c>
      <c r="AH24" s="152">
        <v>47.11</v>
      </c>
      <c r="AI24" s="152">
        <v>47.11</v>
      </c>
      <c r="AJ24" s="152">
        <v>47.11</v>
      </c>
    </row>
    <row r="25" spans="1:36" x14ac:dyDescent="0.3">
      <c r="A25" s="147" t="s">
        <v>58</v>
      </c>
      <c r="B25" s="148" t="s">
        <v>25</v>
      </c>
      <c r="C25" s="149"/>
      <c r="D25" s="150" t="s">
        <v>64</v>
      </c>
      <c r="E25" s="157" t="s">
        <v>65</v>
      </c>
      <c r="F25" s="151" t="s">
        <v>28</v>
      </c>
      <c r="G25" s="152">
        <v>47.39</v>
      </c>
      <c r="H25" s="153">
        <v>1</v>
      </c>
      <c r="I25" s="32">
        <v>4</v>
      </c>
      <c r="J25" s="154">
        <v>39280</v>
      </c>
      <c r="K25" s="155" t="s">
        <v>61</v>
      </c>
      <c r="L25" s="152">
        <v>47.39</v>
      </c>
      <c r="M25" s="152">
        <v>47.39</v>
      </c>
      <c r="N25" s="152">
        <v>47.39</v>
      </c>
      <c r="O25" s="152">
        <v>47.39</v>
      </c>
      <c r="P25" s="152">
        <v>47.39</v>
      </c>
      <c r="Q25" s="152">
        <v>47.39</v>
      </c>
      <c r="R25" s="152">
        <v>47.39</v>
      </c>
      <c r="S25" s="152">
        <v>47.39</v>
      </c>
      <c r="T25" s="152">
        <v>47.39</v>
      </c>
      <c r="U25" s="152">
        <v>47.39</v>
      </c>
      <c r="V25" s="152">
        <v>47.39</v>
      </c>
      <c r="W25" s="152">
        <v>47.39</v>
      </c>
      <c r="Y25" s="152">
        <v>47.39</v>
      </c>
      <c r="Z25" s="152">
        <v>47.39</v>
      </c>
      <c r="AA25" s="152">
        <v>47.39</v>
      </c>
      <c r="AB25" s="152">
        <v>47.39</v>
      </c>
      <c r="AC25" s="152">
        <v>47.39</v>
      </c>
      <c r="AD25" s="152">
        <v>47.39</v>
      </c>
      <c r="AE25" s="152">
        <v>47.39</v>
      </c>
      <c r="AF25" s="152">
        <v>47.39</v>
      </c>
      <c r="AG25" s="152">
        <v>47.39</v>
      </c>
      <c r="AH25" s="152">
        <v>47.39</v>
      </c>
      <c r="AI25" s="152">
        <v>47.39</v>
      </c>
      <c r="AJ25" s="152">
        <v>47.39</v>
      </c>
    </row>
    <row r="26" spans="1:36" x14ac:dyDescent="0.3">
      <c r="A26" s="147" t="s">
        <v>66</v>
      </c>
      <c r="B26" s="148" t="s">
        <v>25</v>
      </c>
      <c r="C26" s="149"/>
      <c r="D26" s="150" t="s">
        <v>67</v>
      </c>
      <c r="E26" s="157" t="s">
        <v>68</v>
      </c>
      <c r="F26" s="151" t="s">
        <v>51</v>
      </c>
      <c r="G26" s="152">
        <v>47.2</v>
      </c>
      <c r="H26" s="153">
        <v>1</v>
      </c>
      <c r="I26" s="32">
        <v>4</v>
      </c>
      <c r="J26" s="154">
        <v>40026</v>
      </c>
      <c r="K26" s="155" t="s">
        <v>61</v>
      </c>
      <c r="L26" s="152">
        <v>47.2</v>
      </c>
      <c r="M26" s="152">
        <v>47.2</v>
      </c>
      <c r="N26" s="152">
        <v>47.2</v>
      </c>
      <c r="O26" s="152">
        <v>47.2</v>
      </c>
      <c r="P26" s="152">
        <v>47.2</v>
      </c>
      <c r="Q26" s="152">
        <v>47.2</v>
      </c>
      <c r="R26" s="152">
        <v>47.2</v>
      </c>
      <c r="S26" s="152">
        <v>47.2</v>
      </c>
      <c r="T26" s="152">
        <v>47.2</v>
      </c>
      <c r="U26" s="152">
        <v>47.2</v>
      </c>
      <c r="V26" s="152">
        <v>47.2</v>
      </c>
      <c r="W26" s="152">
        <v>47.2</v>
      </c>
      <c r="Y26" s="152">
        <v>47.2</v>
      </c>
      <c r="Z26" s="152">
        <v>47.2</v>
      </c>
      <c r="AA26" s="152">
        <v>47.2</v>
      </c>
      <c r="AB26" s="152">
        <v>47.2</v>
      </c>
      <c r="AC26" s="152">
        <v>47.2</v>
      </c>
      <c r="AD26" s="152">
        <v>47.2</v>
      </c>
      <c r="AE26" s="152">
        <v>47.2</v>
      </c>
      <c r="AF26" s="152">
        <v>47.2</v>
      </c>
      <c r="AG26" s="152">
        <v>47.2</v>
      </c>
      <c r="AH26" s="152">
        <v>47.2</v>
      </c>
      <c r="AI26" s="152">
        <v>47.2</v>
      </c>
      <c r="AJ26" s="152">
        <v>47.2</v>
      </c>
    </row>
    <row r="27" spans="1:36" x14ac:dyDescent="0.3">
      <c r="A27" s="147" t="s">
        <v>58</v>
      </c>
      <c r="B27" s="148" t="s">
        <v>25</v>
      </c>
      <c r="C27" s="149"/>
      <c r="D27" s="150" t="s">
        <v>69</v>
      </c>
      <c r="E27" s="157" t="s">
        <v>70</v>
      </c>
      <c r="F27" s="151" t="s">
        <v>28</v>
      </c>
      <c r="G27" s="152">
        <v>46</v>
      </c>
      <c r="H27" s="153">
        <v>1</v>
      </c>
      <c r="I27" s="32">
        <v>4</v>
      </c>
      <c r="J27" s="154">
        <v>39282</v>
      </c>
      <c r="K27" s="155" t="s">
        <v>61</v>
      </c>
      <c r="L27" s="152">
        <v>46</v>
      </c>
      <c r="M27" s="152">
        <v>46</v>
      </c>
      <c r="N27" s="152">
        <v>46</v>
      </c>
      <c r="O27" s="152">
        <v>46</v>
      </c>
      <c r="P27" s="152">
        <v>46</v>
      </c>
      <c r="Q27" s="152">
        <v>46</v>
      </c>
      <c r="R27" s="152">
        <v>46</v>
      </c>
      <c r="S27" s="152">
        <v>46</v>
      </c>
      <c r="T27" s="152">
        <v>46</v>
      </c>
      <c r="U27" s="152">
        <v>46</v>
      </c>
      <c r="V27" s="152">
        <v>46</v>
      </c>
      <c r="W27" s="152">
        <v>46</v>
      </c>
      <c r="Y27" s="152">
        <v>46</v>
      </c>
      <c r="Z27" s="152">
        <v>46</v>
      </c>
      <c r="AA27" s="152">
        <v>46</v>
      </c>
      <c r="AB27" s="152">
        <v>46</v>
      </c>
      <c r="AC27" s="152">
        <v>46</v>
      </c>
      <c r="AD27" s="152">
        <v>46</v>
      </c>
      <c r="AE27" s="152">
        <v>46</v>
      </c>
      <c r="AF27" s="152">
        <v>46</v>
      </c>
      <c r="AG27" s="152">
        <v>46</v>
      </c>
      <c r="AH27" s="152">
        <v>46</v>
      </c>
      <c r="AI27" s="152">
        <v>46</v>
      </c>
      <c r="AJ27" s="152">
        <v>46</v>
      </c>
    </row>
    <row r="28" spans="1:36" x14ac:dyDescent="0.3">
      <c r="A28" s="147" t="s">
        <v>71</v>
      </c>
      <c r="B28" s="148" t="s">
        <v>25</v>
      </c>
      <c r="C28" s="149" t="s">
        <v>72</v>
      </c>
      <c r="D28" s="150" t="s">
        <v>73</v>
      </c>
      <c r="E28" s="157" t="s">
        <v>74</v>
      </c>
      <c r="F28" s="151" t="s">
        <v>28</v>
      </c>
      <c r="G28" s="152">
        <v>10</v>
      </c>
      <c r="H28" s="153">
        <v>3</v>
      </c>
      <c r="I28" s="32">
        <v>1</v>
      </c>
      <c r="J28" s="154">
        <v>42917</v>
      </c>
      <c r="K28" s="155">
        <v>46568</v>
      </c>
      <c r="L28" s="152">
        <v>10</v>
      </c>
      <c r="M28" s="152">
        <v>10</v>
      </c>
      <c r="N28" s="152">
        <v>10</v>
      </c>
      <c r="O28" s="152">
        <v>10</v>
      </c>
      <c r="P28" s="152">
        <v>10</v>
      </c>
      <c r="Q28" s="152">
        <v>10</v>
      </c>
      <c r="R28" s="152">
        <v>10</v>
      </c>
      <c r="S28" s="152">
        <v>10</v>
      </c>
      <c r="T28" s="152">
        <v>10</v>
      </c>
      <c r="U28" s="152">
        <v>10</v>
      </c>
      <c r="V28" s="152">
        <v>10</v>
      </c>
      <c r="W28" s="152">
        <v>10</v>
      </c>
      <c r="Y28" s="152">
        <v>20</v>
      </c>
      <c r="Z28" s="152">
        <v>20</v>
      </c>
      <c r="AA28" s="152">
        <v>20</v>
      </c>
      <c r="AB28" s="152">
        <v>20</v>
      </c>
      <c r="AC28" s="152">
        <v>20</v>
      </c>
      <c r="AD28" s="152">
        <v>20</v>
      </c>
      <c r="AE28" s="152">
        <v>20</v>
      </c>
      <c r="AF28" s="152">
        <v>20</v>
      </c>
      <c r="AG28" s="152">
        <v>20</v>
      </c>
      <c r="AH28" s="152">
        <v>20</v>
      </c>
      <c r="AI28" s="152">
        <v>20</v>
      </c>
      <c r="AJ28" s="152">
        <v>20</v>
      </c>
    </row>
    <row r="29" spans="1:36" x14ac:dyDescent="0.3">
      <c r="A29" s="147" t="s">
        <v>71</v>
      </c>
      <c r="B29" s="148" t="s">
        <v>25</v>
      </c>
      <c r="C29" s="149" t="s">
        <v>72</v>
      </c>
      <c r="D29" s="150" t="s">
        <v>75</v>
      </c>
      <c r="E29" s="157" t="s">
        <v>76</v>
      </c>
      <c r="F29" s="151" t="s">
        <v>28</v>
      </c>
      <c r="G29" s="152">
        <v>10</v>
      </c>
      <c r="H29" s="153">
        <v>3</v>
      </c>
      <c r="I29" s="32">
        <v>1</v>
      </c>
      <c r="J29" s="154">
        <v>42917</v>
      </c>
      <c r="K29" s="155">
        <v>46568</v>
      </c>
      <c r="L29" s="152">
        <v>10</v>
      </c>
      <c r="M29" s="152">
        <v>10</v>
      </c>
      <c r="N29" s="152">
        <v>10</v>
      </c>
      <c r="O29" s="152">
        <v>10</v>
      </c>
      <c r="P29" s="152">
        <v>10</v>
      </c>
      <c r="Q29" s="152">
        <v>10</v>
      </c>
      <c r="R29" s="152">
        <v>10</v>
      </c>
      <c r="S29" s="152">
        <v>10</v>
      </c>
      <c r="T29" s="152">
        <v>10</v>
      </c>
      <c r="U29" s="152">
        <v>10</v>
      </c>
      <c r="V29" s="152">
        <v>10</v>
      </c>
      <c r="W29" s="152">
        <v>10</v>
      </c>
      <c r="Y29" s="152">
        <v>20</v>
      </c>
      <c r="Z29" s="152">
        <v>20</v>
      </c>
      <c r="AA29" s="152">
        <v>20</v>
      </c>
      <c r="AB29" s="152">
        <v>20</v>
      </c>
      <c r="AC29" s="152">
        <v>20</v>
      </c>
      <c r="AD29" s="152">
        <v>20</v>
      </c>
      <c r="AE29" s="152">
        <v>20</v>
      </c>
      <c r="AF29" s="152">
        <v>20</v>
      </c>
      <c r="AG29" s="152">
        <v>20</v>
      </c>
      <c r="AH29" s="152">
        <v>20</v>
      </c>
      <c r="AI29" s="152">
        <v>20</v>
      </c>
      <c r="AJ29" s="152">
        <v>20</v>
      </c>
    </row>
    <row r="30" spans="1:36" x14ac:dyDescent="0.3">
      <c r="A30" s="147" t="s">
        <v>77</v>
      </c>
      <c r="B30" s="148" t="s">
        <v>25</v>
      </c>
      <c r="C30" s="149"/>
      <c r="D30" s="157" t="s">
        <v>78</v>
      </c>
      <c r="E30" s="157" t="s">
        <v>79</v>
      </c>
      <c r="F30" s="151" t="s">
        <v>28</v>
      </c>
      <c r="G30" s="152">
        <v>0</v>
      </c>
      <c r="H30" s="153"/>
      <c r="I30" s="32">
        <v>4</v>
      </c>
      <c r="J30" s="154">
        <v>42186</v>
      </c>
      <c r="K30" s="155">
        <v>44742</v>
      </c>
      <c r="L30" s="152">
        <v>259.33</v>
      </c>
      <c r="M30" s="152">
        <v>260.36</v>
      </c>
      <c r="N30" s="152">
        <v>273.70999999999998</v>
      </c>
      <c r="O30" s="152">
        <v>269.95999999999998</v>
      </c>
      <c r="P30" s="152">
        <v>265.27999999999997</v>
      </c>
      <c r="Q30" s="152">
        <v>261.74</v>
      </c>
      <c r="R30" s="187"/>
      <c r="S30" s="187"/>
      <c r="T30" s="187"/>
      <c r="U30" s="187"/>
      <c r="V30" s="187"/>
      <c r="W30" s="187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</row>
    <row r="31" spans="1:36" ht="14.4" x14ac:dyDescent="0.3">
      <c r="A31" s="147" t="s">
        <v>81</v>
      </c>
      <c r="B31" s="148" t="s">
        <v>25</v>
      </c>
      <c r="C31" s="149"/>
      <c r="D31" s="158" t="s">
        <v>82</v>
      </c>
      <c r="E31" s="157" t="s">
        <v>83</v>
      </c>
      <c r="F31" s="151" t="s">
        <v>28</v>
      </c>
      <c r="G31" s="152">
        <v>2.81</v>
      </c>
      <c r="H31" s="153" t="s">
        <v>236</v>
      </c>
      <c r="I31" s="32">
        <v>4</v>
      </c>
      <c r="J31" s="154">
        <v>32140</v>
      </c>
      <c r="K31" s="155">
        <v>46265</v>
      </c>
      <c r="L31" s="152">
        <v>3.34</v>
      </c>
      <c r="M31" s="152">
        <v>0.03</v>
      </c>
      <c r="N31" s="152">
        <v>5.47</v>
      </c>
      <c r="O31" s="152">
        <v>9.74</v>
      </c>
      <c r="P31" s="152">
        <v>2.58</v>
      </c>
      <c r="Q31" s="152">
        <v>3</v>
      </c>
      <c r="R31" s="152">
        <v>3.77</v>
      </c>
      <c r="S31" s="152">
        <v>2.81</v>
      </c>
      <c r="T31" s="152">
        <v>3.42</v>
      </c>
      <c r="U31" s="152">
        <v>2.87</v>
      </c>
      <c r="V31" s="152">
        <v>1.39</v>
      </c>
      <c r="W31" s="152">
        <v>3.47</v>
      </c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</row>
    <row r="32" spans="1:36" x14ac:dyDescent="0.3">
      <c r="A32" s="147" t="s">
        <v>84</v>
      </c>
      <c r="B32" s="148" t="s">
        <v>25</v>
      </c>
      <c r="C32" s="159"/>
      <c r="D32" s="157" t="s">
        <v>85</v>
      </c>
      <c r="E32" s="157" t="s">
        <v>86</v>
      </c>
      <c r="F32" s="151" t="s">
        <v>28</v>
      </c>
      <c r="G32" s="152">
        <v>4.2699999999999996</v>
      </c>
      <c r="H32" s="153" t="s">
        <v>236</v>
      </c>
      <c r="I32" s="32">
        <v>4</v>
      </c>
      <c r="J32" s="154">
        <v>42370</v>
      </c>
      <c r="K32" s="155">
        <v>44926</v>
      </c>
      <c r="L32" s="152">
        <v>5.71</v>
      </c>
      <c r="M32" s="152">
        <v>6.08</v>
      </c>
      <c r="N32" s="152">
        <v>6.78</v>
      </c>
      <c r="O32" s="152">
        <v>5.56</v>
      </c>
      <c r="P32" s="152">
        <v>5.19</v>
      </c>
      <c r="Q32" s="152">
        <v>5.3</v>
      </c>
      <c r="R32" s="152">
        <v>4.7</v>
      </c>
      <c r="S32" s="152">
        <v>4.2699999999999996</v>
      </c>
      <c r="T32" s="152">
        <v>3.93</v>
      </c>
      <c r="U32" s="152">
        <v>3.31</v>
      </c>
      <c r="V32" s="152">
        <v>5.48</v>
      </c>
      <c r="W32" s="152">
        <v>6.03</v>
      </c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</row>
    <row r="33" spans="1:37" x14ac:dyDescent="0.3">
      <c r="A33" s="147" t="s">
        <v>84</v>
      </c>
      <c r="B33" s="148" t="s">
        <v>25</v>
      </c>
      <c r="C33" s="149"/>
      <c r="D33" s="157" t="s">
        <v>87</v>
      </c>
      <c r="E33" s="157" t="s">
        <v>88</v>
      </c>
      <c r="F33" s="151" t="s">
        <v>89</v>
      </c>
      <c r="G33" s="152"/>
      <c r="H33" s="153" t="s">
        <v>236</v>
      </c>
      <c r="I33" s="32">
        <v>4</v>
      </c>
      <c r="J33" s="154">
        <v>42186</v>
      </c>
      <c r="K33" s="155">
        <v>44742.999988425923</v>
      </c>
      <c r="L33" s="152">
        <v>4.9000000000000004</v>
      </c>
      <c r="M33" s="152">
        <v>4.8600000000000003</v>
      </c>
      <c r="N33" s="152">
        <v>4.75</v>
      </c>
      <c r="O33" s="152">
        <v>0.16</v>
      </c>
      <c r="P33" s="152">
        <v>4.8499999999999996</v>
      </c>
      <c r="Q33" s="152">
        <v>3.9</v>
      </c>
      <c r="R33" s="187"/>
      <c r="S33" s="187"/>
      <c r="T33" s="187"/>
      <c r="U33" s="187"/>
      <c r="V33" s="187"/>
      <c r="W33" s="187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</row>
    <row r="34" spans="1:37" x14ac:dyDescent="0.3">
      <c r="A34" s="147" t="s">
        <v>84</v>
      </c>
      <c r="B34" s="148" t="s">
        <v>25</v>
      </c>
      <c r="C34" s="149"/>
      <c r="D34" s="157" t="s">
        <v>90</v>
      </c>
      <c r="E34" s="157" t="s">
        <v>91</v>
      </c>
      <c r="F34" s="151" t="s">
        <v>51</v>
      </c>
      <c r="G34" s="152">
        <v>13.91</v>
      </c>
      <c r="H34" s="153" t="s">
        <v>236</v>
      </c>
      <c r="I34" s="32">
        <v>4</v>
      </c>
      <c r="J34" s="154">
        <v>42461</v>
      </c>
      <c r="K34" s="155">
        <v>45016</v>
      </c>
      <c r="L34" s="152">
        <v>18.13</v>
      </c>
      <c r="M34" s="152">
        <v>18.100000000000001</v>
      </c>
      <c r="N34" s="152">
        <v>17.079999999999998</v>
      </c>
      <c r="O34" s="152">
        <v>12.38</v>
      </c>
      <c r="P34" s="152">
        <v>13.65</v>
      </c>
      <c r="Q34" s="152">
        <v>14.04</v>
      </c>
      <c r="R34" s="152">
        <v>13.57</v>
      </c>
      <c r="S34" s="152">
        <v>13.91</v>
      </c>
      <c r="T34" s="152">
        <v>13.92</v>
      </c>
      <c r="U34" s="152">
        <v>11.26</v>
      </c>
      <c r="V34" s="152">
        <v>12.56</v>
      </c>
      <c r="W34" s="152">
        <v>13.92</v>
      </c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</row>
    <row r="35" spans="1:37" x14ac:dyDescent="0.3">
      <c r="A35" s="147" t="s">
        <v>84</v>
      </c>
      <c r="B35" s="148" t="s">
        <v>25</v>
      </c>
      <c r="C35" s="149"/>
      <c r="D35" s="157" t="s">
        <v>92</v>
      </c>
      <c r="E35" s="157" t="s">
        <v>93</v>
      </c>
      <c r="F35" s="151" t="s">
        <v>89</v>
      </c>
      <c r="G35" s="152"/>
      <c r="H35" s="153" t="s">
        <v>236</v>
      </c>
      <c r="I35" s="32">
        <v>4</v>
      </c>
      <c r="J35" s="154">
        <v>42186</v>
      </c>
      <c r="K35" s="155">
        <v>44742.999988425923</v>
      </c>
      <c r="L35" s="152">
        <v>36.25</v>
      </c>
      <c r="M35" s="152">
        <v>30.79</v>
      </c>
      <c r="N35" s="152">
        <v>36</v>
      </c>
      <c r="O35" s="152">
        <v>32.11</v>
      </c>
      <c r="P35" s="152">
        <v>35.43</v>
      </c>
      <c r="Q35" s="152">
        <v>34.840000000000003</v>
      </c>
      <c r="R35" s="187"/>
      <c r="S35" s="187"/>
      <c r="T35" s="187"/>
      <c r="U35" s="187"/>
      <c r="V35" s="187"/>
      <c r="W35" s="187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</row>
    <row r="36" spans="1:37" x14ac:dyDescent="0.3">
      <c r="A36" s="160" t="s">
        <v>94</v>
      </c>
      <c r="B36" s="161" t="s">
        <v>25</v>
      </c>
      <c r="C36" s="149" t="s">
        <v>95</v>
      </c>
      <c r="D36" s="161" t="s">
        <v>96</v>
      </c>
      <c r="E36" s="157" t="s">
        <v>97</v>
      </c>
      <c r="F36" s="151" t="s">
        <v>28</v>
      </c>
      <c r="G36" s="152">
        <v>674.7</v>
      </c>
      <c r="H36" s="153">
        <v>1</v>
      </c>
      <c r="I36" s="32">
        <v>4</v>
      </c>
      <c r="J36" s="154">
        <v>43983</v>
      </c>
      <c r="K36" s="155">
        <v>51287</v>
      </c>
      <c r="L36" s="152">
        <v>674.7</v>
      </c>
      <c r="M36" s="152">
        <v>674.7</v>
      </c>
      <c r="N36" s="152">
        <v>674.7</v>
      </c>
      <c r="O36" s="152">
        <v>674.7</v>
      </c>
      <c r="P36" s="152">
        <v>674.7</v>
      </c>
      <c r="Q36" s="152">
        <v>674.7</v>
      </c>
      <c r="R36" s="152">
        <v>674.7</v>
      </c>
      <c r="S36" s="152">
        <v>674.7</v>
      </c>
      <c r="T36" s="152">
        <v>674.7</v>
      </c>
      <c r="U36" s="152">
        <v>674.7</v>
      </c>
      <c r="V36" s="152">
        <v>674.7</v>
      </c>
      <c r="W36" s="152">
        <v>674.7</v>
      </c>
      <c r="Y36" s="152">
        <v>541.94000000000005</v>
      </c>
      <c r="Z36" s="152">
        <v>541.94000000000005</v>
      </c>
      <c r="AA36" s="152">
        <v>541.94000000000005</v>
      </c>
      <c r="AB36" s="152">
        <v>541.94000000000005</v>
      </c>
      <c r="AC36" s="152">
        <v>541.94000000000005</v>
      </c>
      <c r="AD36" s="152">
        <v>541.94000000000005</v>
      </c>
      <c r="AE36" s="152">
        <v>541.94000000000005</v>
      </c>
      <c r="AF36" s="152">
        <v>541.94000000000005</v>
      </c>
      <c r="AG36" s="152">
        <v>541.94000000000005</v>
      </c>
      <c r="AH36" s="152">
        <v>541.94000000000005</v>
      </c>
      <c r="AI36" s="152">
        <v>541.94000000000005</v>
      </c>
      <c r="AJ36" s="152">
        <v>541.94000000000005</v>
      </c>
    </row>
    <row r="37" spans="1:37" x14ac:dyDescent="0.3">
      <c r="A37" s="160" t="s">
        <v>94</v>
      </c>
      <c r="B37" s="161" t="s">
        <v>25</v>
      </c>
      <c r="C37" s="149" t="s">
        <v>95</v>
      </c>
      <c r="D37" s="161" t="s">
        <v>98</v>
      </c>
      <c r="E37" s="157" t="s">
        <v>99</v>
      </c>
      <c r="F37" s="151" t="s">
        <v>28</v>
      </c>
      <c r="G37" s="152">
        <v>673.8</v>
      </c>
      <c r="H37" s="153">
        <v>1</v>
      </c>
      <c r="I37" s="32">
        <v>4</v>
      </c>
      <c r="J37" s="154">
        <v>43952</v>
      </c>
      <c r="K37" s="155">
        <v>51256</v>
      </c>
      <c r="L37" s="152">
        <v>673.8</v>
      </c>
      <c r="M37" s="152">
        <v>673.8</v>
      </c>
      <c r="N37" s="152">
        <v>673.8</v>
      </c>
      <c r="O37" s="152">
        <v>673.8</v>
      </c>
      <c r="P37" s="152">
        <v>673.8</v>
      </c>
      <c r="Q37" s="152">
        <v>673.8</v>
      </c>
      <c r="R37" s="152">
        <v>673.8</v>
      </c>
      <c r="S37" s="152">
        <v>673.8</v>
      </c>
      <c r="T37" s="152">
        <v>673.8</v>
      </c>
      <c r="U37" s="152">
        <v>673.8</v>
      </c>
      <c r="V37" s="152">
        <v>673.8</v>
      </c>
      <c r="W37" s="152">
        <v>673.8</v>
      </c>
      <c r="Y37" s="152">
        <v>534.64</v>
      </c>
      <c r="Z37" s="152">
        <v>534.64</v>
      </c>
      <c r="AA37" s="152">
        <v>534.64</v>
      </c>
      <c r="AB37" s="152">
        <v>534.64</v>
      </c>
      <c r="AC37" s="152">
        <v>534.64</v>
      </c>
      <c r="AD37" s="152">
        <v>534.64</v>
      </c>
      <c r="AE37" s="152">
        <v>534.64</v>
      </c>
      <c r="AF37" s="152">
        <v>534.64</v>
      </c>
      <c r="AG37" s="152">
        <v>534.64</v>
      </c>
      <c r="AH37" s="152">
        <v>534.64</v>
      </c>
      <c r="AI37" s="152">
        <v>534.64</v>
      </c>
      <c r="AJ37" s="152">
        <v>534.64</v>
      </c>
    </row>
    <row r="38" spans="1:37" x14ac:dyDescent="0.3">
      <c r="A38" s="160" t="s">
        <v>94</v>
      </c>
      <c r="B38" s="161" t="s">
        <v>25</v>
      </c>
      <c r="C38" s="149" t="s">
        <v>95</v>
      </c>
      <c r="D38" s="161" t="s">
        <v>100</v>
      </c>
      <c r="E38" s="157" t="s">
        <v>101</v>
      </c>
      <c r="F38" s="151" t="s">
        <v>28</v>
      </c>
      <c r="G38" s="152">
        <v>49</v>
      </c>
      <c r="H38" s="153">
        <v>1</v>
      </c>
      <c r="I38" s="32">
        <v>4</v>
      </c>
      <c r="J38" s="154">
        <v>44013</v>
      </c>
      <c r="K38" s="155">
        <v>51317</v>
      </c>
      <c r="L38" s="152">
        <v>49</v>
      </c>
      <c r="M38" s="152">
        <v>49</v>
      </c>
      <c r="N38" s="152">
        <v>49</v>
      </c>
      <c r="O38" s="152">
        <v>49</v>
      </c>
      <c r="P38" s="152">
        <v>49</v>
      </c>
      <c r="Q38" s="152">
        <v>49</v>
      </c>
      <c r="R38" s="152">
        <v>49</v>
      </c>
      <c r="S38" s="152">
        <v>49</v>
      </c>
      <c r="T38" s="152">
        <v>49</v>
      </c>
      <c r="U38" s="152">
        <v>49</v>
      </c>
      <c r="V38" s="152">
        <v>49</v>
      </c>
      <c r="W38" s="152">
        <v>49</v>
      </c>
      <c r="Y38" s="152">
        <v>49</v>
      </c>
      <c r="Z38" s="152">
        <v>49</v>
      </c>
      <c r="AA38" s="152">
        <v>49</v>
      </c>
      <c r="AB38" s="152">
        <v>49</v>
      </c>
      <c r="AC38" s="152">
        <v>49</v>
      </c>
      <c r="AD38" s="152">
        <v>49</v>
      </c>
      <c r="AE38" s="152">
        <v>49</v>
      </c>
      <c r="AF38" s="152">
        <v>49</v>
      </c>
      <c r="AG38" s="152">
        <v>49</v>
      </c>
      <c r="AH38" s="152">
        <v>49</v>
      </c>
      <c r="AI38" s="152">
        <v>49</v>
      </c>
      <c r="AJ38" s="152">
        <v>49</v>
      </c>
    </row>
    <row r="39" spans="1:37" x14ac:dyDescent="0.3">
      <c r="A39" s="160" t="s">
        <v>94</v>
      </c>
      <c r="B39" s="161" t="s">
        <v>25</v>
      </c>
      <c r="C39" s="149" t="s">
        <v>95</v>
      </c>
      <c r="D39" s="157" t="s">
        <v>100</v>
      </c>
      <c r="E39" s="157" t="s">
        <v>102</v>
      </c>
      <c r="F39" s="151" t="s">
        <v>28</v>
      </c>
      <c r="G39" s="152">
        <v>49</v>
      </c>
      <c r="H39" s="153">
        <v>1</v>
      </c>
      <c r="I39" s="32">
        <v>4</v>
      </c>
      <c r="J39" s="154">
        <v>44013</v>
      </c>
      <c r="K39" s="155">
        <v>51317</v>
      </c>
      <c r="L39" s="152">
        <v>49</v>
      </c>
      <c r="M39" s="152">
        <v>49</v>
      </c>
      <c r="N39" s="152">
        <v>49</v>
      </c>
      <c r="O39" s="152">
        <v>49</v>
      </c>
      <c r="P39" s="152">
        <v>49</v>
      </c>
      <c r="Q39" s="152">
        <v>49</v>
      </c>
      <c r="R39" s="152">
        <v>49</v>
      </c>
      <c r="S39" s="152">
        <v>49</v>
      </c>
      <c r="T39" s="152">
        <v>49</v>
      </c>
      <c r="U39" s="152">
        <v>49</v>
      </c>
      <c r="V39" s="152">
        <v>49</v>
      </c>
      <c r="W39" s="152">
        <v>49</v>
      </c>
      <c r="Y39" s="152">
        <v>49</v>
      </c>
      <c r="Z39" s="152">
        <v>49</v>
      </c>
      <c r="AA39" s="152">
        <v>49</v>
      </c>
      <c r="AB39" s="152">
        <v>49</v>
      </c>
      <c r="AC39" s="152">
        <v>49</v>
      </c>
      <c r="AD39" s="152">
        <v>49</v>
      </c>
      <c r="AE39" s="152">
        <v>49</v>
      </c>
      <c r="AF39" s="152">
        <v>49</v>
      </c>
      <c r="AG39" s="152">
        <v>49</v>
      </c>
      <c r="AH39" s="152">
        <v>49</v>
      </c>
      <c r="AI39" s="152">
        <v>49</v>
      </c>
      <c r="AJ39" s="152">
        <v>49</v>
      </c>
    </row>
    <row r="40" spans="1:37" x14ac:dyDescent="0.3">
      <c r="A40" s="160" t="s">
        <v>94</v>
      </c>
      <c r="B40" s="157" t="s">
        <v>25</v>
      </c>
      <c r="C40" s="149" t="s">
        <v>95</v>
      </c>
      <c r="D40" s="157" t="s">
        <v>103</v>
      </c>
      <c r="E40" s="157" t="s">
        <v>104</v>
      </c>
      <c r="F40" s="151" t="s">
        <v>28</v>
      </c>
      <c r="G40" s="152">
        <v>100</v>
      </c>
      <c r="H40" s="153">
        <v>3</v>
      </c>
      <c r="I40" s="32">
        <v>1</v>
      </c>
      <c r="J40" s="154">
        <v>44197</v>
      </c>
      <c r="K40" s="155">
        <v>51501</v>
      </c>
      <c r="L40" s="152">
        <v>100</v>
      </c>
      <c r="M40" s="152">
        <v>100</v>
      </c>
      <c r="N40" s="152">
        <v>100</v>
      </c>
      <c r="O40" s="152">
        <v>100</v>
      </c>
      <c r="P40" s="152">
        <v>100</v>
      </c>
      <c r="Q40" s="152">
        <v>100</v>
      </c>
      <c r="R40" s="152">
        <v>100</v>
      </c>
      <c r="S40" s="152">
        <v>100</v>
      </c>
      <c r="T40" s="152">
        <v>100</v>
      </c>
      <c r="U40" s="152">
        <v>100</v>
      </c>
      <c r="V40" s="152">
        <v>100</v>
      </c>
      <c r="W40" s="152">
        <v>100</v>
      </c>
      <c r="Y40" s="152">
        <v>200.89</v>
      </c>
      <c r="Z40" s="152">
        <v>200.89</v>
      </c>
      <c r="AA40" s="152">
        <v>200.89</v>
      </c>
      <c r="AB40" s="152">
        <v>200.89</v>
      </c>
      <c r="AC40" s="152">
        <v>200.89</v>
      </c>
      <c r="AD40" s="152">
        <v>200.89</v>
      </c>
      <c r="AE40" s="152">
        <v>200.89</v>
      </c>
      <c r="AF40" s="152">
        <v>200.89</v>
      </c>
      <c r="AG40" s="152">
        <v>200.89</v>
      </c>
      <c r="AH40" s="152">
        <v>200.89</v>
      </c>
      <c r="AI40" s="152">
        <v>200.89</v>
      </c>
      <c r="AJ40" s="152">
        <v>200.89</v>
      </c>
    </row>
    <row r="41" spans="1:37" x14ac:dyDescent="0.3">
      <c r="A41" s="147" t="s">
        <v>105</v>
      </c>
      <c r="B41" s="161" t="s">
        <v>25</v>
      </c>
      <c r="C41" s="149" t="s">
        <v>95</v>
      </c>
      <c r="D41" s="157" t="s">
        <v>106</v>
      </c>
      <c r="E41" s="157" t="s">
        <v>107</v>
      </c>
      <c r="F41" s="151" t="s">
        <v>51</v>
      </c>
      <c r="G41" s="152">
        <v>100</v>
      </c>
      <c r="H41" s="153">
        <v>3</v>
      </c>
      <c r="I41" s="32">
        <v>2</v>
      </c>
      <c r="J41" s="154">
        <v>44378</v>
      </c>
      <c r="K41" s="155">
        <v>51560</v>
      </c>
      <c r="L41" s="152">
        <v>100</v>
      </c>
      <c r="M41" s="152">
        <v>100</v>
      </c>
      <c r="N41" s="152">
        <v>100</v>
      </c>
      <c r="O41" s="152">
        <v>100</v>
      </c>
      <c r="P41" s="152">
        <v>100</v>
      </c>
      <c r="Q41" s="152">
        <v>100</v>
      </c>
      <c r="R41" s="152">
        <v>100</v>
      </c>
      <c r="S41" s="152">
        <v>100</v>
      </c>
      <c r="T41" s="152">
        <v>100</v>
      </c>
      <c r="U41" s="152">
        <v>100</v>
      </c>
      <c r="V41" s="152">
        <v>100</v>
      </c>
      <c r="W41" s="152">
        <v>100</v>
      </c>
      <c r="Y41" s="152">
        <v>200</v>
      </c>
      <c r="Z41" s="152">
        <v>200</v>
      </c>
      <c r="AA41" s="152">
        <v>200</v>
      </c>
      <c r="AB41" s="152">
        <v>200</v>
      </c>
      <c r="AC41" s="152">
        <v>200</v>
      </c>
      <c r="AD41" s="152">
        <v>200</v>
      </c>
      <c r="AE41" s="152">
        <v>200</v>
      </c>
      <c r="AF41" s="152">
        <v>200</v>
      </c>
      <c r="AG41" s="152">
        <v>200</v>
      </c>
      <c r="AH41" s="152">
        <v>200</v>
      </c>
      <c r="AI41" s="152">
        <v>200</v>
      </c>
      <c r="AJ41" s="152">
        <v>200</v>
      </c>
    </row>
    <row r="42" spans="1:37" s="33" customFormat="1" x14ac:dyDescent="0.3">
      <c r="A42" s="70" t="s">
        <v>108</v>
      </c>
      <c r="B42" s="51" t="s">
        <v>25</v>
      </c>
      <c r="C42" s="51" t="s">
        <v>109</v>
      </c>
      <c r="D42" s="51" t="s">
        <v>110</v>
      </c>
      <c r="E42" s="70" t="s">
        <v>111</v>
      </c>
      <c r="F42" s="51" t="s">
        <v>51</v>
      </c>
      <c r="G42" s="51">
        <v>40</v>
      </c>
      <c r="H42" s="51" t="s">
        <v>111</v>
      </c>
      <c r="I42" s="66"/>
      <c r="J42" s="67">
        <v>45078</v>
      </c>
      <c r="K42" s="68">
        <v>51470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</row>
    <row r="43" spans="1:37" x14ac:dyDescent="0.3">
      <c r="A43" s="147" t="s">
        <v>108</v>
      </c>
      <c r="B43" s="161" t="s">
        <v>25</v>
      </c>
      <c r="C43" s="149" t="s">
        <v>95</v>
      </c>
      <c r="D43" s="157" t="s">
        <v>112</v>
      </c>
      <c r="E43" s="157" t="s">
        <v>113</v>
      </c>
      <c r="F43" s="162" t="s">
        <v>51</v>
      </c>
      <c r="G43" s="152">
        <v>10</v>
      </c>
      <c r="H43" s="153">
        <v>3</v>
      </c>
      <c r="I43" s="32">
        <v>1</v>
      </c>
      <c r="J43" s="154">
        <v>44287</v>
      </c>
      <c r="K43" s="155">
        <v>51470</v>
      </c>
      <c r="L43" s="152">
        <v>10</v>
      </c>
      <c r="M43" s="152">
        <v>10</v>
      </c>
      <c r="N43" s="152">
        <v>10</v>
      </c>
      <c r="O43" s="152">
        <v>10</v>
      </c>
      <c r="P43" s="152">
        <v>10</v>
      </c>
      <c r="Q43" s="152">
        <v>10</v>
      </c>
      <c r="R43" s="152">
        <v>10</v>
      </c>
      <c r="S43" s="152">
        <v>10</v>
      </c>
      <c r="T43" s="152">
        <v>10</v>
      </c>
      <c r="U43" s="152">
        <v>10</v>
      </c>
      <c r="V43" s="152">
        <v>10</v>
      </c>
      <c r="W43" s="152">
        <v>10</v>
      </c>
      <c r="Y43" s="152">
        <v>20</v>
      </c>
      <c r="Z43" s="152">
        <v>20</v>
      </c>
      <c r="AA43" s="152">
        <v>20</v>
      </c>
      <c r="AB43" s="152">
        <v>20</v>
      </c>
      <c r="AC43" s="152">
        <v>20</v>
      </c>
      <c r="AD43" s="152">
        <v>20</v>
      </c>
      <c r="AE43" s="152">
        <v>20</v>
      </c>
      <c r="AF43" s="152">
        <v>20</v>
      </c>
      <c r="AG43" s="152">
        <v>20</v>
      </c>
      <c r="AH43" s="152">
        <v>20</v>
      </c>
      <c r="AI43" s="152">
        <v>20</v>
      </c>
      <c r="AJ43" s="152">
        <v>20</v>
      </c>
    </row>
    <row r="44" spans="1:37" x14ac:dyDescent="0.3">
      <c r="A44" s="147" t="s">
        <v>108</v>
      </c>
      <c r="B44" s="161" t="s">
        <v>25</v>
      </c>
      <c r="C44" s="149" t="s">
        <v>95</v>
      </c>
      <c r="D44" s="157" t="s">
        <v>114</v>
      </c>
      <c r="E44" s="157" t="s">
        <v>115</v>
      </c>
      <c r="F44" s="162" t="s">
        <v>51</v>
      </c>
      <c r="G44" s="152">
        <v>11</v>
      </c>
      <c r="H44" s="153">
        <v>3</v>
      </c>
      <c r="I44" s="32">
        <v>2</v>
      </c>
      <c r="J44" s="154">
        <v>44348</v>
      </c>
      <c r="K44" s="155">
        <v>51560</v>
      </c>
      <c r="L44" s="152">
        <v>11</v>
      </c>
      <c r="M44" s="152">
        <v>11</v>
      </c>
      <c r="N44" s="152">
        <v>11</v>
      </c>
      <c r="O44" s="152">
        <v>11</v>
      </c>
      <c r="P44" s="152">
        <v>11</v>
      </c>
      <c r="Q44" s="152">
        <v>11</v>
      </c>
      <c r="R44" s="152">
        <v>11</v>
      </c>
      <c r="S44" s="152">
        <v>11</v>
      </c>
      <c r="T44" s="152">
        <v>11</v>
      </c>
      <c r="U44" s="152">
        <v>11</v>
      </c>
      <c r="V44" s="152">
        <v>11</v>
      </c>
      <c r="W44" s="152">
        <v>11</v>
      </c>
      <c r="Y44" s="152">
        <v>22</v>
      </c>
      <c r="Z44" s="152">
        <v>22</v>
      </c>
      <c r="AA44" s="152">
        <v>22</v>
      </c>
      <c r="AB44" s="152">
        <v>22</v>
      </c>
      <c r="AC44" s="152">
        <v>22</v>
      </c>
      <c r="AD44" s="152">
        <v>22</v>
      </c>
      <c r="AE44" s="152">
        <v>22</v>
      </c>
      <c r="AF44" s="152">
        <v>22</v>
      </c>
      <c r="AG44" s="152">
        <v>22</v>
      </c>
      <c r="AH44" s="152">
        <v>22</v>
      </c>
      <c r="AI44" s="152">
        <v>22</v>
      </c>
      <c r="AJ44" s="152">
        <v>22</v>
      </c>
    </row>
    <row r="45" spans="1:37" x14ac:dyDescent="0.3">
      <c r="A45" s="61" t="s">
        <v>108</v>
      </c>
      <c r="B45" s="62" t="s">
        <v>25</v>
      </c>
      <c r="C45" s="63" t="s">
        <v>95</v>
      </c>
      <c r="D45" s="64" t="s">
        <v>116</v>
      </c>
      <c r="E45" s="64" t="s">
        <v>111</v>
      </c>
      <c r="F45" s="65" t="s">
        <v>51</v>
      </c>
      <c r="G45" s="51">
        <v>5</v>
      </c>
      <c r="H45" s="66" t="s">
        <v>111</v>
      </c>
      <c r="I45" s="66"/>
      <c r="J45" s="67">
        <v>44713</v>
      </c>
      <c r="K45" s="68">
        <v>51591</v>
      </c>
      <c r="L45" s="51"/>
      <c r="M45" s="51"/>
      <c r="N45" s="51"/>
      <c r="O45" s="51"/>
      <c r="P45" s="51"/>
      <c r="Q45" s="104">
        <v>5</v>
      </c>
      <c r="R45" s="104">
        <v>5</v>
      </c>
      <c r="S45" s="104">
        <v>5</v>
      </c>
      <c r="T45" s="104">
        <v>5</v>
      </c>
      <c r="U45" s="104">
        <v>5</v>
      </c>
      <c r="V45" s="104">
        <v>5</v>
      </c>
      <c r="W45" s="104">
        <v>5</v>
      </c>
      <c r="Y45" s="51"/>
      <c r="Z45" s="51"/>
      <c r="AA45" s="51"/>
      <c r="AB45" s="51"/>
      <c r="AC45" s="51"/>
      <c r="AD45" s="104">
        <v>10</v>
      </c>
      <c r="AE45" s="104">
        <v>10</v>
      </c>
      <c r="AF45" s="104">
        <v>10</v>
      </c>
      <c r="AG45" s="104">
        <v>10</v>
      </c>
      <c r="AH45" s="104">
        <v>10</v>
      </c>
      <c r="AI45" s="104">
        <v>10</v>
      </c>
      <c r="AJ45" s="104">
        <v>10</v>
      </c>
    </row>
    <row r="46" spans="1:37" x14ac:dyDescent="0.3">
      <c r="A46" s="147" t="s">
        <v>117</v>
      </c>
      <c r="B46" s="161"/>
      <c r="C46" s="149" t="s">
        <v>118</v>
      </c>
      <c r="D46" s="157" t="s">
        <v>119</v>
      </c>
      <c r="E46" s="157" t="s">
        <v>120</v>
      </c>
      <c r="F46" s="162" t="s">
        <v>89</v>
      </c>
      <c r="G46" s="152"/>
      <c r="H46" s="153"/>
      <c r="I46" s="32">
        <v>4</v>
      </c>
      <c r="J46" s="154">
        <v>44197</v>
      </c>
      <c r="K46" s="155">
        <v>45292</v>
      </c>
      <c r="L46" s="152">
        <v>100</v>
      </c>
      <c r="M46" s="152">
        <v>100</v>
      </c>
      <c r="N46" s="152">
        <v>100</v>
      </c>
      <c r="O46" s="152">
        <v>100</v>
      </c>
      <c r="P46" s="152">
        <v>100</v>
      </c>
      <c r="Q46" s="152">
        <v>100</v>
      </c>
      <c r="R46" s="152">
        <v>100</v>
      </c>
      <c r="S46" s="152">
        <v>100</v>
      </c>
      <c r="T46" s="152">
        <v>100</v>
      </c>
      <c r="U46" s="152">
        <v>100</v>
      </c>
      <c r="V46" s="152">
        <v>100</v>
      </c>
      <c r="W46" s="152">
        <v>100</v>
      </c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</row>
    <row r="47" spans="1:37" x14ac:dyDescent="0.3">
      <c r="A47" s="163" t="s">
        <v>121</v>
      </c>
      <c r="B47" s="163" t="s">
        <v>25</v>
      </c>
      <c r="C47" s="164" t="s">
        <v>118</v>
      </c>
      <c r="D47" s="165" t="s">
        <v>122</v>
      </c>
      <c r="E47" s="166" t="s">
        <v>123</v>
      </c>
      <c r="F47" s="167" t="s">
        <v>51</v>
      </c>
      <c r="G47" s="168">
        <v>22</v>
      </c>
      <c r="H47" s="153" t="s">
        <v>236</v>
      </c>
      <c r="I47" s="32">
        <v>4</v>
      </c>
      <c r="J47" s="154">
        <v>43831</v>
      </c>
      <c r="K47" s="155">
        <v>46387</v>
      </c>
      <c r="L47" s="152">
        <v>30.27</v>
      </c>
      <c r="M47" s="152">
        <v>26.24</v>
      </c>
      <c r="N47" s="152">
        <v>30.35</v>
      </c>
      <c r="O47" s="152">
        <v>30.32</v>
      </c>
      <c r="P47" s="152">
        <v>30.16</v>
      </c>
      <c r="Q47" s="152">
        <v>30.35</v>
      </c>
      <c r="R47" s="152">
        <v>29.84</v>
      </c>
      <c r="S47" s="152">
        <v>22</v>
      </c>
      <c r="T47" s="152">
        <v>21.8</v>
      </c>
      <c r="U47" s="152">
        <v>21.99</v>
      </c>
      <c r="V47" s="152">
        <v>21.8</v>
      </c>
      <c r="W47" s="152">
        <v>21.99</v>
      </c>
      <c r="Y47" s="165" t="s">
        <v>124</v>
      </c>
      <c r="Z47" s="163" t="s">
        <v>124</v>
      </c>
      <c r="AA47" s="163" t="s">
        <v>124</v>
      </c>
      <c r="AB47" s="163" t="s">
        <v>124</v>
      </c>
      <c r="AC47" s="163" t="s">
        <v>124</v>
      </c>
      <c r="AD47" s="163" t="s">
        <v>124</v>
      </c>
      <c r="AE47" s="163" t="s">
        <v>124</v>
      </c>
      <c r="AF47" s="163" t="s">
        <v>124</v>
      </c>
      <c r="AG47" s="163" t="s">
        <v>124</v>
      </c>
      <c r="AH47" s="163" t="s">
        <v>124</v>
      </c>
      <c r="AI47" s="163" t="s">
        <v>124</v>
      </c>
      <c r="AJ47" s="163" t="s">
        <v>124</v>
      </c>
      <c r="AK47" s="54"/>
    </row>
    <row r="48" spans="1:37" x14ac:dyDescent="0.3">
      <c r="A48" s="163" t="s">
        <v>125</v>
      </c>
      <c r="B48" s="163" t="s">
        <v>25</v>
      </c>
      <c r="C48" s="149" t="s">
        <v>118</v>
      </c>
      <c r="D48" s="165" t="s">
        <v>122</v>
      </c>
      <c r="E48" s="163" t="s">
        <v>126</v>
      </c>
      <c r="F48" s="168" t="s">
        <v>51</v>
      </c>
      <c r="G48" s="168">
        <v>17.21</v>
      </c>
      <c r="H48" s="169" t="s">
        <v>124</v>
      </c>
      <c r="I48" s="32">
        <v>4</v>
      </c>
      <c r="J48" s="170">
        <v>44075</v>
      </c>
      <c r="K48" s="170">
        <v>46387</v>
      </c>
      <c r="L48" s="152">
        <v>17.36</v>
      </c>
      <c r="M48" s="152">
        <v>16.04</v>
      </c>
      <c r="N48" s="152">
        <v>16.7</v>
      </c>
      <c r="O48" s="152">
        <v>16.149999999999999</v>
      </c>
      <c r="P48" s="152">
        <v>16.440000000000001</v>
      </c>
      <c r="Q48" s="152">
        <v>17.55</v>
      </c>
      <c r="R48" s="152">
        <v>16.5</v>
      </c>
      <c r="S48" s="152">
        <v>18.09</v>
      </c>
      <c r="T48" s="152">
        <v>16.739999999999998</v>
      </c>
      <c r="U48" s="152">
        <v>16.920000000000002</v>
      </c>
      <c r="V48" s="152">
        <v>16.64</v>
      </c>
      <c r="W48" s="152">
        <v>18.34</v>
      </c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</row>
    <row r="49" spans="1:37" x14ac:dyDescent="0.3">
      <c r="A49" s="52"/>
      <c r="B49" s="52"/>
      <c r="C49" s="9"/>
      <c r="D49" s="53"/>
      <c r="E49" s="52"/>
      <c r="F49" s="55"/>
      <c r="G49" s="55"/>
      <c r="H49" s="56"/>
      <c r="I49" s="5"/>
      <c r="J49" s="57"/>
      <c r="K49" s="5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7" ht="41.4" x14ac:dyDescent="0.3">
      <c r="A50" s="142" t="s">
        <v>237</v>
      </c>
      <c r="B50" s="142"/>
      <c r="C50" s="142" t="s">
        <v>2</v>
      </c>
      <c r="D50" s="142" t="s">
        <v>3</v>
      </c>
      <c r="E50" s="142" t="s">
        <v>4</v>
      </c>
      <c r="F50" s="142" t="s">
        <v>5</v>
      </c>
      <c r="G50" s="142" t="s">
        <v>6</v>
      </c>
      <c r="H50" s="142" t="s">
        <v>7</v>
      </c>
      <c r="I50" s="142"/>
      <c r="J50" s="142" t="s">
        <v>238</v>
      </c>
      <c r="K50" s="142" t="s">
        <v>9</v>
      </c>
      <c r="L50" s="133" t="s">
        <v>10</v>
      </c>
      <c r="M50" s="133" t="s">
        <v>11</v>
      </c>
      <c r="N50" s="133" t="s">
        <v>12</v>
      </c>
      <c r="O50" s="133" t="s">
        <v>13</v>
      </c>
      <c r="P50" s="133" t="s">
        <v>14</v>
      </c>
      <c r="Q50" s="133" t="s">
        <v>15</v>
      </c>
      <c r="R50" s="133" t="s">
        <v>16</v>
      </c>
      <c r="S50" s="133" t="s">
        <v>17</v>
      </c>
      <c r="T50" s="133" t="s">
        <v>18</v>
      </c>
      <c r="U50" s="133" t="s">
        <v>19</v>
      </c>
      <c r="V50" s="133" t="s">
        <v>20</v>
      </c>
      <c r="W50" s="133" t="s">
        <v>21</v>
      </c>
      <c r="Y50" s="118" t="s">
        <v>10</v>
      </c>
      <c r="Z50" s="134" t="s">
        <v>11</v>
      </c>
      <c r="AA50" s="134" t="s">
        <v>12</v>
      </c>
      <c r="AB50" s="134" t="s">
        <v>13</v>
      </c>
      <c r="AC50" s="134" t="s">
        <v>14</v>
      </c>
      <c r="AD50" s="134" t="s">
        <v>15</v>
      </c>
      <c r="AE50" s="134" t="s">
        <v>16</v>
      </c>
      <c r="AF50" s="134" t="s">
        <v>17</v>
      </c>
      <c r="AG50" s="134" t="s">
        <v>18</v>
      </c>
      <c r="AH50" s="134" t="s">
        <v>19</v>
      </c>
      <c r="AI50" s="134" t="s">
        <v>20</v>
      </c>
      <c r="AJ50" s="134" t="s">
        <v>21</v>
      </c>
      <c r="AK50" s="1" t="s">
        <v>80</v>
      </c>
    </row>
    <row r="51" spans="1:37" x14ac:dyDescent="0.3">
      <c r="A51" s="120" t="s">
        <v>127</v>
      </c>
      <c r="B51" s="121" t="s">
        <v>25</v>
      </c>
      <c r="C51" s="121"/>
      <c r="D51" s="122" t="s">
        <v>128</v>
      </c>
      <c r="E51" s="123" t="s">
        <v>129</v>
      </c>
      <c r="F51" s="124" t="s">
        <v>89</v>
      </c>
      <c r="G51" s="124"/>
      <c r="H51" s="125">
        <v>2</v>
      </c>
      <c r="I51" s="125"/>
      <c r="J51" s="126">
        <v>44562</v>
      </c>
      <c r="K51" s="127">
        <v>44926</v>
      </c>
      <c r="L51" s="128">
        <v>5</v>
      </c>
      <c r="M51" s="128">
        <v>5</v>
      </c>
      <c r="N51" s="128">
        <v>5</v>
      </c>
      <c r="O51" s="128">
        <v>5</v>
      </c>
      <c r="P51" s="128">
        <v>5</v>
      </c>
      <c r="Q51" s="128">
        <v>5</v>
      </c>
      <c r="R51" s="128">
        <v>5</v>
      </c>
      <c r="S51" s="128">
        <v>5</v>
      </c>
      <c r="T51" s="128">
        <v>5</v>
      </c>
      <c r="U51" s="119">
        <v>5</v>
      </c>
      <c r="V51" s="119">
        <v>5</v>
      </c>
      <c r="W51" s="119">
        <v>5</v>
      </c>
      <c r="Y51" s="119">
        <v>5</v>
      </c>
      <c r="Z51" s="119">
        <v>5</v>
      </c>
      <c r="AA51" s="119">
        <v>5</v>
      </c>
      <c r="AB51" s="119">
        <v>5</v>
      </c>
      <c r="AC51" s="119">
        <v>5</v>
      </c>
      <c r="AD51" s="119">
        <v>5</v>
      </c>
      <c r="AE51" s="119">
        <v>5</v>
      </c>
      <c r="AF51" s="119">
        <v>5</v>
      </c>
      <c r="AG51" s="119">
        <v>5</v>
      </c>
      <c r="AH51" s="119">
        <v>5</v>
      </c>
      <c r="AI51" s="119">
        <v>5</v>
      </c>
      <c r="AJ51" s="119">
        <v>5</v>
      </c>
    </row>
    <row r="52" spans="1:37" x14ac:dyDescent="0.3">
      <c r="A52" s="120" t="s">
        <v>127</v>
      </c>
      <c r="B52" s="121" t="s">
        <v>25</v>
      </c>
      <c r="C52" s="121"/>
      <c r="D52" s="122" t="s">
        <v>130</v>
      </c>
      <c r="E52" s="123" t="s">
        <v>129</v>
      </c>
      <c r="F52" s="124" t="s">
        <v>28</v>
      </c>
      <c r="G52" s="124">
        <v>5</v>
      </c>
      <c r="H52" s="125">
        <v>2</v>
      </c>
      <c r="I52" s="125"/>
      <c r="J52" s="126">
        <v>44562</v>
      </c>
      <c r="K52" s="127">
        <v>44926</v>
      </c>
      <c r="L52" s="128">
        <v>5</v>
      </c>
      <c r="M52" s="128">
        <v>5</v>
      </c>
      <c r="N52" s="128">
        <v>5</v>
      </c>
      <c r="O52" s="128">
        <v>5</v>
      </c>
      <c r="P52" s="128">
        <v>5</v>
      </c>
      <c r="Q52" s="128">
        <v>5</v>
      </c>
      <c r="R52" s="128">
        <v>5</v>
      </c>
      <c r="S52" s="128">
        <v>5</v>
      </c>
      <c r="T52" s="128">
        <v>5</v>
      </c>
      <c r="U52" s="119">
        <v>5</v>
      </c>
      <c r="V52" s="119">
        <v>5</v>
      </c>
      <c r="W52" s="119">
        <v>5</v>
      </c>
      <c r="Y52" s="119">
        <v>5</v>
      </c>
      <c r="Z52" s="119">
        <v>5</v>
      </c>
      <c r="AA52" s="119">
        <v>5</v>
      </c>
      <c r="AB52" s="119">
        <v>5</v>
      </c>
      <c r="AC52" s="119">
        <v>5</v>
      </c>
      <c r="AD52" s="119">
        <v>5</v>
      </c>
      <c r="AE52" s="119">
        <v>5</v>
      </c>
      <c r="AF52" s="119">
        <v>5</v>
      </c>
      <c r="AG52" s="119">
        <v>5</v>
      </c>
      <c r="AH52" s="119">
        <v>5</v>
      </c>
      <c r="AI52" s="119">
        <v>5</v>
      </c>
      <c r="AJ52" s="119">
        <v>5</v>
      </c>
    </row>
    <row r="53" spans="1:37" x14ac:dyDescent="0.3">
      <c r="A53" s="120" t="s">
        <v>127</v>
      </c>
      <c r="B53" s="121" t="s">
        <v>25</v>
      </c>
      <c r="C53" s="121"/>
      <c r="D53" s="122" t="s">
        <v>131</v>
      </c>
      <c r="E53" s="123" t="s">
        <v>129</v>
      </c>
      <c r="F53" s="124" t="s">
        <v>89</v>
      </c>
      <c r="G53" s="124"/>
      <c r="H53" s="125"/>
      <c r="I53" s="125"/>
      <c r="J53" s="126">
        <v>44562</v>
      </c>
      <c r="K53" s="127">
        <v>44926</v>
      </c>
      <c r="L53" s="128">
        <v>14</v>
      </c>
      <c r="M53" s="128">
        <v>14</v>
      </c>
      <c r="N53" s="128">
        <v>14</v>
      </c>
      <c r="O53" s="128">
        <v>17</v>
      </c>
      <c r="P53" s="128">
        <v>27</v>
      </c>
      <c r="Q53" s="128">
        <v>27</v>
      </c>
      <c r="R53" s="128">
        <v>35</v>
      </c>
      <c r="S53" s="128">
        <v>35</v>
      </c>
      <c r="T53" s="128">
        <v>35</v>
      </c>
      <c r="U53" s="119">
        <v>31</v>
      </c>
      <c r="V53" s="119">
        <v>21</v>
      </c>
      <c r="W53" s="119">
        <v>21</v>
      </c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</row>
    <row r="54" spans="1:37" x14ac:dyDescent="0.3">
      <c r="A54" s="120" t="s">
        <v>127</v>
      </c>
      <c r="B54" s="121"/>
      <c r="C54" s="121"/>
      <c r="D54" s="122" t="s">
        <v>132</v>
      </c>
      <c r="E54" s="123" t="s">
        <v>129</v>
      </c>
      <c r="F54" s="124" t="s">
        <v>89</v>
      </c>
      <c r="G54" s="124"/>
      <c r="H54" s="125"/>
      <c r="I54" s="125"/>
      <c r="J54" s="126">
        <v>44562</v>
      </c>
      <c r="K54" s="127">
        <v>44926</v>
      </c>
      <c r="L54" s="128">
        <v>35</v>
      </c>
      <c r="M54" s="128">
        <v>35</v>
      </c>
      <c r="N54" s="128">
        <v>35</v>
      </c>
      <c r="O54" s="128">
        <v>35</v>
      </c>
      <c r="P54" s="128">
        <v>35</v>
      </c>
      <c r="Q54" s="128">
        <v>44</v>
      </c>
      <c r="R54" s="128">
        <v>53.5</v>
      </c>
      <c r="S54" s="128">
        <v>53.5</v>
      </c>
      <c r="T54" s="128">
        <v>53.5</v>
      </c>
      <c r="U54" s="119">
        <v>44</v>
      </c>
      <c r="V54" s="119">
        <v>35.75</v>
      </c>
      <c r="W54" s="119">
        <v>35.75</v>
      </c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</row>
    <row r="55" spans="1:37" x14ac:dyDescent="0.3">
      <c r="A55" s="112"/>
      <c r="B55" s="8"/>
      <c r="C55" s="8"/>
      <c r="D55" s="113"/>
      <c r="E55" s="114"/>
      <c r="F55" s="115"/>
      <c r="G55" s="115"/>
      <c r="H55" s="116"/>
      <c r="I55" s="116"/>
      <c r="J55" s="6"/>
      <c r="K55" s="7"/>
      <c r="L55" s="117"/>
      <c r="M55" s="117"/>
      <c r="N55" s="117"/>
      <c r="O55" s="117"/>
      <c r="P55" s="117"/>
      <c r="Q55" s="117"/>
      <c r="R55" s="117"/>
      <c r="S55" s="117"/>
      <c r="T55" s="117"/>
      <c r="U55" s="4"/>
      <c r="V55" s="4"/>
      <c r="W55" s="4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7" ht="40.200000000000003" x14ac:dyDescent="0.3">
      <c r="A56" s="143" t="s">
        <v>239</v>
      </c>
      <c r="B56" s="129"/>
      <c r="C56" s="129" t="s">
        <v>2</v>
      </c>
      <c r="D56" s="144" t="s">
        <v>3</v>
      </c>
      <c r="E56" s="145" t="s">
        <v>4</v>
      </c>
      <c r="F56" s="130" t="s">
        <v>5</v>
      </c>
      <c r="G56" s="130" t="s">
        <v>6</v>
      </c>
      <c r="H56" s="172" t="s">
        <v>7</v>
      </c>
      <c r="I56" s="131"/>
      <c r="J56" s="132" t="s">
        <v>238</v>
      </c>
      <c r="K56" s="132" t="s">
        <v>9</v>
      </c>
      <c r="L56" s="132" t="s">
        <v>10</v>
      </c>
      <c r="M56" s="132" t="s">
        <v>11</v>
      </c>
      <c r="N56" s="132" t="s">
        <v>12</v>
      </c>
      <c r="O56" s="132" t="s">
        <v>13</v>
      </c>
      <c r="P56" s="132" t="s">
        <v>14</v>
      </c>
      <c r="Q56" s="132" t="s">
        <v>15</v>
      </c>
      <c r="R56" s="132" t="s">
        <v>16</v>
      </c>
      <c r="S56" s="132" t="s">
        <v>17</v>
      </c>
      <c r="T56" s="132" t="s">
        <v>18</v>
      </c>
      <c r="U56" s="132" t="s">
        <v>19</v>
      </c>
      <c r="V56" s="132" t="s">
        <v>20</v>
      </c>
      <c r="W56" s="132" t="s">
        <v>21</v>
      </c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7" ht="92.4" x14ac:dyDescent="0.3">
      <c r="A57" s="10" t="s">
        <v>133</v>
      </c>
      <c r="B57" s="11" t="s">
        <v>25</v>
      </c>
      <c r="C57" s="39" t="s">
        <v>134</v>
      </c>
      <c r="D57" s="40" t="s">
        <v>135</v>
      </c>
      <c r="E57" s="41" t="s">
        <v>129</v>
      </c>
      <c r="F57" s="34" t="s">
        <v>28</v>
      </c>
      <c r="G57" s="34">
        <v>0</v>
      </c>
      <c r="H57" s="42"/>
      <c r="I57" s="42"/>
      <c r="J57" s="74">
        <v>44531</v>
      </c>
      <c r="K57" s="75">
        <v>49673</v>
      </c>
      <c r="L57" s="14">
        <v>0.79</v>
      </c>
      <c r="M57" s="14">
        <v>0.78</v>
      </c>
      <c r="N57" s="14">
        <v>0.86</v>
      </c>
      <c r="O57" s="14">
        <v>0.86</v>
      </c>
      <c r="P57" s="14">
        <v>0.89</v>
      </c>
      <c r="Q57" s="14">
        <v>1.5</v>
      </c>
      <c r="R57" s="14">
        <v>1.53</v>
      </c>
      <c r="S57" s="14">
        <v>1.55</v>
      </c>
      <c r="T57" s="14">
        <v>1.54</v>
      </c>
      <c r="U57" s="14">
        <v>1.54</v>
      </c>
      <c r="V57" s="14">
        <v>1.46</v>
      </c>
      <c r="W57" s="14">
        <v>1.44</v>
      </c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1:37" ht="92.4" x14ac:dyDescent="0.3">
      <c r="A58" s="10" t="s">
        <v>108</v>
      </c>
      <c r="B58" s="11" t="s">
        <v>25</v>
      </c>
      <c r="C58" s="39" t="s">
        <v>136</v>
      </c>
      <c r="D58" s="40" t="s">
        <v>137</v>
      </c>
      <c r="E58" s="41" t="s">
        <v>129</v>
      </c>
      <c r="F58" s="34" t="s">
        <v>51</v>
      </c>
      <c r="G58" s="34">
        <v>0</v>
      </c>
      <c r="H58" s="42"/>
      <c r="I58" s="42"/>
      <c r="J58" s="74">
        <v>44562</v>
      </c>
      <c r="K58" s="75" t="s">
        <v>138</v>
      </c>
      <c r="L58" s="14">
        <v>1</v>
      </c>
      <c r="M58" s="14">
        <v>1</v>
      </c>
      <c r="N58" s="14">
        <v>1.1000000000000001</v>
      </c>
      <c r="O58" s="14">
        <v>1.1000000000000001</v>
      </c>
      <c r="P58" s="14">
        <v>1.1000000000000001</v>
      </c>
      <c r="Q58" s="14">
        <v>1.3</v>
      </c>
      <c r="R58" s="14">
        <v>3</v>
      </c>
      <c r="S58" s="14">
        <v>3</v>
      </c>
      <c r="T58" s="14">
        <v>3</v>
      </c>
      <c r="U58" s="14">
        <v>2.9</v>
      </c>
      <c r="V58" s="14">
        <v>2.8</v>
      </c>
      <c r="W58" s="14">
        <v>2.5</v>
      </c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 spans="1:37" ht="14.4" x14ac:dyDescent="0.3">
      <c r="A59" s="10" t="s">
        <v>94</v>
      </c>
      <c r="B59" s="11" t="s">
        <v>25</v>
      </c>
      <c r="C59" s="88" t="s">
        <v>139</v>
      </c>
      <c r="D59" s="12" t="s">
        <v>140</v>
      </c>
      <c r="E59" s="13" t="s">
        <v>141</v>
      </c>
      <c r="F59" s="14" t="s">
        <v>28</v>
      </c>
      <c r="G59" s="14">
        <v>5</v>
      </c>
      <c r="H59" s="15"/>
      <c r="I59" s="15"/>
      <c r="J59" s="76">
        <v>43040</v>
      </c>
      <c r="K59" s="77">
        <v>46872</v>
      </c>
      <c r="L59" s="14">
        <v>5</v>
      </c>
      <c r="M59" s="14">
        <v>5</v>
      </c>
      <c r="N59" s="14">
        <v>5</v>
      </c>
      <c r="O59" s="14">
        <v>5</v>
      </c>
      <c r="P59" s="14">
        <v>5</v>
      </c>
      <c r="Q59" s="14">
        <v>5</v>
      </c>
      <c r="R59" s="14">
        <v>5</v>
      </c>
      <c r="S59" s="14">
        <v>5</v>
      </c>
      <c r="T59" s="14">
        <v>5</v>
      </c>
      <c r="U59" s="14">
        <v>5</v>
      </c>
      <c r="V59" s="14">
        <v>5</v>
      </c>
      <c r="W59" s="14">
        <v>5</v>
      </c>
    </row>
    <row r="60" spans="1:37" ht="28.8" x14ac:dyDescent="0.3">
      <c r="A60" s="10" t="s">
        <v>94</v>
      </c>
      <c r="B60" s="11" t="s">
        <v>25</v>
      </c>
      <c r="C60" s="88" t="s">
        <v>139</v>
      </c>
      <c r="D60" s="12" t="s">
        <v>142</v>
      </c>
      <c r="E60" s="16" t="s">
        <v>143</v>
      </c>
      <c r="F60" s="14" t="s">
        <v>28</v>
      </c>
      <c r="G60" s="14">
        <v>5</v>
      </c>
      <c r="H60" s="15"/>
      <c r="I60" s="15"/>
      <c r="J60" s="76">
        <v>43132</v>
      </c>
      <c r="K60" s="77">
        <v>46965</v>
      </c>
      <c r="L60" s="14">
        <v>5</v>
      </c>
      <c r="M60" s="14">
        <v>5</v>
      </c>
      <c r="N60" s="14">
        <v>5</v>
      </c>
      <c r="O60" s="14">
        <v>5</v>
      </c>
      <c r="P60" s="14">
        <v>5</v>
      </c>
      <c r="Q60" s="14">
        <v>5</v>
      </c>
      <c r="R60" s="14">
        <v>5</v>
      </c>
      <c r="S60" s="14">
        <v>5</v>
      </c>
      <c r="T60" s="14">
        <v>5</v>
      </c>
      <c r="U60" s="14">
        <v>5</v>
      </c>
      <c r="V60" s="14">
        <v>5</v>
      </c>
      <c r="W60" s="14">
        <v>5</v>
      </c>
    </row>
    <row r="61" spans="1:37" ht="105.6" x14ac:dyDescent="0.3">
      <c r="A61" s="10" t="s">
        <v>94</v>
      </c>
      <c r="B61" s="11" t="s">
        <v>25</v>
      </c>
      <c r="C61" s="88" t="s">
        <v>139</v>
      </c>
      <c r="D61" s="12" t="s">
        <v>144</v>
      </c>
      <c r="E61" s="17" t="s">
        <v>145</v>
      </c>
      <c r="F61" s="14" t="s">
        <v>28</v>
      </c>
      <c r="G61" s="14">
        <v>25</v>
      </c>
      <c r="H61" s="15"/>
      <c r="I61" s="15"/>
      <c r="J61" s="76">
        <v>43556</v>
      </c>
      <c r="K61" s="77">
        <v>47208</v>
      </c>
      <c r="L61" s="14">
        <v>25</v>
      </c>
      <c r="M61" s="14">
        <v>25</v>
      </c>
      <c r="N61" s="14">
        <v>25</v>
      </c>
      <c r="O61" s="14">
        <v>25</v>
      </c>
      <c r="P61" s="14">
        <v>25</v>
      </c>
      <c r="Q61" s="14">
        <v>25</v>
      </c>
      <c r="R61" s="14">
        <v>25</v>
      </c>
      <c r="S61" s="14">
        <v>25</v>
      </c>
      <c r="T61" s="14">
        <v>25</v>
      </c>
      <c r="U61" s="14">
        <v>25</v>
      </c>
      <c r="V61" s="14">
        <v>25</v>
      </c>
      <c r="W61" s="14">
        <v>25</v>
      </c>
    </row>
    <row r="62" spans="1:37" ht="105.6" x14ac:dyDescent="0.3">
      <c r="A62" s="10" t="s">
        <v>94</v>
      </c>
      <c r="B62" s="11" t="s">
        <v>25</v>
      </c>
      <c r="C62" s="88" t="s">
        <v>139</v>
      </c>
      <c r="D62" s="12" t="s">
        <v>146</v>
      </c>
      <c r="E62" s="17" t="s">
        <v>147</v>
      </c>
      <c r="F62" s="14" t="s">
        <v>28</v>
      </c>
      <c r="G62" s="14">
        <v>15</v>
      </c>
      <c r="H62" s="15"/>
      <c r="I62" s="15"/>
      <c r="J62" s="76">
        <v>43891</v>
      </c>
      <c r="K62" s="77">
        <v>11017</v>
      </c>
      <c r="L62" s="14">
        <v>15</v>
      </c>
      <c r="M62" s="14">
        <v>15</v>
      </c>
      <c r="N62" s="14">
        <v>15</v>
      </c>
      <c r="O62" s="14">
        <v>15</v>
      </c>
      <c r="P62" s="14">
        <v>15</v>
      </c>
      <c r="Q62" s="14">
        <v>15</v>
      </c>
      <c r="R62" s="14">
        <v>15</v>
      </c>
      <c r="S62" s="14">
        <v>15</v>
      </c>
      <c r="T62" s="14">
        <v>15</v>
      </c>
      <c r="U62" s="14">
        <v>15</v>
      </c>
      <c r="V62" s="14">
        <v>15</v>
      </c>
      <c r="W62" s="14">
        <v>15</v>
      </c>
    </row>
    <row r="63" spans="1:37" ht="132" x14ac:dyDescent="0.3">
      <c r="A63" s="10" t="s">
        <v>94</v>
      </c>
      <c r="B63" s="11" t="s">
        <v>25</v>
      </c>
      <c r="C63" s="88" t="s">
        <v>148</v>
      </c>
      <c r="D63" s="12" t="s">
        <v>149</v>
      </c>
      <c r="E63" s="17" t="s">
        <v>150</v>
      </c>
      <c r="F63" s="14" t="s">
        <v>28</v>
      </c>
      <c r="G63" s="14">
        <v>20</v>
      </c>
      <c r="H63" s="15"/>
      <c r="I63" s="15"/>
      <c r="J63" s="76">
        <v>42705</v>
      </c>
      <c r="K63" s="77">
        <v>46507</v>
      </c>
      <c r="L63" s="14">
        <v>20</v>
      </c>
      <c r="M63" s="14">
        <v>20</v>
      </c>
      <c r="N63" s="14">
        <v>20</v>
      </c>
      <c r="O63" s="14">
        <v>20</v>
      </c>
      <c r="P63" s="14">
        <v>20</v>
      </c>
      <c r="Q63" s="14">
        <v>20</v>
      </c>
      <c r="R63" s="14">
        <v>20</v>
      </c>
      <c r="S63" s="14">
        <v>20</v>
      </c>
      <c r="T63" s="14">
        <v>20</v>
      </c>
      <c r="U63" s="14">
        <v>20</v>
      </c>
      <c r="V63" s="14">
        <v>20</v>
      </c>
      <c r="W63" s="14">
        <v>20</v>
      </c>
    </row>
    <row r="64" spans="1:37" ht="118.8" x14ac:dyDescent="0.3">
      <c r="A64" s="10" t="s">
        <v>94</v>
      </c>
      <c r="B64" s="11" t="s">
        <v>25</v>
      </c>
      <c r="C64" s="20" t="s">
        <v>234</v>
      </c>
      <c r="D64" s="12" t="s">
        <v>151</v>
      </c>
      <c r="E64" s="18" t="s">
        <v>129</v>
      </c>
      <c r="F64" s="14" t="s">
        <v>28</v>
      </c>
      <c r="G64" s="14">
        <v>0</v>
      </c>
      <c r="H64" s="15"/>
      <c r="I64" s="15"/>
      <c r="J64" s="36" t="s">
        <v>233</v>
      </c>
      <c r="K64" s="171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</row>
    <row r="65" spans="1:23" ht="198" x14ac:dyDescent="0.3">
      <c r="A65" s="10" t="s">
        <v>94</v>
      </c>
      <c r="B65" s="83" t="s">
        <v>25</v>
      </c>
      <c r="C65" s="88" t="s">
        <v>152</v>
      </c>
      <c r="D65" s="89" t="s">
        <v>153</v>
      </c>
      <c r="E65" s="85" t="s">
        <v>154</v>
      </c>
      <c r="F65" s="81" t="s">
        <v>28</v>
      </c>
      <c r="G65" s="80">
        <v>6.2889999999999997</v>
      </c>
      <c r="H65" s="19"/>
      <c r="I65" s="19"/>
      <c r="J65" s="76">
        <v>44195</v>
      </c>
      <c r="K65" s="77">
        <v>45656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</row>
    <row r="66" spans="1:23" ht="14.4" x14ac:dyDescent="0.3">
      <c r="A66" s="82" t="s">
        <v>94</v>
      </c>
      <c r="B66" s="83" t="s">
        <v>25</v>
      </c>
      <c r="C66" s="84" t="s">
        <v>155</v>
      </c>
      <c r="D66" s="84" t="s">
        <v>156</v>
      </c>
      <c r="E66" s="85" t="s">
        <v>154</v>
      </c>
      <c r="F66" s="80" t="s">
        <v>28</v>
      </c>
      <c r="G66" s="86">
        <v>1.28</v>
      </c>
      <c r="H66" s="87"/>
      <c r="I66" s="87"/>
      <c r="J66" s="78">
        <v>43910</v>
      </c>
      <c r="K66" s="79">
        <v>50843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38">
        <v>0</v>
      </c>
    </row>
    <row r="67" spans="1:23" ht="26.4" x14ac:dyDescent="0.3">
      <c r="A67" s="10" t="s">
        <v>94</v>
      </c>
      <c r="B67" s="11" t="s">
        <v>25</v>
      </c>
      <c r="C67" s="88" t="s">
        <v>157</v>
      </c>
      <c r="D67" s="12" t="s">
        <v>158</v>
      </c>
      <c r="E67" s="18" t="s">
        <v>154</v>
      </c>
      <c r="F67" s="14" t="s">
        <v>28</v>
      </c>
      <c r="G67" s="14">
        <v>1.28</v>
      </c>
      <c r="H67" s="15"/>
      <c r="I67" s="15"/>
      <c r="J67" s="76">
        <v>44221</v>
      </c>
      <c r="K67" s="79">
        <v>50843</v>
      </c>
      <c r="L67" s="80">
        <v>1.27989</v>
      </c>
      <c r="M67" s="81">
        <v>1.27989</v>
      </c>
      <c r="N67" s="81">
        <v>1.27989</v>
      </c>
      <c r="O67" s="81">
        <v>1.27989</v>
      </c>
      <c r="P67" s="81">
        <v>1.27989</v>
      </c>
      <c r="Q67" s="81">
        <v>1.27989</v>
      </c>
      <c r="R67" s="81">
        <v>1.27989</v>
      </c>
      <c r="S67" s="81">
        <v>1.27989</v>
      </c>
      <c r="T67" s="81">
        <v>1.27989</v>
      </c>
      <c r="U67" s="81">
        <v>1.27989</v>
      </c>
      <c r="V67" s="81">
        <v>1.27989</v>
      </c>
      <c r="W67" s="81">
        <v>1.27989</v>
      </c>
    </row>
    <row r="68" spans="1:23" ht="72" x14ac:dyDescent="0.3">
      <c r="A68" s="10" t="s">
        <v>94</v>
      </c>
      <c r="B68" s="11" t="s">
        <v>25</v>
      </c>
      <c r="C68" s="37" t="s">
        <v>235</v>
      </c>
      <c r="D68" s="12" t="s">
        <v>159</v>
      </c>
      <c r="E68" s="18" t="s">
        <v>154</v>
      </c>
      <c r="F68" s="14" t="s">
        <v>28</v>
      </c>
      <c r="G68" s="14">
        <v>1.28</v>
      </c>
      <c r="H68" s="15"/>
      <c r="I68" s="15"/>
      <c r="J68" s="36" t="s">
        <v>233</v>
      </c>
      <c r="K68" s="79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4"/>
    </row>
    <row r="69" spans="1:23" ht="72" x14ac:dyDescent="0.3">
      <c r="A69" s="10" t="s">
        <v>94</v>
      </c>
      <c r="B69" s="11" t="s">
        <v>25</v>
      </c>
      <c r="C69" s="73" t="s">
        <v>235</v>
      </c>
      <c r="D69" s="12" t="s">
        <v>160</v>
      </c>
      <c r="E69" s="18" t="s">
        <v>154</v>
      </c>
      <c r="F69" s="14" t="s">
        <v>28</v>
      </c>
      <c r="G69" s="14">
        <v>1.28</v>
      </c>
      <c r="H69" s="15"/>
      <c r="I69" s="15"/>
      <c r="J69" s="36" t="s">
        <v>233</v>
      </c>
      <c r="K69" s="79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4"/>
    </row>
    <row r="70" spans="1:23" ht="72" x14ac:dyDescent="0.3">
      <c r="A70" s="10" t="s">
        <v>94</v>
      </c>
      <c r="B70" s="11" t="s">
        <v>25</v>
      </c>
      <c r="C70" s="37" t="s">
        <v>235</v>
      </c>
      <c r="D70" s="12" t="s">
        <v>161</v>
      </c>
      <c r="E70" s="18" t="s">
        <v>154</v>
      </c>
      <c r="F70" s="14" t="s">
        <v>28</v>
      </c>
      <c r="G70" s="14">
        <v>1.28</v>
      </c>
      <c r="H70" s="15"/>
      <c r="I70" s="15"/>
      <c r="J70" s="36" t="s">
        <v>233</v>
      </c>
      <c r="K70" s="79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4"/>
    </row>
    <row r="71" spans="1:23" ht="72" x14ac:dyDescent="0.3">
      <c r="A71" s="10" t="s">
        <v>94</v>
      </c>
      <c r="B71" s="11" t="s">
        <v>25</v>
      </c>
      <c r="C71" s="73" t="s">
        <v>235</v>
      </c>
      <c r="D71" s="12" t="s">
        <v>162</v>
      </c>
      <c r="E71" s="18" t="s">
        <v>154</v>
      </c>
      <c r="F71" s="14" t="s">
        <v>28</v>
      </c>
      <c r="G71" s="14">
        <v>1.28</v>
      </c>
      <c r="H71" s="15"/>
      <c r="I71" s="15"/>
      <c r="J71" s="36" t="s">
        <v>233</v>
      </c>
      <c r="K71" s="79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4"/>
    </row>
    <row r="72" spans="1:23" ht="303.60000000000002" x14ac:dyDescent="0.3">
      <c r="A72" s="10" t="s">
        <v>163</v>
      </c>
      <c r="B72" s="83" t="s">
        <v>25</v>
      </c>
      <c r="C72" s="88" t="s">
        <v>164</v>
      </c>
      <c r="D72" s="84" t="s">
        <v>165</v>
      </c>
      <c r="E72" s="85" t="s">
        <v>154</v>
      </c>
      <c r="F72" s="80" t="s">
        <v>51</v>
      </c>
      <c r="G72" s="80">
        <v>0</v>
      </c>
      <c r="H72" s="87"/>
      <c r="I72" s="87"/>
      <c r="J72" s="76">
        <v>44196</v>
      </c>
      <c r="K72" s="77">
        <v>45656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0</v>
      </c>
    </row>
    <row r="73" spans="1:23" ht="79.2" x14ac:dyDescent="0.3">
      <c r="A73" s="10" t="s">
        <v>94</v>
      </c>
      <c r="B73" s="83" t="s">
        <v>25</v>
      </c>
      <c r="C73" s="88" t="s">
        <v>166</v>
      </c>
      <c r="D73" s="84" t="s">
        <v>167</v>
      </c>
      <c r="E73" s="85" t="s">
        <v>154</v>
      </c>
      <c r="F73" s="80" t="s">
        <v>28</v>
      </c>
      <c r="G73" s="80">
        <v>0</v>
      </c>
      <c r="H73" s="87"/>
      <c r="I73" s="87"/>
      <c r="J73" s="76">
        <v>44193</v>
      </c>
      <c r="K73" s="77">
        <v>45653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</row>
    <row r="74" spans="1:23" ht="303.60000000000002" x14ac:dyDescent="0.3">
      <c r="A74" s="10" t="s">
        <v>163</v>
      </c>
      <c r="B74" s="83" t="s">
        <v>25</v>
      </c>
      <c r="C74" s="88" t="s">
        <v>168</v>
      </c>
      <c r="D74" s="84" t="s">
        <v>169</v>
      </c>
      <c r="E74" s="85" t="s">
        <v>154</v>
      </c>
      <c r="F74" s="80" t="s">
        <v>51</v>
      </c>
      <c r="G74" s="86">
        <v>0</v>
      </c>
      <c r="H74" s="87"/>
      <c r="I74" s="87"/>
      <c r="J74" s="78">
        <v>44196</v>
      </c>
      <c r="K74" s="79">
        <v>45656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</row>
    <row r="75" spans="1:23" ht="79.2" x14ac:dyDescent="0.3">
      <c r="A75" s="10" t="s">
        <v>94</v>
      </c>
      <c r="B75" s="83" t="s">
        <v>25</v>
      </c>
      <c r="C75" s="88" t="s">
        <v>170</v>
      </c>
      <c r="D75" s="84" t="s">
        <v>171</v>
      </c>
      <c r="E75" s="85" t="s">
        <v>154</v>
      </c>
      <c r="F75" s="80" t="s">
        <v>28</v>
      </c>
      <c r="G75" s="80">
        <v>0</v>
      </c>
      <c r="H75" s="87"/>
      <c r="I75" s="87"/>
      <c r="J75" s="76">
        <v>43949</v>
      </c>
      <c r="K75" s="77">
        <v>45409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</row>
    <row r="76" spans="1:23" ht="184.8" x14ac:dyDescent="0.3">
      <c r="A76" s="10" t="s">
        <v>163</v>
      </c>
      <c r="B76" s="83" t="s">
        <v>25</v>
      </c>
      <c r="C76" s="91" t="s">
        <v>172</v>
      </c>
      <c r="D76" s="84" t="s">
        <v>173</v>
      </c>
      <c r="E76" s="85" t="s">
        <v>154</v>
      </c>
      <c r="F76" s="80" t="s">
        <v>51</v>
      </c>
      <c r="G76" s="86">
        <v>0</v>
      </c>
      <c r="H76" s="87"/>
      <c r="I76" s="87"/>
      <c r="J76" s="76">
        <v>44102</v>
      </c>
      <c r="K76" s="79">
        <v>45562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</row>
    <row r="77" spans="1:23" ht="264" x14ac:dyDescent="0.3">
      <c r="A77" s="10" t="s">
        <v>94</v>
      </c>
      <c r="B77" s="83" t="s">
        <v>25</v>
      </c>
      <c r="C77" s="88" t="s">
        <v>174</v>
      </c>
      <c r="D77" s="84" t="s">
        <v>175</v>
      </c>
      <c r="E77" s="85" t="s">
        <v>154</v>
      </c>
      <c r="F77" s="80" t="s">
        <v>28</v>
      </c>
      <c r="G77" s="90">
        <v>0.71079999999999999</v>
      </c>
      <c r="H77" s="87"/>
      <c r="I77" s="87"/>
      <c r="J77" s="76">
        <v>43907</v>
      </c>
      <c r="K77" s="77">
        <v>45732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</row>
    <row r="78" spans="1:23" ht="118.8" x14ac:dyDescent="0.3">
      <c r="A78" s="10" t="s">
        <v>163</v>
      </c>
      <c r="B78" s="83" t="s">
        <v>25</v>
      </c>
      <c r="C78" s="88" t="s">
        <v>176</v>
      </c>
      <c r="D78" s="84" t="s">
        <v>177</v>
      </c>
      <c r="E78" s="85" t="s">
        <v>154</v>
      </c>
      <c r="F78" s="80" t="s">
        <v>51</v>
      </c>
      <c r="G78" s="80">
        <v>0</v>
      </c>
      <c r="H78" s="87"/>
      <c r="I78" s="87"/>
      <c r="J78" s="76">
        <v>44193</v>
      </c>
      <c r="K78" s="79">
        <v>45653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</row>
    <row r="79" spans="1:23" ht="14.4" x14ac:dyDescent="0.3">
      <c r="A79" s="10" t="s">
        <v>94</v>
      </c>
      <c r="B79" s="83" t="s">
        <v>25</v>
      </c>
      <c r="C79" s="88" t="s">
        <v>178</v>
      </c>
      <c r="D79" s="84" t="s">
        <v>179</v>
      </c>
      <c r="E79" s="85" t="s">
        <v>154</v>
      </c>
      <c r="F79" s="80" t="s">
        <v>28</v>
      </c>
      <c r="G79" s="80">
        <v>0</v>
      </c>
      <c r="H79" s="87"/>
      <c r="I79" s="87"/>
      <c r="J79" s="76">
        <v>43863</v>
      </c>
      <c r="K79" s="77">
        <v>49368</v>
      </c>
      <c r="L79" s="80">
        <v>0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</row>
    <row r="80" spans="1:23" ht="14.4" x14ac:dyDescent="0.3">
      <c r="A80" s="10" t="s">
        <v>94</v>
      </c>
      <c r="B80" s="83" t="s">
        <v>25</v>
      </c>
      <c r="C80" s="88" t="s">
        <v>180</v>
      </c>
      <c r="D80" s="84" t="s">
        <v>181</v>
      </c>
      <c r="E80" s="85" t="s">
        <v>154</v>
      </c>
      <c r="F80" s="80" t="s">
        <v>28</v>
      </c>
      <c r="G80" s="80">
        <v>0</v>
      </c>
      <c r="H80" s="87"/>
      <c r="I80" s="87"/>
      <c r="J80" s="76">
        <v>44078</v>
      </c>
      <c r="K80" s="77">
        <v>49582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80">
        <v>0</v>
      </c>
      <c r="W80" s="80">
        <v>0</v>
      </c>
    </row>
    <row r="81" spans="1:36" ht="14.4" x14ac:dyDescent="0.3">
      <c r="A81" s="10" t="s">
        <v>94</v>
      </c>
      <c r="B81" s="83" t="s">
        <v>25</v>
      </c>
      <c r="C81" s="88" t="s">
        <v>180</v>
      </c>
      <c r="D81" s="84" t="s">
        <v>182</v>
      </c>
      <c r="E81" s="85" t="s">
        <v>154</v>
      </c>
      <c r="F81" s="80" t="s">
        <v>28</v>
      </c>
      <c r="G81" s="80">
        <v>0</v>
      </c>
      <c r="H81" s="87"/>
      <c r="I81" s="87"/>
      <c r="J81" s="76">
        <v>44049</v>
      </c>
      <c r="K81" s="77">
        <v>49552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0</v>
      </c>
    </row>
    <row r="82" spans="1:36" ht="14.4" x14ac:dyDescent="0.3">
      <c r="A82" s="10" t="s">
        <v>94</v>
      </c>
      <c r="B82" s="83" t="s">
        <v>25</v>
      </c>
      <c r="C82" s="88" t="s">
        <v>180</v>
      </c>
      <c r="D82" s="84" t="s">
        <v>183</v>
      </c>
      <c r="E82" s="85" t="s">
        <v>154</v>
      </c>
      <c r="F82" s="80" t="s">
        <v>28</v>
      </c>
      <c r="G82" s="80">
        <v>0</v>
      </c>
      <c r="H82" s="87"/>
      <c r="I82" s="87"/>
      <c r="J82" s="76">
        <v>44039</v>
      </c>
      <c r="K82" s="77">
        <v>49521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</row>
    <row r="83" spans="1:36" ht="14.4" x14ac:dyDescent="0.3">
      <c r="A83" s="10" t="s">
        <v>94</v>
      </c>
      <c r="B83" s="83" t="s">
        <v>25</v>
      </c>
      <c r="C83" s="88" t="s">
        <v>180</v>
      </c>
      <c r="D83" s="84" t="s">
        <v>184</v>
      </c>
      <c r="E83" s="85" t="s">
        <v>154</v>
      </c>
      <c r="F83" s="80" t="s">
        <v>28</v>
      </c>
      <c r="G83" s="80">
        <v>0</v>
      </c>
      <c r="H83" s="87"/>
      <c r="I83" s="87"/>
      <c r="J83" s="76">
        <v>43861</v>
      </c>
      <c r="K83" s="77">
        <v>49340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</row>
    <row r="84" spans="1:36" ht="79.2" x14ac:dyDescent="0.3">
      <c r="A84" s="10" t="s">
        <v>185</v>
      </c>
      <c r="B84" s="83" t="s">
        <v>25</v>
      </c>
      <c r="C84" s="92" t="s">
        <v>186</v>
      </c>
      <c r="D84" s="93" t="s">
        <v>187</v>
      </c>
      <c r="E84" s="94" t="s">
        <v>129</v>
      </c>
      <c r="F84" s="95" t="s">
        <v>188</v>
      </c>
      <c r="G84" s="95">
        <v>0</v>
      </c>
      <c r="H84" s="96"/>
      <c r="I84" s="96"/>
      <c r="J84" s="74">
        <v>45139</v>
      </c>
      <c r="K84" s="75">
        <v>48791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</row>
    <row r="85" spans="1:36" ht="79.2" x14ac:dyDescent="0.3">
      <c r="A85" s="10" t="s">
        <v>185</v>
      </c>
      <c r="B85" s="83" t="s">
        <v>25</v>
      </c>
      <c r="C85" s="92" t="s">
        <v>186</v>
      </c>
      <c r="D85" s="93" t="s">
        <v>189</v>
      </c>
      <c r="E85" s="94" t="s">
        <v>129</v>
      </c>
      <c r="F85" s="95" t="s">
        <v>188</v>
      </c>
      <c r="G85" s="95">
        <v>0</v>
      </c>
      <c r="H85" s="96"/>
      <c r="I85" s="96"/>
      <c r="J85" s="74">
        <v>45139</v>
      </c>
      <c r="K85" s="75">
        <v>48791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</row>
    <row r="86" spans="1:36" x14ac:dyDescent="0.3"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8" spans="1:36" x14ac:dyDescent="0.3">
      <c r="K88" s="26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36" ht="14.4" x14ac:dyDescent="0.3">
      <c r="K89" s="28" t="s">
        <v>190</v>
      </c>
      <c r="L89" s="27">
        <f>SUM(L$4:L$48)+SUM(L$51:L$54)*1.09</f>
        <v>4390.0600000000013</v>
      </c>
      <c r="M89" s="27">
        <f t="shared" ref="M89:W89" si="0">SUM(M$4:M$48)+SUM(M$51:M$54)*1.09</f>
        <v>4377.2700000000004</v>
      </c>
      <c r="N89" s="27">
        <f t="shared" si="0"/>
        <v>4405.6100000000006</v>
      </c>
      <c r="O89" s="27">
        <f t="shared" si="0"/>
        <v>4394.4199999999992</v>
      </c>
      <c r="P89" s="27">
        <f t="shared" si="0"/>
        <v>4402.5199999999986</v>
      </c>
      <c r="Q89" s="27">
        <f t="shared" si="0"/>
        <v>4414.4700000000012</v>
      </c>
      <c r="R89" s="27">
        <f t="shared" si="0"/>
        <v>4131.2049999999999</v>
      </c>
      <c r="S89" s="27">
        <f t="shared" si="0"/>
        <v>4123.9049999999997</v>
      </c>
      <c r="T89" s="27">
        <f t="shared" si="0"/>
        <v>4122.6350000000002</v>
      </c>
      <c r="U89" s="27">
        <f t="shared" si="0"/>
        <v>4104.46</v>
      </c>
      <c r="V89" s="27">
        <f t="shared" si="0"/>
        <v>4086.0875000000005</v>
      </c>
      <c r="W89" s="27">
        <f t="shared" si="0"/>
        <v>4091.9675000000002</v>
      </c>
      <c r="X89" s="136" t="s">
        <v>240</v>
      </c>
      <c r="Y89" s="72">
        <f t="shared" ref="Y89:AJ89" si="1">SUM(Y4:Y52)</f>
        <v>3826.43</v>
      </c>
      <c r="Z89" s="72">
        <f t="shared" si="1"/>
        <v>3826.43</v>
      </c>
      <c r="AA89" s="72">
        <f t="shared" si="1"/>
        <v>3826.43</v>
      </c>
      <c r="AB89" s="72">
        <f t="shared" si="1"/>
        <v>3849.24</v>
      </c>
      <c r="AC89" s="72">
        <f t="shared" si="1"/>
        <v>3872.87</v>
      </c>
      <c r="AD89" s="72">
        <f t="shared" si="1"/>
        <v>3882.87</v>
      </c>
      <c r="AE89" s="72">
        <f t="shared" si="1"/>
        <v>3882.87</v>
      </c>
      <c r="AF89" s="72">
        <f t="shared" si="1"/>
        <v>3882.87</v>
      </c>
      <c r="AG89" s="72">
        <f t="shared" si="1"/>
        <v>3882.87</v>
      </c>
      <c r="AH89" s="72">
        <f t="shared" si="1"/>
        <v>3882.87</v>
      </c>
      <c r="AI89" s="72">
        <f t="shared" si="1"/>
        <v>3882.87</v>
      </c>
      <c r="AJ89" s="72">
        <f t="shared" si="1"/>
        <v>3882.87</v>
      </c>
    </row>
    <row r="90" spans="1:36" ht="14.4" x14ac:dyDescent="0.3">
      <c r="K90" s="29" t="s">
        <v>191</v>
      </c>
      <c r="L90" s="35">
        <f>SUM(L57:L63)*1.09+ SUM(L64:L85)</f>
        <v>79.530989999999989</v>
      </c>
      <c r="M90" s="35">
        <f t="shared" ref="M90:W90" si="2">SUM(M57:M63)*1.09+ SUM(M64:M85)</f>
        <v>79.520089999999996</v>
      </c>
      <c r="N90" s="35">
        <f t="shared" si="2"/>
        <v>79.716290000000015</v>
      </c>
      <c r="O90" s="35">
        <f t="shared" si="2"/>
        <v>79.716290000000015</v>
      </c>
      <c r="P90" s="35">
        <f t="shared" si="2"/>
        <v>79.748990000000006</v>
      </c>
      <c r="Q90" s="35">
        <f t="shared" si="2"/>
        <v>80.631889999999999</v>
      </c>
      <c r="R90" s="35">
        <f t="shared" si="2"/>
        <v>82.517589999999998</v>
      </c>
      <c r="S90" s="35">
        <f t="shared" si="2"/>
        <v>82.539389999999997</v>
      </c>
      <c r="T90" s="35">
        <f t="shared" si="2"/>
        <v>82.528489999999991</v>
      </c>
      <c r="U90" s="35">
        <f t="shared" si="2"/>
        <v>82.419489999999996</v>
      </c>
      <c r="V90" s="35">
        <f t="shared" si="2"/>
        <v>82.223289999999992</v>
      </c>
      <c r="W90" s="35">
        <f t="shared" si="2"/>
        <v>81.874489999999994</v>
      </c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ht="14.4" x14ac:dyDescent="0.3">
      <c r="X91" s="135" t="s">
        <v>192</v>
      </c>
      <c r="Y91" s="71">
        <f>SUMIF($H$4:$H$54, 1, Y$4:Y$54)</f>
        <v>3293.54</v>
      </c>
      <c r="Z91" s="71">
        <f t="shared" ref="Z91:AJ91" si="3">SUMIF($H$4:$H$54, 1, Z$4:Z$54)</f>
        <v>3293.54</v>
      </c>
      <c r="AA91" s="71">
        <f t="shared" si="3"/>
        <v>3293.54</v>
      </c>
      <c r="AB91" s="71">
        <f t="shared" si="3"/>
        <v>3316.35</v>
      </c>
      <c r="AC91" s="71">
        <f t="shared" si="3"/>
        <v>3339.98</v>
      </c>
      <c r="AD91" s="71">
        <f t="shared" si="3"/>
        <v>3339.98</v>
      </c>
      <c r="AE91" s="71">
        <f t="shared" si="3"/>
        <v>3339.98</v>
      </c>
      <c r="AF91" s="71">
        <f t="shared" si="3"/>
        <v>3339.98</v>
      </c>
      <c r="AG91" s="71">
        <f t="shared" si="3"/>
        <v>3339.98</v>
      </c>
      <c r="AH91" s="71">
        <f t="shared" si="3"/>
        <v>3339.98</v>
      </c>
      <c r="AI91" s="71">
        <f t="shared" si="3"/>
        <v>3339.98</v>
      </c>
      <c r="AJ91" s="71">
        <f t="shared" si="3"/>
        <v>3339.98</v>
      </c>
    </row>
    <row r="92" spans="1:36" ht="53.4" x14ac:dyDescent="0.3">
      <c r="J92" s="28"/>
      <c r="K92" s="29" t="s">
        <v>248</v>
      </c>
      <c r="L92" s="236">
        <f>SUM(L57:L63)*1.076</f>
        <v>77.246039999999994</v>
      </c>
      <c r="M92" s="236">
        <f t="shared" ref="M92:W92" si="4">SUM(M57:M63)*1.076</f>
        <v>77.235280000000003</v>
      </c>
      <c r="N92" s="236">
        <f t="shared" si="4"/>
        <v>77.428960000000018</v>
      </c>
      <c r="O92" s="236">
        <f t="shared" si="4"/>
        <v>77.428960000000018</v>
      </c>
      <c r="P92" s="236">
        <f t="shared" si="4"/>
        <v>77.461240000000018</v>
      </c>
      <c r="Q92" s="236">
        <f t="shared" si="4"/>
        <v>78.332800000000006</v>
      </c>
      <c r="R92" s="236">
        <f t="shared" si="4"/>
        <v>80.194280000000006</v>
      </c>
      <c r="S92" s="236">
        <f t="shared" si="4"/>
        <v>80.215800000000002</v>
      </c>
      <c r="T92" s="236">
        <f t="shared" si="4"/>
        <v>80.205039999999997</v>
      </c>
      <c r="U92" s="236">
        <f t="shared" si="4"/>
        <v>80.097440000000006</v>
      </c>
      <c r="V92" s="236">
        <f t="shared" si="4"/>
        <v>79.903759999999991</v>
      </c>
      <c r="W92" s="236">
        <f t="shared" si="4"/>
        <v>79.559440000000009</v>
      </c>
      <c r="X92" s="135" t="s">
        <v>193</v>
      </c>
      <c r="Y92" s="71">
        <f t="shared" ref="Y92:AJ92" si="5">SUMIF($H$4:$H$54, 2, Y$4:Y$54)</f>
        <v>10</v>
      </c>
      <c r="Z92" s="71">
        <f t="shared" si="5"/>
        <v>10</v>
      </c>
      <c r="AA92" s="71">
        <f t="shared" si="5"/>
        <v>10</v>
      </c>
      <c r="AB92" s="71">
        <f t="shared" si="5"/>
        <v>10</v>
      </c>
      <c r="AC92" s="71">
        <f t="shared" si="5"/>
        <v>10</v>
      </c>
      <c r="AD92" s="71">
        <f t="shared" si="5"/>
        <v>10</v>
      </c>
      <c r="AE92" s="71">
        <f t="shared" si="5"/>
        <v>10</v>
      </c>
      <c r="AF92" s="71">
        <f t="shared" si="5"/>
        <v>10</v>
      </c>
      <c r="AG92" s="71">
        <f t="shared" si="5"/>
        <v>10</v>
      </c>
      <c r="AH92" s="71">
        <f t="shared" si="5"/>
        <v>10</v>
      </c>
      <c r="AI92" s="71">
        <f t="shared" si="5"/>
        <v>10</v>
      </c>
      <c r="AJ92" s="71">
        <f t="shared" si="5"/>
        <v>10</v>
      </c>
    </row>
    <row r="93" spans="1:36" ht="27" x14ac:dyDescent="0.3">
      <c r="J93" s="28"/>
      <c r="K93" s="29" t="s">
        <v>247</v>
      </c>
      <c r="L93" s="237">
        <f>SUM(L65:L85)</f>
        <v>1.27989</v>
      </c>
      <c r="M93" s="237">
        <f t="shared" ref="M93:W93" si="6">SUM(M65:M85)</f>
        <v>1.27989</v>
      </c>
      <c r="N93" s="237">
        <f t="shared" si="6"/>
        <v>1.27989</v>
      </c>
      <c r="O93" s="237">
        <f t="shared" si="6"/>
        <v>1.27989</v>
      </c>
      <c r="P93" s="237">
        <f t="shared" si="6"/>
        <v>1.27989</v>
      </c>
      <c r="Q93" s="237">
        <f t="shared" si="6"/>
        <v>1.27989</v>
      </c>
      <c r="R93" s="237">
        <f t="shared" si="6"/>
        <v>1.27989</v>
      </c>
      <c r="S93" s="237">
        <f t="shared" si="6"/>
        <v>1.27989</v>
      </c>
      <c r="T93" s="237">
        <f t="shared" si="6"/>
        <v>1.27989</v>
      </c>
      <c r="U93" s="237">
        <f t="shared" si="6"/>
        <v>1.27989</v>
      </c>
      <c r="V93" s="237">
        <f t="shared" si="6"/>
        <v>1.27989</v>
      </c>
      <c r="W93" s="237">
        <f t="shared" si="6"/>
        <v>1.27989</v>
      </c>
      <c r="X93" s="135" t="s">
        <v>194</v>
      </c>
      <c r="Y93" s="71">
        <f>SUMIF($H$4:$H$54, 3, Y$4:Y$54)</f>
        <v>522.89</v>
      </c>
      <c r="Z93" s="71">
        <f t="shared" ref="Z93:AJ93" si="7">SUMIF($H$4:$H$54, 3, Z$4:Z$54)</f>
        <v>522.89</v>
      </c>
      <c r="AA93" s="71">
        <f t="shared" si="7"/>
        <v>522.89</v>
      </c>
      <c r="AB93" s="71">
        <f t="shared" si="7"/>
        <v>522.89</v>
      </c>
      <c r="AC93" s="71">
        <f t="shared" si="7"/>
        <v>522.89</v>
      </c>
      <c r="AD93" s="71">
        <f t="shared" si="7"/>
        <v>522.89</v>
      </c>
      <c r="AE93" s="71">
        <f t="shared" si="7"/>
        <v>522.89</v>
      </c>
      <c r="AF93" s="71">
        <f t="shared" si="7"/>
        <v>522.89</v>
      </c>
      <c r="AG93" s="71">
        <f t="shared" si="7"/>
        <v>522.89</v>
      </c>
      <c r="AH93" s="71">
        <f t="shared" si="7"/>
        <v>522.89</v>
      </c>
      <c r="AI93" s="71">
        <f t="shared" si="7"/>
        <v>522.89</v>
      </c>
      <c r="AJ93" s="71">
        <f t="shared" si="7"/>
        <v>522.89</v>
      </c>
    </row>
    <row r="94" spans="1:36" ht="14.4" x14ac:dyDescent="0.3">
      <c r="J94" s="28"/>
      <c r="K94" s="28"/>
      <c r="L94" s="30"/>
      <c r="M94" s="28"/>
      <c r="N94" s="28"/>
      <c r="O94" s="30"/>
      <c r="X94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</row>
    <row r="95" spans="1:36" ht="14.4" x14ac:dyDescent="0.3">
      <c r="J95" s="329" t="s">
        <v>252</v>
      </c>
      <c r="K95" s="29" t="s">
        <v>28</v>
      </c>
      <c r="L95" s="238">
        <f>SUMIF($F$57:$F$63, $K$95,L$57:L$63)*1.076</f>
        <v>76.17004</v>
      </c>
      <c r="M95" s="238">
        <f t="shared" ref="M95:W95" si="8">SUMIF($F$57:$F$63, $K$95,M$57:M$63)*1.076</f>
        <v>76.15928000000001</v>
      </c>
      <c r="N95" s="238">
        <f t="shared" si="8"/>
        <v>76.245360000000005</v>
      </c>
      <c r="O95" s="238">
        <f t="shared" si="8"/>
        <v>76.245360000000005</v>
      </c>
      <c r="P95" s="238">
        <f t="shared" si="8"/>
        <v>76.277640000000005</v>
      </c>
      <c r="Q95" s="238">
        <f t="shared" si="8"/>
        <v>76.934000000000012</v>
      </c>
      <c r="R95" s="238">
        <f t="shared" si="8"/>
        <v>76.966280000000012</v>
      </c>
      <c r="S95" s="238">
        <f t="shared" si="8"/>
        <v>76.987800000000007</v>
      </c>
      <c r="T95" s="238">
        <f t="shared" si="8"/>
        <v>76.977040000000002</v>
      </c>
      <c r="U95" s="238">
        <f t="shared" si="8"/>
        <v>76.977040000000002</v>
      </c>
      <c r="V95" s="238">
        <f t="shared" si="8"/>
        <v>76.890960000000007</v>
      </c>
      <c r="W95" s="238">
        <f t="shared" si="8"/>
        <v>76.869439999999997</v>
      </c>
      <c r="X95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</row>
    <row r="96" spans="1:36" ht="27" x14ac:dyDescent="0.3">
      <c r="J96" s="329"/>
      <c r="K96" s="29" t="s">
        <v>51</v>
      </c>
      <c r="L96" s="238">
        <f>SUMIF($F$57:$F$63, $K$96,L$57:L$63)*1.076</f>
        <v>1.0760000000000001</v>
      </c>
      <c r="M96" s="238">
        <f t="shared" ref="M96:W96" si="9">SUMIF($F$57:$F$63, $K$96,M$57:M$63)*1.076</f>
        <v>1.0760000000000001</v>
      </c>
      <c r="N96" s="238">
        <f t="shared" si="9"/>
        <v>1.1836000000000002</v>
      </c>
      <c r="O96" s="238">
        <f t="shared" si="9"/>
        <v>1.1836000000000002</v>
      </c>
      <c r="P96" s="238">
        <f t="shared" si="9"/>
        <v>1.1836000000000002</v>
      </c>
      <c r="Q96" s="238">
        <f t="shared" si="9"/>
        <v>1.3988</v>
      </c>
      <c r="R96" s="238">
        <f t="shared" si="9"/>
        <v>3.2280000000000002</v>
      </c>
      <c r="S96" s="238">
        <f t="shared" si="9"/>
        <v>3.2280000000000002</v>
      </c>
      <c r="T96" s="238">
        <f t="shared" si="9"/>
        <v>3.2280000000000002</v>
      </c>
      <c r="U96" s="238">
        <f t="shared" si="9"/>
        <v>3.1204000000000001</v>
      </c>
      <c r="V96" s="238">
        <f t="shared" si="9"/>
        <v>3.0127999999999999</v>
      </c>
      <c r="W96" s="238">
        <f t="shared" si="9"/>
        <v>2.6900000000000004</v>
      </c>
      <c r="X96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</row>
    <row r="97" spans="1:36" ht="14.4" x14ac:dyDescent="0.3">
      <c r="J97" s="329"/>
      <c r="K97" s="29" t="s">
        <v>249</v>
      </c>
      <c r="L97" s="238">
        <f>SUMIF($F$57:$F$63, $K$97,L$57:L$63)*1.076</f>
        <v>0</v>
      </c>
      <c r="M97" s="238">
        <f t="shared" ref="M97:W97" si="10">SUMIF($F$57:$F$63, $K$97,M$57:M$63)*1.076</f>
        <v>0</v>
      </c>
      <c r="N97" s="238">
        <f t="shared" si="10"/>
        <v>0</v>
      </c>
      <c r="O97" s="238">
        <f t="shared" si="10"/>
        <v>0</v>
      </c>
      <c r="P97" s="238">
        <f t="shared" si="10"/>
        <v>0</v>
      </c>
      <c r="Q97" s="238">
        <f t="shared" si="10"/>
        <v>0</v>
      </c>
      <c r="R97" s="238">
        <f t="shared" si="10"/>
        <v>0</v>
      </c>
      <c r="S97" s="238">
        <f t="shared" si="10"/>
        <v>0</v>
      </c>
      <c r="T97" s="238">
        <f t="shared" si="10"/>
        <v>0</v>
      </c>
      <c r="U97" s="238">
        <f t="shared" si="10"/>
        <v>0</v>
      </c>
      <c r="V97" s="238">
        <f t="shared" si="10"/>
        <v>0</v>
      </c>
      <c r="W97" s="238">
        <f t="shared" si="10"/>
        <v>0</v>
      </c>
      <c r="X97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</row>
    <row r="98" spans="1:36" ht="14.4" x14ac:dyDescent="0.3">
      <c r="J98" s="28"/>
      <c r="K98" s="28"/>
      <c r="L98" s="30"/>
      <c r="M98" s="28"/>
      <c r="N98" s="28"/>
      <c r="O98" s="30"/>
      <c r="X98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</row>
    <row r="99" spans="1:36" ht="14.4" x14ac:dyDescent="0.3">
      <c r="J99" s="28" t="s">
        <v>250</v>
      </c>
      <c r="K99" s="28" t="s">
        <v>28</v>
      </c>
      <c r="L99" s="30">
        <f>SUMIF($F$4:$F$54, K99,$R$4:$R$54)</f>
        <v>3646.7300000000005</v>
      </c>
      <c r="M99" s="28"/>
      <c r="N99" s="28"/>
      <c r="O99" s="30"/>
      <c r="X99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</row>
    <row r="100" spans="1:36" ht="14.4" x14ac:dyDescent="0.3">
      <c r="J100" s="28"/>
      <c r="K100" s="28" t="s">
        <v>51</v>
      </c>
      <c r="L100" s="30">
        <f t="shared" ref="L100:L101" si="11">SUMIF($F$4:$F$54, K100,$R$4:$R$54)</f>
        <v>282.11</v>
      </c>
      <c r="M100" s="28"/>
      <c r="N100" s="28"/>
      <c r="O100" s="30"/>
      <c r="X100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</row>
    <row r="101" spans="1:36" ht="14.4" x14ac:dyDescent="0.3">
      <c r="J101" s="28"/>
      <c r="K101" s="28" t="s">
        <v>89</v>
      </c>
      <c r="L101" s="30">
        <f t="shared" si="11"/>
        <v>193.5</v>
      </c>
      <c r="M101" s="28"/>
      <c r="N101" s="28"/>
      <c r="O101" s="30"/>
      <c r="X10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</row>
    <row r="102" spans="1:36" x14ac:dyDescent="0.3">
      <c r="J102" s="28"/>
      <c r="K102" s="28" t="s">
        <v>251</v>
      </c>
      <c r="L102" s="30">
        <f>SUM(L99:L101)</f>
        <v>4122.34</v>
      </c>
      <c r="M102" s="28"/>
      <c r="N102" s="28"/>
      <c r="O102" s="28"/>
    </row>
    <row r="105" spans="1:36" ht="14.4" customHeight="1" x14ac:dyDescent="0.3">
      <c r="A105" s="328" t="s">
        <v>195</v>
      </c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223"/>
      <c r="V105"/>
      <c r="W105"/>
      <c r="X105"/>
      <c r="Y105"/>
      <c r="Z105"/>
      <c r="AA105"/>
    </row>
    <row r="106" spans="1:36" ht="14.4" x14ac:dyDescent="0.3">
      <c r="A106" s="21"/>
      <c r="B106" s="23"/>
      <c r="C106" s="23"/>
      <c r="D106" s="23"/>
      <c r="E106" s="23"/>
      <c r="F106" s="24"/>
      <c r="G106" s="23"/>
      <c r="H106" s="25"/>
      <c r="I106" s="25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23"/>
      <c r="V106"/>
      <c r="W106"/>
      <c r="X106"/>
      <c r="Y106"/>
      <c r="Z106"/>
      <c r="AA106"/>
    </row>
    <row r="107" spans="1:36" ht="27.6" x14ac:dyDescent="0.3">
      <c r="A107" s="22" t="s">
        <v>196</v>
      </c>
      <c r="B107" s="234" t="s">
        <v>197</v>
      </c>
      <c r="C107" s="234" t="s">
        <v>198</v>
      </c>
      <c r="D107" s="234" t="s">
        <v>199</v>
      </c>
      <c r="E107" s="234" t="s">
        <v>200</v>
      </c>
      <c r="F107" s="235" t="s">
        <v>201</v>
      </c>
      <c r="G107" s="234" t="s">
        <v>202</v>
      </c>
      <c r="H107" s="234" t="s">
        <v>203</v>
      </c>
      <c r="I107" s="234" t="s">
        <v>204</v>
      </c>
      <c r="J107" s="234" t="s">
        <v>205</v>
      </c>
      <c r="K107" s="234" t="s">
        <v>206</v>
      </c>
      <c r="L107" s="234" t="s">
        <v>207</v>
      </c>
      <c r="M107" s="234" t="s">
        <v>208</v>
      </c>
      <c r="N107" s="234" t="s">
        <v>209</v>
      </c>
      <c r="O107" s="234" t="s">
        <v>210</v>
      </c>
      <c r="P107" s="234" t="s">
        <v>210</v>
      </c>
      <c r="Q107" s="234" t="s">
        <v>211</v>
      </c>
      <c r="R107" s="234" t="s">
        <v>212</v>
      </c>
      <c r="S107" s="234" t="s">
        <v>213</v>
      </c>
      <c r="T107" s="234" t="s">
        <v>214</v>
      </c>
      <c r="U107"/>
      <c r="V107"/>
      <c r="W107"/>
    </row>
    <row r="108" spans="1:36" x14ac:dyDescent="0.3">
      <c r="A108" s="45">
        <v>12033</v>
      </c>
      <c r="B108" s="46" t="s">
        <v>215</v>
      </c>
      <c r="C108" s="46" t="s">
        <v>216</v>
      </c>
      <c r="D108" s="46" t="s">
        <v>217</v>
      </c>
      <c r="E108" s="60">
        <v>45078</v>
      </c>
      <c r="F108" s="47">
        <v>51470</v>
      </c>
      <c r="G108" s="48">
        <v>51470</v>
      </c>
      <c r="H108" s="49" t="s">
        <v>218</v>
      </c>
      <c r="I108" s="46" t="s">
        <v>219</v>
      </c>
      <c r="J108" s="46" t="s">
        <v>220</v>
      </c>
      <c r="K108" s="46" t="s">
        <v>221</v>
      </c>
      <c r="L108" s="46" t="s">
        <v>221</v>
      </c>
      <c r="M108" s="46" t="s">
        <v>222</v>
      </c>
      <c r="N108" s="50">
        <v>40</v>
      </c>
      <c r="O108" s="50">
        <v>40</v>
      </c>
      <c r="P108" s="50">
        <v>0</v>
      </c>
      <c r="Q108" s="50" t="s">
        <v>223</v>
      </c>
      <c r="R108" s="50" t="s">
        <v>224</v>
      </c>
      <c r="S108" s="50">
        <v>40</v>
      </c>
      <c r="T108" s="50">
        <v>80</v>
      </c>
    </row>
    <row r="109" spans="1:36" x14ac:dyDescent="0.3">
      <c r="A109" s="105">
        <v>12032</v>
      </c>
      <c r="B109" s="106" t="s">
        <v>116</v>
      </c>
      <c r="C109" s="106" t="s">
        <v>225</v>
      </c>
      <c r="D109" s="106" t="s">
        <v>226</v>
      </c>
      <c r="E109" s="107">
        <v>44713</v>
      </c>
      <c r="F109" s="97">
        <v>11840</v>
      </c>
      <c r="G109" s="108">
        <v>51560</v>
      </c>
      <c r="H109" s="109" t="s">
        <v>218</v>
      </c>
      <c r="I109" s="106" t="s">
        <v>219</v>
      </c>
      <c r="J109" s="106" t="s">
        <v>220</v>
      </c>
      <c r="K109" s="106" t="s">
        <v>221</v>
      </c>
      <c r="L109" s="106" t="s">
        <v>221</v>
      </c>
      <c r="M109" s="106" t="s">
        <v>222</v>
      </c>
      <c r="N109" s="110">
        <v>5</v>
      </c>
      <c r="O109" s="110">
        <v>5</v>
      </c>
      <c r="P109" s="110">
        <v>0</v>
      </c>
      <c r="Q109" s="110" t="s">
        <v>223</v>
      </c>
      <c r="R109" s="110" t="s">
        <v>224</v>
      </c>
      <c r="S109" s="110">
        <v>5</v>
      </c>
      <c r="T109" s="110">
        <v>10</v>
      </c>
    </row>
    <row r="110" spans="1:36" x14ac:dyDescent="0.3">
      <c r="A110" s="98">
        <v>2836</v>
      </c>
      <c r="B110" s="99" t="s">
        <v>227</v>
      </c>
      <c r="C110" s="99" t="s">
        <v>228</v>
      </c>
      <c r="D110" s="99" t="s">
        <v>227</v>
      </c>
      <c r="E110" s="60">
        <v>45078</v>
      </c>
      <c r="F110" s="100">
        <v>49458</v>
      </c>
      <c r="G110" s="101">
        <v>49458</v>
      </c>
      <c r="H110" s="102" t="s">
        <v>229</v>
      </c>
      <c r="I110" s="99" t="s">
        <v>219</v>
      </c>
      <c r="J110" s="99" t="s">
        <v>220</v>
      </c>
      <c r="K110" s="99" t="s">
        <v>230</v>
      </c>
      <c r="L110" s="99" t="s">
        <v>230</v>
      </c>
      <c r="M110" s="99" t="s">
        <v>222</v>
      </c>
      <c r="N110" s="103">
        <v>14.5</v>
      </c>
      <c r="O110" s="103"/>
      <c r="P110" s="103">
        <v>0</v>
      </c>
      <c r="Q110" s="103" t="s">
        <v>223</v>
      </c>
      <c r="R110" s="103" t="s">
        <v>231</v>
      </c>
      <c r="S110" s="103">
        <v>14.5</v>
      </c>
      <c r="T110" s="103">
        <v>0</v>
      </c>
    </row>
  </sheetData>
  <autoFilter ref="A3:AK85" xr:uid="{F910DFD0-0C3F-4E14-B249-495CF3BA17C6}"/>
  <mergeCells count="2">
    <mergeCell ref="A105:T105"/>
    <mergeCell ref="J95:J97"/>
  </mergeCells>
  <pageMargins left="0.7" right="0.7" top="0.75" bottom="0.75" header="0.3" footer="0.3"/>
  <pageSetup orientation="portrait" horizontalDpi="4294967295" verticalDpi="4294967295" r:id="rId1"/>
  <ignoredErrors>
    <ignoredError sqref="Z89:AJ89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18D54-C21B-4D03-A993-B29068E51D26}">
  <dimension ref="A1:AL75"/>
  <sheetViews>
    <sheetView topLeftCell="J58" zoomScale="90" zoomScaleNormal="90" workbookViewId="0">
      <selection activeCell="L68" sqref="L68"/>
    </sheetView>
  </sheetViews>
  <sheetFormatPr defaultColWidth="8.77734375" defaultRowHeight="13.8" x14ac:dyDescent="0.3"/>
  <cols>
    <col min="1" max="1" width="25.5546875" style="2" customWidth="1"/>
    <col min="2" max="2" width="16.109375" style="1" customWidth="1"/>
    <col min="3" max="3" width="23.44140625" style="188" customWidth="1"/>
    <col min="4" max="4" width="40.5546875" style="1" customWidth="1"/>
    <col min="5" max="5" width="19.109375" style="1" customWidth="1"/>
    <col min="6" max="6" width="25.5546875" style="1" customWidth="1"/>
    <col min="7" max="7" width="18.109375" style="1" bestFit="1" customWidth="1"/>
    <col min="8" max="9" width="17.5546875" style="3" customWidth="1"/>
    <col min="10" max="10" width="11.109375" style="1" customWidth="1"/>
    <col min="11" max="16" width="14.5546875" style="1" customWidth="1"/>
    <col min="17" max="17" width="11.109375" style="1" customWidth="1"/>
    <col min="18" max="18" width="12.88671875" style="1" customWidth="1"/>
    <col min="19" max="19" width="12.21875" style="1" bestFit="1" customWidth="1"/>
    <col min="20" max="20" width="9.21875" style="1" bestFit="1" customWidth="1"/>
    <col min="21" max="21" width="10.44140625" style="1" customWidth="1"/>
    <col min="22" max="23" width="9" style="1" bestFit="1" customWidth="1"/>
    <col min="24" max="24" width="17.88671875" style="1" bestFit="1" customWidth="1"/>
    <col min="25" max="25" width="11.44140625" style="1" customWidth="1"/>
    <col min="26" max="26" width="10.44140625" style="1" customWidth="1"/>
    <col min="27" max="27" width="11" style="1" customWidth="1"/>
    <col min="28" max="29" width="10.44140625" style="1" customWidth="1"/>
    <col min="30" max="30" width="12.44140625" style="1" customWidth="1"/>
    <col min="31" max="31" width="15.5546875" style="1" bestFit="1" customWidth="1"/>
    <col min="32" max="39" width="10.5546875" style="1" customWidth="1"/>
    <col min="40" max="40" width="11.44140625" style="1" customWidth="1"/>
    <col min="41" max="43" width="10.5546875" style="1" customWidth="1"/>
    <col min="44" max="16384" width="8.77734375" style="1"/>
  </cols>
  <sheetData>
    <row r="1" spans="1:38" x14ac:dyDescent="0.3">
      <c r="A1" s="1"/>
      <c r="H1" s="1"/>
      <c r="I1" s="1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8" ht="27.6" x14ac:dyDescent="0.3">
      <c r="A2" s="1"/>
      <c r="H2" s="1"/>
      <c r="I2" s="1"/>
      <c r="K2" s="3"/>
      <c r="L2" s="182" t="s">
        <v>10</v>
      </c>
      <c r="M2" s="182" t="s">
        <v>11</v>
      </c>
      <c r="N2" s="182" t="s">
        <v>12</v>
      </c>
      <c r="O2" s="182" t="s">
        <v>13</v>
      </c>
      <c r="P2" s="182" t="s">
        <v>14</v>
      </c>
      <c r="Q2" s="182" t="s">
        <v>15</v>
      </c>
      <c r="R2" s="182" t="s">
        <v>16</v>
      </c>
      <c r="S2" s="182" t="s">
        <v>17</v>
      </c>
      <c r="T2" s="182" t="s">
        <v>18</v>
      </c>
      <c r="U2" s="182" t="s">
        <v>19</v>
      </c>
      <c r="V2" s="182" t="s">
        <v>20</v>
      </c>
      <c r="W2" s="182" t="s">
        <v>21</v>
      </c>
      <c r="Y2" s="182" t="s">
        <v>10</v>
      </c>
      <c r="Z2" s="182" t="s">
        <v>11</v>
      </c>
      <c r="AA2" s="182" t="s">
        <v>12</v>
      </c>
      <c r="AB2" s="182" t="s">
        <v>13</v>
      </c>
      <c r="AC2" s="182" t="s">
        <v>14</v>
      </c>
      <c r="AD2" s="182" t="s">
        <v>15</v>
      </c>
      <c r="AE2" s="182" t="s">
        <v>16</v>
      </c>
      <c r="AF2" s="182" t="s">
        <v>17</v>
      </c>
      <c r="AG2" s="182" t="s">
        <v>18</v>
      </c>
      <c r="AH2" s="182" t="s">
        <v>19</v>
      </c>
      <c r="AI2" s="182" t="s">
        <v>20</v>
      </c>
      <c r="AJ2" s="182" t="s">
        <v>21</v>
      </c>
    </row>
    <row r="3" spans="1:38" ht="79.8" x14ac:dyDescent="0.3">
      <c r="A3" s="138" t="s">
        <v>0</v>
      </c>
      <c r="B3" s="139" t="s">
        <v>1</v>
      </c>
      <c r="C3" s="146" t="s">
        <v>2</v>
      </c>
      <c r="D3" s="140" t="s">
        <v>3</v>
      </c>
      <c r="E3" s="141" t="s">
        <v>4</v>
      </c>
      <c r="F3" s="141" t="s">
        <v>5</v>
      </c>
      <c r="G3" s="137" t="s">
        <v>6</v>
      </c>
      <c r="H3" s="137" t="s">
        <v>7</v>
      </c>
      <c r="I3" s="137" t="s">
        <v>245</v>
      </c>
      <c r="J3" s="137" t="s">
        <v>8</v>
      </c>
      <c r="K3" s="137" t="s">
        <v>9</v>
      </c>
      <c r="L3" s="137" t="s">
        <v>22</v>
      </c>
      <c r="M3" s="137" t="s">
        <v>22</v>
      </c>
      <c r="N3" s="137" t="s">
        <v>22</v>
      </c>
      <c r="O3" s="137" t="s">
        <v>22</v>
      </c>
      <c r="P3" s="141" t="s">
        <v>22</v>
      </c>
      <c r="Q3" s="141" t="s">
        <v>22</v>
      </c>
      <c r="R3" s="141" t="s">
        <v>22</v>
      </c>
      <c r="S3" s="141" t="s">
        <v>22</v>
      </c>
      <c r="T3" s="141" t="s">
        <v>22</v>
      </c>
      <c r="U3" s="141" t="s">
        <v>22</v>
      </c>
      <c r="V3" s="141" t="s">
        <v>22</v>
      </c>
      <c r="W3" s="141" t="s">
        <v>22</v>
      </c>
      <c r="Y3" s="137" t="s">
        <v>23</v>
      </c>
      <c r="Z3" s="137" t="s">
        <v>23</v>
      </c>
      <c r="AA3" s="137" t="s">
        <v>23</v>
      </c>
      <c r="AB3" s="137" t="s">
        <v>23</v>
      </c>
      <c r="AC3" s="141" t="s">
        <v>23</v>
      </c>
      <c r="AD3" s="141" t="s">
        <v>23</v>
      </c>
      <c r="AE3" s="141" t="s">
        <v>23</v>
      </c>
      <c r="AF3" s="141" t="s">
        <v>23</v>
      </c>
      <c r="AG3" s="141" t="s">
        <v>23</v>
      </c>
      <c r="AH3" s="141" t="s">
        <v>23</v>
      </c>
      <c r="AI3" s="141" t="s">
        <v>23</v>
      </c>
      <c r="AJ3" s="141" t="s">
        <v>23</v>
      </c>
    </row>
    <row r="4" spans="1:38" x14ac:dyDescent="0.3">
      <c r="A4" s="147" t="s">
        <v>24</v>
      </c>
      <c r="B4" s="148" t="s">
        <v>25</v>
      </c>
      <c r="C4" s="149"/>
      <c r="D4" s="156" t="s">
        <v>26</v>
      </c>
      <c r="E4" s="150" t="s">
        <v>27</v>
      </c>
      <c r="F4" s="151" t="s">
        <v>28</v>
      </c>
      <c r="G4" s="152">
        <v>20</v>
      </c>
      <c r="H4" s="153">
        <v>3</v>
      </c>
      <c r="I4" s="32">
        <v>1</v>
      </c>
      <c r="J4" s="154">
        <v>42735</v>
      </c>
      <c r="K4" s="155">
        <v>46386</v>
      </c>
      <c r="L4" s="152">
        <v>20</v>
      </c>
      <c r="M4" s="152">
        <v>20</v>
      </c>
      <c r="N4" s="152">
        <v>20</v>
      </c>
      <c r="O4" s="152">
        <v>20</v>
      </c>
      <c r="P4" s="152">
        <v>20</v>
      </c>
      <c r="Q4" s="152">
        <v>20</v>
      </c>
      <c r="R4" s="152">
        <v>20</v>
      </c>
      <c r="S4" s="152">
        <v>20</v>
      </c>
      <c r="T4" s="152">
        <v>20</v>
      </c>
      <c r="U4" s="152">
        <v>20</v>
      </c>
      <c r="V4" s="152">
        <v>20</v>
      </c>
      <c r="W4" s="152">
        <v>20</v>
      </c>
      <c r="Y4" s="152">
        <v>40</v>
      </c>
      <c r="Z4" s="152">
        <v>40</v>
      </c>
      <c r="AA4" s="152">
        <v>40</v>
      </c>
      <c r="AB4" s="152">
        <v>40</v>
      </c>
      <c r="AC4" s="152">
        <v>40</v>
      </c>
      <c r="AD4" s="152">
        <v>40</v>
      </c>
      <c r="AE4" s="152">
        <v>40</v>
      </c>
      <c r="AF4" s="152">
        <v>40</v>
      </c>
      <c r="AG4" s="152">
        <v>40</v>
      </c>
      <c r="AH4" s="152">
        <v>40</v>
      </c>
      <c r="AI4" s="152">
        <v>40</v>
      </c>
      <c r="AJ4" s="152">
        <v>40</v>
      </c>
      <c r="AL4" s="180"/>
    </row>
    <row r="5" spans="1:38" x14ac:dyDescent="0.3">
      <c r="A5" s="147" t="s">
        <v>24</v>
      </c>
      <c r="B5" s="148" t="s">
        <v>25</v>
      </c>
      <c r="C5" s="149"/>
      <c r="D5" s="156" t="s">
        <v>29</v>
      </c>
      <c r="E5" s="156" t="s">
        <v>30</v>
      </c>
      <c r="F5" s="151" t="s">
        <v>28</v>
      </c>
      <c r="G5" s="152">
        <v>2</v>
      </c>
      <c r="H5" s="153">
        <v>1</v>
      </c>
      <c r="I5" s="32">
        <v>2</v>
      </c>
      <c r="J5" s="154">
        <v>43009</v>
      </c>
      <c r="K5" s="155">
        <v>46387</v>
      </c>
      <c r="L5" s="152">
        <v>2</v>
      </c>
      <c r="M5" s="152">
        <v>2</v>
      </c>
      <c r="N5" s="152">
        <v>2</v>
      </c>
      <c r="O5" s="152">
        <v>2</v>
      </c>
      <c r="P5" s="152">
        <v>2</v>
      </c>
      <c r="Q5" s="152">
        <v>2</v>
      </c>
      <c r="R5" s="152">
        <v>2</v>
      </c>
      <c r="S5" s="152">
        <v>2</v>
      </c>
      <c r="T5" s="152">
        <v>2</v>
      </c>
      <c r="U5" s="152">
        <v>2</v>
      </c>
      <c r="V5" s="152">
        <v>2</v>
      </c>
      <c r="W5" s="152">
        <v>2</v>
      </c>
      <c r="Y5" s="152">
        <v>4</v>
      </c>
      <c r="Z5" s="152">
        <v>4</v>
      </c>
      <c r="AA5" s="152">
        <v>4</v>
      </c>
      <c r="AB5" s="152">
        <v>4</v>
      </c>
      <c r="AC5" s="152">
        <v>4</v>
      </c>
      <c r="AD5" s="152">
        <v>4</v>
      </c>
      <c r="AE5" s="152">
        <v>4</v>
      </c>
      <c r="AF5" s="152">
        <v>4</v>
      </c>
      <c r="AG5" s="152">
        <v>4</v>
      </c>
      <c r="AH5" s="152">
        <v>4</v>
      </c>
      <c r="AI5" s="152">
        <v>4</v>
      </c>
      <c r="AJ5" s="152">
        <v>4</v>
      </c>
      <c r="AL5" s="180"/>
    </row>
    <row r="6" spans="1:38" x14ac:dyDescent="0.3">
      <c r="A6" s="147" t="s">
        <v>31</v>
      </c>
      <c r="B6" s="148" t="s">
        <v>32</v>
      </c>
      <c r="C6" s="149"/>
      <c r="D6" s="156" t="s">
        <v>33</v>
      </c>
      <c r="E6" s="156" t="s">
        <v>34</v>
      </c>
      <c r="F6" s="151" t="s">
        <v>28</v>
      </c>
      <c r="G6" s="152">
        <v>26</v>
      </c>
      <c r="H6" s="153"/>
      <c r="I6" s="32">
        <v>4</v>
      </c>
      <c r="J6" s="154">
        <v>43282</v>
      </c>
      <c r="K6" s="155">
        <v>45727</v>
      </c>
      <c r="L6" s="152">
        <v>26</v>
      </c>
      <c r="M6" s="152">
        <v>26</v>
      </c>
      <c r="N6" s="152">
        <v>26</v>
      </c>
      <c r="O6" s="152">
        <v>26</v>
      </c>
      <c r="P6" s="152">
        <v>26</v>
      </c>
      <c r="Q6" s="152">
        <v>26</v>
      </c>
      <c r="R6" s="152">
        <v>26</v>
      </c>
      <c r="S6" s="152">
        <v>26</v>
      </c>
      <c r="T6" s="152">
        <v>26</v>
      </c>
      <c r="U6" s="152">
        <v>26</v>
      </c>
      <c r="V6" s="152">
        <v>26</v>
      </c>
      <c r="W6" s="152">
        <v>26</v>
      </c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L6" s="180"/>
    </row>
    <row r="7" spans="1:38" x14ac:dyDescent="0.3">
      <c r="A7" s="147" t="s">
        <v>35</v>
      </c>
      <c r="B7" s="148" t="s">
        <v>32</v>
      </c>
      <c r="C7" s="149"/>
      <c r="D7" s="156" t="s">
        <v>36</v>
      </c>
      <c r="E7" s="156" t="s">
        <v>37</v>
      </c>
      <c r="F7" s="151" t="s">
        <v>28</v>
      </c>
      <c r="G7" s="152">
        <v>274.31</v>
      </c>
      <c r="H7" s="153">
        <v>1</v>
      </c>
      <c r="I7" s="32">
        <v>4</v>
      </c>
      <c r="J7" s="154">
        <v>41487</v>
      </c>
      <c r="K7" s="155">
        <v>45138</v>
      </c>
      <c r="L7" s="152">
        <v>274.31</v>
      </c>
      <c r="M7" s="152">
        <v>274.31</v>
      </c>
      <c r="N7" s="152">
        <v>274.31</v>
      </c>
      <c r="O7" s="152">
        <v>274.31</v>
      </c>
      <c r="P7" s="152">
        <v>274.31</v>
      </c>
      <c r="Q7" s="152">
        <v>274.31</v>
      </c>
      <c r="R7" s="152">
        <v>274.31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Y7" s="152">
        <v>274.31</v>
      </c>
      <c r="Z7" s="152">
        <v>274.31</v>
      </c>
      <c r="AA7" s="152">
        <v>274.31</v>
      </c>
      <c r="AB7" s="152">
        <v>274.31</v>
      </c>
      <c r="AC7" s="152">
        <v>274.31</v>
      </c>
      <c r="AD7" s="152">
        <v>274.31</v>
      </c>
      <c r="AE7" s="152">
        <v>274.31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L7" s="180"/>
    </row>
    <row r="8" spans="1:38" x14ac:dyDescent="0.3">
      <c r="A8" s="147" t="s">
        <v>35</v>
      </c>
      <c r="B8" s="148" t="s">
        <v>32</v>
      </c>
      <c r="C8" s="149"/>
      <c r="D8" s="156" t="s">
        <v>36</v>
      </c>
      <c r="E8" s="156" t="s">
        <v>38</v>
      </c>
      <c r="F8" s="151" t="s">
        <v>28</v>
      </c>
      <c r="G8" s="152">
        <v>271.74</v>
      </c>
      <c r="H8" s="153">
        <v>1</v>
      </c>
      <c r="I8" s="32">
        <v>4</v>
      </c>
      <c r="J8" s="154">
        <v>41487</v>
      </c>
      <c r="K8" s="155">
        <v>45138</v>
      </c>
      <c r="L8" s="152">
        <v>271.74</v>
      </c>
      <c r="M8" s="152">
        <v>271.74</v>
      </c>
      <c r="N8" s="152">
        <v>271.74</v>
      </c>
      <c r="O8" s="152">
        <v>271.74</v>
      </c>
      <c r="P8" s="152">
        <v>271.74</v>
      </c>
      <c r="Q8" s="152">
        <v>271.74</v>
      </c>
      <c r="R8" s="152">
        <v>271.74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Y8" s="152">
        <v>271.74</v>
      </c>
      <c r="Z8" s="152">
        <v>271.74</v>
      </c>
      <c r="AA8" s="152">
        <v>271.74</v>
      </c>
      <c r="AB8" s="152">
        <v>271.74</v>
      </c>
      <c r="AC8" s="152">
        <v>271.74</v>
      </c>
      <c r="AD8" s="152">
        <v>271.74</v>
      </c>
      <c r="AE8" s="152">
        <v>271.74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L8" s="180"/>
    </row>
    <row r="9" spans="1:38" x14ac:dyDescent="0.3">
      <c r="A9" s="147" t="s">
        <v>39</v>
      </c>
      <c r="B9" s="148" t="s">
        <v>32</v>
      </c>
      <c r="C9" s="149"/>
      <c r="D9" s="156" t="s">
        <v>40</v>
      </c>
      <c r="E9" s="156" t="s">
        <v>41</v>
      </c>
      <c r="F9" s="151" t="s">
        <v>28</v>
      </c>
      <c r="G9" s="152">
        <v>103.76</v>
      </c>
      <c r="H9" s="153">
        <v>1</v>
      </c>
      <c r="I9" s="32">
        <v>4</v>
      </c>
      <c r="J9" s="154">
        <v>41487</v>
      </c>
      <c r="K9" s="155">
        <v>45138</v>
      </c>
      <c r="L9" s="152">
        <v>103.76</v>
      </c>
      <c r="M9" s="152">
        <v>103.76</v>
      </c>
      <c r="N9" s="152">
        <v>103.76</v>
      </c>
      <c r="O9" s="152">
        <v>103.76</v>
      </c>
      <c r="P9" s="152">
        <v>103.76</v>
      </c>
      <c r="Q9" s="152">
        <v>103.76</v>
      </c>
      <c r="R9" s="152">
        <v>103.76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Y9" s="152">
        <v>103.76</v>
      </c>
      <c r="Z9" s="152">
        <v>103.76</v>
      </c>
      <c r="AA9" s="152">
        <v>103.76</v>
      </c>
      <c r="AB9" s="152">
        <v>103.76</v>
      </c>
      <c r="AC9" s="152">
        <v>103.76</v>
      </c>
      <c r="AD9" s="152">
        <v>103.76</v>
      </c>
      <c r="AE9" s="152">
        <v>103.76</v>
      </c>
      <c r="AF9" s="187">
        <v>0</v>
      </c>
      <c r="AG9" s="187">
        <v>0</v>
      </c>
      <c r="AH9" s="187">
        <v>0</v>
      </c>
      <c r="AI9" s="187">
        <v>0</v>
      </c>
      <c r="AJ9" s="187">
        <v>0</v>
      </c>
      <c r="AL9" s="180"/>
    </row>
    <row r="10" spans="1:38" x14ac:dyDescent="0.3">
      <c r="A10" s="147" t="s">
        <v>39</v>
      </c>
      <c r="B10" s="148" t="s">
        <v>32</v>
      </c>
      <c r="C10" s="149"/>
      <c r="D10" s="156" t="s">
        <v>40</v>
      </c>
      <c r="E10" s="156" t="s">
        <v>42</v>
      </c>
      <c r="F10" s="151" t="s">
        <v>28</v>
      </c>
      <c r="G10" s="152">
        <v>95.34</v>
      </c>
      <c r="H10" s="153">
        <v>1</v>
      </c>
      <c r="I10" s="32">
        <v>4</v>
      </c>
      <c r="J10" s="154">
        <v>41487</v>
      </c>
      <c r="K10" s="155">
        <v>45138</v>
      </c>
      <c r="L10" s="152">
        <v>95.34</v>
      </c>
      <c r="M10" s="152">
        <v>95.34</v>
      </c>
      <c r="N10" s="152">
        <v>95.34</v>
      </c>
      <c r="O10" s="152">
        <v>95.34</v>
      </c>
      <c r="P10" s="152">
        <v>95.34</v>
      </c>
      <c r="Q10" s="152">
        <v>95.34</v>
      </c>
      <c r="R10" s="152">
        <v>95.34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Y10" s="152">
        <v>95.34</v>
      </c>
      <c r="Z10" s="152">
        <v>95.34</v>
      </c>
      <c r="AA10" s="152">
        <v>95.34</v>
      </c>
      <c r="AB10" s="152">
        <v>95.34</v>
      </c>
      <c r="AC10" s="152">
        <v>95.34</v>
      </c>
      <c r="AD10" s="152">
        <v>95.34</v>
      </c>
      <c r="AE10" s="152">
        <v>95.34</v>
      </c>
      <c r="AF10" s="187">
        <v>0</v>
      </c>
      <c r="AG10" s="187">
        <v>0</v>
      </c>
      <c r="AH10" s="187">
        <v>0</v>
      </c>
      <c r="AI10" s="187">
        <v>0</v>
      </c>
      <c r="AJ10" s="187">
        <v>0</v>
      </c>
      <c r="AL10" s="180"/>
    </row>
    <row r="11" spans="1:38" x14ac:dyDescent="0.3">
      <c r="A11" s="147" t="s">
        <v>39</v>
      </c>
      <c r="B11" s="148" t="s">
        <v>32</v>
      </c>
      <c r="C11" s="149"/>
      <c r="D11" s="156" t="s">
        <v>40</v>
      </c>
      <c r="E11" s="156" t="s">
        <v>43</v>
      </c>
      <c r="F11" s="151" t="s">
        <v>28</v>
      </c>
      <c r="G11" s="152">
        <v>96.85</v>
      </c>
      <c r="H11" s="153">
        <v>1</v>
      </c>
      <c r="I11" s="32">
        <v>4</v>
      </c>
      <c r="J11" s="154">
        <v>41487</v>
      </c>
      <c r="K11" s="155">
        <v>45138</v>
      </c>
      <c r="L11" s="152">
        <v>96.85</v>
      </c>
      <c r="M11" s="152">
        <v>96.85</v>
      </c>
      <c r="N11" s="152">
        <v>96.85</v>
      </c>
      <c r="O11" s="152">
        <v>96.85</v>
      </c>
      <c r="P11" s="152">
        <v>96.85</v>
      </c>
      <c r="Q11" s="152">
        <v>96.85</v>
      </c>
      <c r="R11" s="152">
        <v>96.85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Y11" s="152">
        <v>96.85</v>
      </c>
      <c r="Z11" s="152">
        <v>96.85</v>
      </c>
      <c r="AA11" s="152">
        <v>96.85</v>
      </c>
      <c r="AB11" s="152">
        <v>96.85</v>
      </c>
      <c r="AC11" s="152">
        <v>96.85</v>
      </c>
      <c r="AD11" s="152">
        <v>96.85</v>
      </c>
      <c r="AE11" s="152">
        <v>96.85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L11" s="180"/>
    </row>
    <row r="12" spans="1:38" x14ac:dyDescent="0.3">
      <c r="A12" s="147" t="s">
        <v>39</v>
      </c>
      <c r="B12" s="148" t="s">
        <v>32</v>
      </c>
      <c r="C12" s="149"/>
      <c r="D12" s="156" t="s">
        <v>40</v>
      </c>
      <c r="E12" s="156" t="s">
        <v>44</v>
      </c>
      <c r="F12" s="151" t="s">
        <v>28</v>
      </c>
      <c r="G12" s="152">
        <v>102.47</v>
      </c>
      <c r="H12" s="153">
        <v>1</v>
      </c>
      <c r="I12" s="32">
        <v>4</v>
      </c>
      <c r="J12" s="154">
        <v>41487</v>
      </c>
      <c r="K12" s="155">
        <v>45138</v>
      </c>
      <c r="L12" s="152">
        <v>102.47</v>
      </c>
      <c r="M12" s="152">
        <v>102.47</v>
      </c>
      <c r="N12" s="152">
        <v>102.47</v>
      </c>
      <c r="O12" s="152">
        <v>102.47</v>
      </c>
      <c r="P12" s="152">
        <v>102.47</v>
      </c>
      <c r="Q12" s="152">
        <v>102.47</v>
      </c>
      <c r="R12" s="152">
        <v>102.47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Y12" s="152">
        <v>102.47</v>
      </c>
      <c r="Z12" s="152">
        <v>102.47</v>
      </c>
      <c r="AA12" s="152">
        <v>102.47</v>
      </c>
      <c r="AB12" s="152">
        <v>102.47</v>
      </c>
      <c r="AC12" s="152">
        <v>102.47</v>
      </c>
      <c r="AD12" s="152">
        <v>102.47</v>
      </c>
      <c r="AE12" s="152">
        <v>102.47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L12" s="180"/>
    </row>
    <row r="13" spans="1:38" x14ac:dyDescent="0.3">
      <c r="A13" s="147" t="s">
        <v>39</v>
      </c>
      <c r="B13" s="148" t="s">
        <v>32</v>
      </c>
      <c r="C13" s="149"/>
      <c r="D13" s="156" t="s">
        <v>40</v>
      </c>
      <c r="E13" s="156" t="s">
        <v>45</v>
      </c>
      <c r="F13" s="151" t="s">
        <v>28</v>
      </c>
      <c r="G13" s="152">
        <v>103.81</v>
      </c>
      <c r="H13" s="153">
        <v>1</v>
      </c>
      <c r="I13" s="32">
        <v>4</v>
      </c>
      <c r="J13" s="154">
        <v>41487</v>
      </c>
      <c r="K13" s="155">
        <v>45138</v>
      </c>
      <c r="L13" s="152">
        <v>103.81</v>
      </c>
      <c r="M13" s="152">
        <v>103.81</v>
      </c>
      <c r="N13" s="152">
        <v>103.81</v>
      </c>
      <c r="O13" s="152">
        <v>103.81</v>
      </c>
      <c r="P13" s="152">
        <v>103.81</v>
      </c>
      <c r="Q13" s="152">
        <v>103.81</v>
      </c>
      <c r="R13" s="152">
        <v>103.81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Y13" s="152">
        <v>103.81</v>
      </c>
      <c r="Z13" s="152">
        <v>103.81</v>
      </c>
      <c r="AA13" s="152">
        <v>103.81</v>
      </c>
      <c r="AB13" s="152">
        <v>103.81</v>
      </c>
      <c r="AC13" s="152">
        <v>103.81</v>
      </c>
      <c r="AD13" s="152">
        <v>103.81</v>
      </c>
      <c r="AE13" s="152">
        <v>103.81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L13" s="180"/>
    </row>
    <row r="14" spans="1:38" x14ac:dyDescent="0.3">
      <c r="A14" s="147" t="s">
        <v>39</v>
      </c>
      <c r="B14" s="148" t="s">
        <v>32</v>
      </c>
      <c r="C14" s="149"/>
      <c r="D14" s="156" t="s">
        <v>40</v>
      </c>
      <c r="E14" s="156" t="s">
        <v>46</v>
      </c>
      <c r="F14" s="151" t="s">
        <v>28</v>
      </c>
      <c r="G14" s="152">
        <v>100.99</v>
      </c>
      <c r="H14" s="153">
        <v>1</v>
      </c>
      <c r="I14" s="32">
        <v>4</v>
      </c>
      <c r="J14" s="154">
        <v>41487</v>
      </c>
      <c r="K14" s="155">
        <v>45138</v>
      </c>
      <c r="L14" s="152">
        <v>100.99</v>
      </c>
      <c r="M14" s="152">
        <v>100.99</v>
      </c>
      <c r="N14" s="152">
        <v>100.99</v>
      </c>
      <c r="O14" s="152">
        <v>100.99</v>
      </c>
      <c r="P14" s="152">
        <v>100.99</v>
      </c>
      <c r="Q14" s="152">
        <v>100.99</v>
      </c>
      <c r="R14" s="152">
        <v>100.99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Y14" s="152">
        <v>100.99</v>
      </c>
      <c r="Z14" s="152">
        <v>100.99</v>
      </c>
      <c r="AA14" s="152">
        <v>100.99</v>
      </c>
      <c r="AB14" s="152">
        <v>100.99</v>
      </c>
      <c r="AC14" s="152">
        <v>100.99</v>
      </c>
      <c r="AD14" s="152">
        <v>100.99</v>
      </c>
      <c r="AE14" s="152">
        <v>100.99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L14" s="180"/>
    </row>
    <row r="15" spans="1:38" x14ac:dyDescent="0.3">
      <c r="A15" s="147" t="s">
        <v>39</v>
      </c>
      <c r="B15" s="148" t="s">
        <v>32</v>
      </c>
      <c r="C15" s="149"/>
      <c r="D15" s="156" t="s">
        <v>40</v>
      </c>
      <c r="E15" s="156" t="s">
        <v>47</v>
      </c>
      <c r="F15" s="151" t="s">
        <v>28</v>
      </c>
      <c r="G15" s="152">
        <v>97.06</v>
      </c>
      <c r="H15" s="153">
        <v>1</v>
      </c>
      <c r="I15" s="32">
        <v>4</v>
      </c>
      <c r="J15" s="154">
        <v>41487</v>
      </c>
      <c r="K15" s="155">
        <v>45138</v>
      </c>
      <c r="L15" s="152">
        <v>97.06</v>
      </c>
      <c r="M15" s="152">
        <v>97.06</v>
      </c>
      <c r="N15" s="152">
        <v>97.06</v>
      </c>
      <c r="O15" s="152">
        <v>97.06</v>
      </c>
      <c r="P15" s="152">
        <v>97.06</v>
      </c>
      <c r="Q15" s="152">
        <v>97.06</v>
      </c>
      <c r="R15" s="152">
        <v>97.06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Y15" s="152">
        <v>97.06</v>
      </c>
      <c r="Z15" s="152">
        <v>97.06</v>
      </c>
      <c r="AA15" s="152">
        <v>97.06</v>
      </c>
      <c r="AB15" s="152">
        <v>97.06</v>
      </c>
      <c r="AC15" s="152">
        <v>97.06</v>
      </c>
      <c r="AD15" s="152">
        <v>97.06</v>
      </c>
      <c r="AE15" s="152">
        <v>97.06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L15" s="180"/>
    </row>
    <row r="16" spans="1:38" x14ac:dyDescent="0.3">
      <c r="A16" s="147" t="s">
        <v>39</v>
      </c>
      <c r="B16" s="148" t="s">
        <v>32</v>
      </c>
      <c r="C16" s="149"/>
      <c r="D16" s="156" t="s">
        <v>40</v>
      </c>
      <c r="E16" s="156" t="s">
        <v>48</v>
      </c>
      <c r="F16" s="151" t="s">
        <v>28</v>
      </c>
      <c r="G16" s="152">
        <v>101.8</v>
      </c>
      <c r="H16" s="153">
        <v>1</v>
      </c>
      <c r="I16" s="32">
        <v>4</v>
      </c>
      <c r="J16" s="154">
        <v>41487</v>
      </c>
      <c r="K16" s="155">
        <v>45138</v>
      </c>
      <c r="L16" s="152">
        <v>101.8</v>
      </c>
      <c r="M16" s="152">
        <v>101.8</v>
      </c>
      <c r="N16" s="152">
        <v>101.8</v>
      </c>
      <c r="O16" s="152">
        <v>101.8</v>
      </c>
      <c r="P16" s="152">
        <v>101.8</v>
      </c>
      <c r="Q16" s="152">
        <v>101.8</v>
      </c>
      <c r="R16" s="152">
        <v>101.8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Y16" s="152">
        <v>101.8</v>
      </c>
      <c r="Z16" s="152">
        <v>101.8</v>
      </c>
      <c r="AA16" s="152">
        <v>101.8</v>
      </c>
      <c r="AB16" s="152">
        <v>101.8</v>
      </c>
      <c r="AC16" s="152">
        <v>101.8</v>
      </c>
      <c r="AD16" s="152">
        <v>101.8</v>
      </c>
      <c r="AE16" s="152">
        <v>101.8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L16" s="180"/>
    </row>
    <row r="17" spans="1:38" x14ac:dyDescent="0.3">
      <c r="A17" s="147" t="s">
        <v>35</v>
      </c>
      <c r="B17" s="148" t="s">
        <v>32</v>
      </c>
      <c r="C17" s="149"/>
      <c r="D17" s="156" t="s">
        <v>52</v>
      </c>
      <c r="E17" s="156" t="s">
        <v>53</v>
      </c>
      <c r="F17" s="151" t="s">
        <v>28</v>
      </c>
      <c r="G17" s="152">
        <v>96.43</v>
      </c>
      <c r="H17" s="153">
        <v>1</v>
      </c>
      <c r="I17" s="32">
        <v>4</v>
      </c>
      <c r="J17" s="154">
        <v>41426</v>
      </c>
      <c r="K17" s="155">
        <v>45077</v>
      </c>
      <c r="L17" s="152">
        <v>96.43</v>
      </c>
      <c r="M17" s="152">
        <v>96.43</v>
      </c>
      <c r="N17" s="152">
        <v>96.43</v>
      </c>
      <c r="O17" s="152">
        <v>96.43</v>
      </c>
      <c r="P17" s="152">
        <v>96.43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Y17" s="152">
        <v>96</v>
      </c>
      <c r="Z17" s="152">
        <v>96</v>
      </c>
      <c r="AA17" s="152">
        <v>96</v>
      </c>
      <c r="AB17" s="152">
        <v>96</v>
      </c>
      <c r="AC17" s="152">
        <v>96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L17" s="180"/>
    </row>
    <row r="18" spans="1:38" x14ac:dyDescent="0.3">
      <c r="A18" s="147" t="s">
        <v>35</v>
      </c>
      <c r="B18" s="148" t="s">
        <v>32</v>
      </c>
      <c r="C18" s="149"/>
      <c r="D18" s="156" t="s">
        <v>52</v>
      </c>
      <c r="E18" s="156" t="s">
        <v>54</v>
      </c>
      <c r="F18" s="151" t="s">
        <v>28</v>
      </c>
      <c r="G18" s="152">
        <v>96.91</v>
      </c>
      <c r="H18" s="153">
        <v>1</v>
      </c>
      <c r="I18" s="32">
        <v>4</v>
      </c>
      <c r="J18" s="154">
        <v>41426</v>
      </c>
      <c r="K18" s="155">
        <v>45077</v>
      </c>
      <c r="L18" s="152">
        <v>96.91</v>
      </c>
      <c r="M18" s="152">
        <v>96.91</v>
      </c>
      <c r="N18" s="152">
        <v>96.91</v>
      </c>
      <c r="O18" s="152">
        <v>96.91</v>
      </c>
      <c r="P18" s="152">
        <v>96.91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Y18" s="152">
        <v>96</v>
      </c>
      <c r="Z18" s="152">
        <v>96</v>
      </c>
      <c r="AA18" s="152">
        <v>96</v>
      </c>
      <c r="AB18" s="152">
        <v>96</v>
      </c>
      <c r="AC18" s="152">
        <v>96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L18" s="180"/>
    </row>
    <row r="19" spans="1:38" x14ac:dyDescent="0.3">
      <c r="A19" s="147" t="s">
        <v>35</v>
      </c>
      <c r="B19" s="148" t="s">
        <v>32</v>
      </c>
      <c r="C19" s="149"/>
      <c r="D19" s="156" t="s">
        <v>52</v>
      </c>
      <c r="E19" s="156" t="s">
        <v>55</v>
      </c>
      <c r="F19" s="151" t="s">
        <v>28</v>
      </c>
      <c r="G19" s="152">
        <v>96.65</v>
      </c>
      <c r="H19" s="153">
        <v>1</v>
      </c>
      <c r="I19" s="32">
        <v>4</v>
      </c>
      <c r="J19" s="154">
        <v>41426</v>
      </c>
      <c r="K19" s="155">
        <v>45077</v>
      </c>
      <c r="L19" s="152">
        <v>96.65</v>
      </c>
      <c r="M19" s="152">
        <v>96.65</v>
      </c>
      <c r="N19" s="152">
        <v>96.65</v>
      </c>
      <c r="O19" s="152">
        <v>96.65</v>
      </c>
      <c r="P19" s="152">
        <v>96.65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Y19" s="152">
        <v>96</v>
      </c>
      <c r="Z19" s="152">
        <v>96</v>
      </c>
      <c r="AA19" s="152">
        <v>96</v>
      </c>
      <c r="AB19" s="152">
        <v>96</v>
      </c>
      <c r="AC19" s="152">
        <v>96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L19" s="180"/>
    </row>
    <row r="20" spans="1:38" x14ac:dyDescent="0.3">
      <c r="A20" s="147" t="s">
        <v>35</v>
      </c>
      <c r="B20" s="148" t="s">
        <v>32</v>
      </c>
      <c r="C20" s="149"/>
      <c r="D20" s="156" t="s">
        <v>52</v>
      </c>
      <c r="E20" s="156" t="s">
        <v>56</v>
      </c>
      <c r="F20" s="151" t="s">
        <v>28</v>
      </c>
      <c r="G20" s="152">
        <v>96.49</v>
      </c>
      <c r="H20" s="153">
        <v>1</v>
      </c>
      <c r="I20" s="32">
        <v>4</v>
      </c>
      <c r="J20" s="154">
        <v>41426</v>
      </c>
      <c r="K20" s="155">
        <v>45077</v>
      </c>
      <c r="L20" s="152">
        <v>96.49</v>
      </c>
      <c r="M20" s="152">
        <v>96.49</v>
      </c>
      <c r="N20" s="152">
        <v>96.49</v>
      </c>
      <c r="O20" s="152">
        <v>96.49</v>
      </c>
      <c r="P20" s="152">
        <v>96.49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Y20" s="152">
        <v>96</v>
      </c>
      <c r="Z20" s="152">
        <v>96</v>
      </c>
      <c r="AA20" s="152">
        <v>96</v>
      </c>
      <c r="AB20" s="152">
        <v>96</v>
      </c>
      <c r="AC20" s="152">
        <v>96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L20" s="180"/>
    </row>
    <row r="21" spans="1:38" x14ac:dyDescent="0.3">
      <c r="A21" s="147" t="s">
        <v>35</v>
      </c>
      <c r="B21" s="148" t="s">
        <v>32</v>
      </c>
      <c r="C21" s="149"/>
      <c r="D21" s="156" t="s">
        <v>52</v>
      </c>
      <c r="E21" s="156" t="s">
        <v>57</v>
      </c>
      <c r="F21" s="151" t="s">
        <v>28</v>
      </c>
      <c r="G21" s="152">
        <v>96.65</v>
      </c>
      <c r="H21" s="153">
        <v>1</v>
      </c>
      <c r="I21" s="32">
        <v>4</v>
      </c>
      <c r="J21" s="154">
        <v>41426</v>
      </c>
      <c r="K21" s="155">
        <v>45077</v>
      </c>
      <c r="L21" s="152">
        <v>96.65</v>
      </c>
      <c r="M21" s="152">
        <v>96.65</v>
      </c>
      <c r="N21" s="152">
        <v>96.65</v>
      </c>
      <c r="O21" s="152">
        <v>96.65</v>
      </c>
      <c r="P21" s="152">
        <v>96.65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Y21" s="152">
        <v>96.65</v>
      </c>
      <c r="Z21" s="152">
        <v>96.65</v>
      </c>
      <c r="AA21" s="152">
        <v>96.65</v>
      </c>
      <c r="AB21" s="152">
        <v>96.65</v>
      </c>
      <c r="AC21" s="152">
        <v>96.65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L21" s="180"/>
    </row>
    <row r="22" spans="1:38" x14ac:dyDescent="0.3">
      <c r="A22" s="147" t="s">
        <v>58</v>
      </c>
      <c r="B22" s="148" t="s">
        <v>25</v>
      </c>
      <c r="C22" s="149"/>
      <c r="D22" s="156" t="s">
        <v>59</v>
      </c>
      <c r="E22" s="156" t="s">
        <v>60</v>
      </c>
      <c r="F22" s="151" t="s">
        <v>28</v>
      </c>
      <c r="G22" s="152">
        <v>47</v>
      </c>
      <c r="H22" s="153">
        <v>1</v>
      </c>
      <c r="I22" s="32">
        <v>4</v>
      </c>
      <c r="J22" s="154">
        <v>39282</v>
      </c>
      <c r="K22" s="155" t="s">
        <v>61</v>
      </c>
      <c r="L22" s="152">
        <v>47</v>
      </c>
      <c r="M22" s="152">
        <v>47</v>
      </c>
      <c r="N22" s="152">
        <v>47</v>
      </c>
      <c r="O22" s="152">
        <v>47</v>
      </c>
      <c r="P22" s="152">
        <v>47</v>
      </c>
      <c r="Q22" s="152">
        <v>47</v>
      </c>
      <c r="R22" s="152">
        <v>47</v>
      </c>
      <c r="S22" s="152">
        <v>47</v>
      </c>
      <c r="T22" s="152">
        <v>47</v>
      </c>
      <c r="U22" s="152">
        <v>47</v>
      </c>
      <c r="V22" s="152">
        <v>47</v>
      </c>
      <c r="W22" s="152">
        <v>47</v>
      </c>
      <c r="Y22" s="152">
        <v>47</v>
      </c>
      <c r="Z22" s="152">
        <v>47</v>
      </c>
      <c r="AA22" s="152">
        <v>47</v>
      </c>
      <c r="AB22" s="152">
        <v>47</v>
      </c>
      <c r="AC22" s="152">
        <v>47</v>
      </c>
      <c r="AD22" s="152">
        <v>47</v>
      </c>
      <c r="AE22" s="152">
        <v>47</v>
      </c>
      <c r="AF22" s="152">
        <v>47</v>
      </c>
      <c r="AG22" s="152">
        <v>47</v>
      </c>
      <c r="AH22" s="152">
        <v>47</v>
      </c>
      <c r="AI22" s="152">
        <v>47</v>
      </c>
      <c r="AJ22" s="152">
        <v>47</v>
      </c>
      <c r="AL22" s="180"/>
    </row>
    <row r="23" spans="1:38" x14ac:dyDescent="0.3">
      <c r="A23" s="147" t="s">
        <v>58</v>
      </c>
      <c r="B23" s="148" t="s">
        <v>25</v>
      </c>
      <c r="C23" s="149"/>
      <c r="D23" s="156" t="s">
        <v>62</v>
      </c>
      <c r="E23" s="156" t="s">
        <v>63</v>
      </c>
      <c r="F23" s="151" t="s">
        <v>28</v>
      </c>
      <c r="G23" s="152">
        <v>47.11</v>
      </c>
      <c r="H23" s="153">
        <v>1</v>
      </c>
      <c r="I23" s="32">
        <v>4</v>
      </c>
      <c r="J23" s="154">
        <v>39283</v>
      </c>
      <c r="K23" s="155" t="s">
        <v>61</v>
      </c>
      <c r="L23" s="152">
        <v>47.11</v>
      </c>
      <c r="M23" s="152">
        <v>47.11</v>
      </c>
      <c r="N23" s="152">
        <v>47.11</v>
      </c>
      <c r="O23" s="152">
        <v>47.11</v>
      </c>
      <c r="P23" s="152">
        <v>47.11</v>
      </c>
      <c r="Q23" s="152">
        <v>47.11</v>
      </c>
      <c r="R23" s="152">
        <v>47.11</v>
      </c>
      <c r="S23" s="152">
        <v>47.11</v>
      </c>
      <c r="T23" s="152">
        <v>47.11</v>
      </c>
      <c r="U23" s="152">
        <v>47.11</v>
      </c>
      <c r="V23" s="152">
        <v>47.11</v>
      </c>
      <c r="W23" s="152">
        <v>47.11</v>
      </c>
      <c r="Y23" s="152">
        <v>47.11</v>
      </c>
      <c r="Z23" s="152">
        <v>47.11</v>
      </c>
      <c r="AA23" s="152">
        <v>47.11</v>
      </c>
      <c r="AB23" s="152">
        <v>47.11</v>
      </c>
      <c r="AC23" s="152">
        <v>47.11</v>
      </c>
      <c r="AD23" s="152">
        <v>47.11</v>
      </c>
      <c r="AE23" s="152">
        <v>47.11</v>
      </c>
      <c r="AF23" s="152">
        <v>47.11</v>
      </c>
      <c r="AG23" s="152">
        <v>47.11</v>
      </c>
      <c r="AH23" s="152">
        <v>47.11</v>
      </c>
      <c r="AI23" s="152">
        <v>47.11</v>
      </c>
      <c r="AJ23" s="152">
        <v>47.11</v>
      </c>
      <c r="AL23" s="180"/>
    </row>
    <row r="24" spans="1:38" x14ac:dyDescent="0.3">
      <c r="A24" s="147" t="s">
        <v>58</v>
      </c>
      <c r="B24" s="148" t="s">
        <v>25</v>
      </c>
      <c r="C24" s="149"/>
      <c r="D24" s="156" t="s">
        <v>64</v>
      </c>
      <c r="E24" s="157" t="s">
        <v>65</v>
      </c>
      <c r="F24" s="151" t="s">
        <v>28</v>
      </c>
      <c r="G24" s="152">
        <v>47.39</v>
      </c>
      <c r="H24" s="153">
        <v>1</v>
      </c>
      <c r="I24" s="32">
        <v>4</v>
      </c>
      <c r="J24" s="154">
        <v>39280</v>
      </c>
      <c r="K24" s="155" t="s">
        <v>61</v>
      </c>
      <c r="L24" s="152">
        <v>47.39</v>
      </c>
      <c r="M24" s="152">
        <v>47.39</v>
      </c>
      <c r="N24" s="152">
        <v>47.39</v>
      </c>
      <c r="O24" s="152">
        <v>47.39</v>
      </c>
      <c r="P24" s="152">
        <v>47.39</v>
      </c>
      <c r="Q24" s="152">
        <v>47.39</v>
      </c>
      <c r="R24" s="152">
        <v>47.39</v>
      </c>
      <c r="S24" s="152">
        <v>47.39</v>
      </c>
      <c r="T24" s="152">
        <v>47.39</v>
      </c>
      <c r="U24" s="152">
        <v>47.39</v>
      </c>
      <c r="V24" s="152">
        <v>47.39</v>
      </c>
      <c r="W24" s="152">
        <v>47.39</v>
      </c>
      <c r="Y24" s="152">
        <v>47.39</v>
      </c>
      <c r="Z24" s="152">
        <v>47.39</v>
      </c>
      <c r="AA24" s="152">
        <v>47.39</v>
      </c>
      <c r="AB24" s="152">
        <v>47.39</v>
      </c>
      <c r="AC24" s="152">
        <v>47.39</v>
      </c>
      <c r="AD24" s="152">
        <v>47.39</v>
      </c>
      <c r="AE24" s="152">
        <v>47.39</v>
      </c>
      <c r="AF24" s="152">
        <v>47.39</v>
      </c>
      <c r="AG24" s="152">
        <v>47.39</v>
      </c>
      <c r="AH24" s="152">
        <v>47.39</v>
      </c>
      <c r="AI24" s="152">
        <v>47.39</v>
      </c>
      <c r="AJ24" s="152">
        <v>47.39</v>
      </c>
      <c r="AL24" s="180"/>
    </row>
    <row r="25" spans="1:38" x14ac:dyDescent="0.3">
      <c r="A25" s="147" t="s">
        <v>66</v>
      </c>
      <c r="B25" s="148" t="s">
        <v>25</v>
      </c>
      <c r="C25" s="149"/>
      <c r="D25" s="156" t="s">
        <v>67</v>
      </c>
      <c r="E25" s="157" t="s">
        <v>68</v>
      </c>
      <c r="F25" s="151" t="s">
        <v>51</v>
      </c>
      <c r="G25" s="152">
        <v>47.2</v>
      </c>
      <c r="H25" s="153">
        <v>1</v>
      </c>
      <c r="I25" s="32">
        <v>4</v>
      </c>
      <c r="J25" s="154">
        <v>40026</v>
      </c>
      <c r="K25" s="155" t="s">
        <v>61</v>
      </c>
      <c r="L25" s="152">
        <v>47.2</v>
      </c>
      <c r="M25" s="152">
        <v>47.2</v>
      </c>
      <c r="N25" s="152">
        <v>47.2</v>
      </c>
      <c r="O25" s="152">
        <v>47.2</v>
      </c>
      <c r="P25" s="152">
        <v>47.2</v>
      </c>
      <c r="Q25" s="152">
        <v>47.2</v>
      </c>
      <c r="R25" s="152">
        <v>47.2</v>
      </c>
      <c r="S25" s="152">
        <v>47.2</v>
      </c>
      <c r="T25" s="152">
        <v>47.2</v>
      </c>
      <c r="U25" s="152">
        <v>47.2</v>
      </c>
      <c r="V25" s="152">
        <v>47.2</v>
      </c>
      <c r="W25" s="152">
        <v>47.2</v>
      </c>
      <c r="Y25" s="152">
        <v>47.2</v>
      </c>
      <c r="Z25" s="152">
        <v>47.2</v>
      </c>
      <c r="AA25" s="152">
        <v>47.2</v>
      </c>
      <c r="AB25" s="152">
        <v>47.2</v>
      </c>
      <c r="AC25" s="152">
        <v>47.2</v>
      </c>
      <c r="AD25" s="152">
        <v>47.2</v>
      </c>
      <c r="AE25" s="152">
        <v>47.2</v>
      </c>
      <c r="AF25" s="152">
        <v>47.2</v>
      </c>
      <c r="AG25" s="152">
        <v>47.2</v>
      </c>
      <c r="AH25" s="152">
        <v>47.2</v>
      </c>
      <c r="AI25" s="152">
        <v>47.2</v>
      </c>
      <c r="AJ25" s="152">
        <v>47.2</v>
      </c>
      <c r="AL25" s="180"/>
    </row>
    <row r="26" spans="1:38" x14ac:dyDescent="0.3">
      <c r="A26" s="147" t="s">
        <v>58</v>
      </c>
      <c r="B26" s="148" t="s">
        <v>25</v>
      </c>
      <c r="C26" s="149"/>
      <c r="D26" s="156" t="s">
        <v>69</v>
      </c>
      <c r="E26" s="157" t="s">
        <v>70</v>
      </c>
      <c r="F26" s="151" t="s">
        <v>28</v>
      </c>
      <c r="G26" s="152">
        <v>46</v>
      </c>
      <c r="H26" s="153">
        <v>1</v>
      </c>
      <c r="I26" s="32">
        <v>4</v>
      </c>
      <c r="J26" s="154">
        <v>39282</v>
      </c>
      <c r="K26" s="155" t="s">
        <v>61</v>
      </c>
      <c r="L26" s="152">
        <v>46</v>
      </c>
      <c r="M26" s="152">
        <v>46</v>
      </c>
      <c r="N26" s="152">
        <v>46</v>
      </c>
      <c r="O26" s="152">
        <v>46</v>
      </c>
      <c r="P26" s="152">
        <v>46</v>
      </c>
      <c r="Q26" s="152">
        <v>46</v>
      </c>
      <c r="R26" s="152">
        <v>46</v>
      </c>
      <c r="S26" s="152">
        <v>46</v>
      </c>
      <c r="T26" s="152">
        <v>46</v>
      </c>
      <c r="U26" s="152">
        <v>46</v>
      </c>
      <c r="V26" s="152">
        <v>46</v>
      </c>
      <c r="W26" s="152">
        <v>46</v>
      </c>
      <c r="Y26" s="152">
        <v>46</v>
      </c>
      <c r="Z26" s="152">
        <v>46</v>
      </c>
      <c r="AA26" s="152">
        <v>46</v>
      </c>
      <c r="AB26" s="152">
        <v>46</v>
      </c>
      <c r="AC26" s="152">
        <v>46</v>
      </c>
      <c r="AD26" s="152">
        <v>46</v>
      </c>
      <c r="AE26" s="152">
        <v>46</v>
      </c>
      <c r="AF26" s="152">
        <v>46</v>
      </c>
      <c r="AG26" s="152">
        <v>46</v>
      </c>
      <c r="AH26" s="152">
        <v>46</v>
      </c>
      <c r="AI26" s="152">
        <v>46</v>
      </c>
      <c r="AJ26" s="152">
        <v>46</v>
      </c>
      <c r="AL26" s="180"/>
    </row>
    <row r="27" spans="1:38" x14ac:dyDescent="0.3">
      <c r="A27" s="147" t="s">
        <v>71</v>
      </c>
      <c r="B27" s="148" t="s">
        <v>25</v>
      </c>
      <c r="C27" s="149" t="s">
        <v>72</v>
      </c>
      <c r="D27" s="156" t="s">
        <v>73</v>
      </c>
      <c r="E27" s="157" t="s">
        <v>74</v>
      </c>
      <c r="F27" s="151" t="s">
        <v>28</v>
      </c>
      <c r="G27" s="152">
        <v>10</v>
      </c>
      <c r="H27" s="153">
        <v>3</v>
      </c>
      <c r="I27" s="32">
        <v>1</v>
      </c>
      <c r="J27" s="154">
        <v>42917</v>
      </c>
      <c r="K27" s="155">
        <v>46568</v>
      </c>
      <c r="L27" s="152">
        <v>10</v>
      </c>
      <c r="M27" s="152">
        <v>10</v>
      </c>
      <c r="N27" s="152">
        <v>10</v>
      </c>
      <c r="O27" s="152">
        <v>10</v>
      </c>
      <c r="P27" s="152">
        <v>10</v>
      </c>
      <c r="Q27" s="152">
        <v>10</v>
      </c>
      <c r="R27" s="152">
        <v>10</v>
      </c>
      <c r="S27" s="152">
        <v>10</v>
      </c>
      <c r="T27" s="152">
        <v>10</v>
      </c>
      <c r="U27" s="152">
        <v>10</v>
      </c>
      <c r="V27" s="152">
        <v>10</v>
      </c>
      <c r="W27" s="152">
        <v>10</v>
      </c>
      <c r="Y27" s="152">
        <v>20</v>
      </c>
      <c r="Z27" s="152">
        <v>20</v>
      </c>
      <c r="AA27" s="152">
        <v>20</v>
      </c>
      <c r="AB27" s="152">
        <v>20</v>
      </c>
      <c r="AC27" s="152">
        <v>20</v>
      </c>
      <c r="AD27" s="152">
        <v>20</v>
      </c>
      <c r="AE27" s="152">
        <v>20</v>
      </c>
      <c r="AF27" s="152">
        <v>20</v>
      </c>
      <c r="AG27" s="152">
        <v>20</v>
      </c>
      <c r="AH27" s="152">
        <v>20</v>
      </c>
      <c r="AI27" s="152">
        <v>20</v>
      </c>
      <c r="AJ27" s="152">
        <v>20</v>
      </c>
      <c r="AL27" s="180"/>
    </row>
    <row r="28" spans="1:38" x14ac:dyDescent="0.3">
      <c r="A28" s="147" t="s">
        <v>71</v>
      </c>
      <c r="B28" s="148" t="s">
        <v>25</v>
      </c>
      <c r="C28" s="149" t="s">
        <v>72</v>
      </c>
      <c r="D28" s="156" t="s">
        <v>75</v>
      </c>
      <c r="E28" s="157" t="s">
        <v>76</v>
      </c>
      <c r="F28" s="151" t="s">
        <v>28</v>
      </c>
      <c r="G28" s="152">
        <v>10</v>
      </c>
      <c r="H28" s="153">
        <v>3</v>
      </c>
      <c r="I28" s="32">
        <v>1</v>
      </c>
      <c r="J28" s="154">
        <v>42917</v>
      </c>
      <c r="K28" s="155">
        <v>46568</v>
      </c>
      <c r="L28" s="152">
        <v>10</v>
      </c>
      <c r="M28" s="152">
        <v>10</v>
      </c>
      <c r="N28" s="152">
        <v>10</v>
      </c>
      <c r="O28" s="152">
        <v>10</v>
      </c>
      <c r="P28" s="152">
        <v>10</v>
      </c>
      <c r="Q28" s="152">
        <v>10</v>
      </c>
      <c r="R28" s="152">
        <v>10</v>
      </c>
      <c r="S28" s="152">
        <v>10</v>
      </c>
      <c r="T28" s="152">
        <v>10</v>
      </c>
      <c r="U28" s="152">
        <v>10</v>
      </c>
      <c r="V28" s="152">
        <v>10</v>
      </c>
      <c r="W28" s="152">
        <v>10</v>
      </c>
      <c r="Y28" s="152">
        <v>20</v>
      </c>
      <c r="Z28" s="152">
        <v>20</v>
      </c>
      <c r="AA28" s="152">
        <v>20</v>
      </c>
      <c r="AB28" s="152">
        <v>20</v>
      </c>
      <c r="AC28" s="152">
        <v>20</v>
      </c>
      <c r="AD28" s="152">
        <v>20</v>
      </c>
      <c r="AE28" s="152">
        <v>20</v>
      </c>
      <c r="AF28" s="152">
        <v>20</v>
      </c>
      <c r="AG28" s="152">
        <v>20</v>
      </c>
      <c r="AH28" s="152">
        <v>20</v>
      </c>
      <c r="AI28" s="152">
        <v>20</v>
      </c>
      <c r="AJ28" s="152">
        <v>20</v>
      </c>
      <c r="AL28" s="180"/>
    </row>
    <row r="29" spans="1:38" x14ac:dyDescent="0.3">
      <c r="A29" s="147" t="s">
        <v>81</v>
      </c>
      <c r="B29" s="148" t="s">
        <v>25</v>
      </c>
      <c r="C29" s="149"/>
      <c r="D29" s="156" t="s">
        <v>82</v>
      </c>
      <c r="E29" s="157" t="s">
        <v>83</v>
      </c>
      <c r="F29" s="151" t="s">
        <v>28</v>
      </c>
      <c r="G29" s="152">
        <v>2.81</v>
      </c>
      <c r="H29" s="153" t="s">
        <v>236</v>
      </c>
      <c r="I29" s="32">
        <v>4</v>
      </c>
      <c r="J29" s="154">
        <v>32140</v>
      </c>
      <c r="K29" s="155">
        <v>46265.999988425923</v>
      </c>
      <c r="L29" s="152">
        <v>3.34</v>
      </c>
      <c r="M29" s="152">
        <v>0.03</v>
      </c>
      <c r="N29" s="152">
        <v>5.47</v>
      </c>
      <c r="O29" s="152">
        <v>9.74</v>
      </c>
      <c r="P29" s="152">
        <v>2.58</v>
      </c>
      <c r="Q29" s="152">
        <v>3</v>
      </c>
      <c r="R29" s="152">
        <v>3.77</v>
      </c>
      <c r="S29" s="152">
        <v>2.81</v>
      </c>
      <c r="T29" s="152">
        <v>3.42</v>
      </c>
      <c r="U29" s="152">
        <v>2.87</v>
      </c>
      <c r="V29" s="152">
        <v>1.39</v>
      </c>
      <c r="W29" s="152">
        <v>3.47</v>
      </c>
      <c r="Y29" s="152" t="s">
        <v>80</v>
      </c>
      <c r="Z29" s="152" t="s">
        <v>80</v>
      </c>
      <c r="AA29" s="152" t="s">
        <v>80</v>
      </c>
      <c r="AB29" s="152" t="s">
        <v>80</v>
      </c>
      <c r="AC29" s="152" t="s">
        <v>80</v>
      </c>
      <c r="AD29" s="152" t="s">
        <v>80</v>
      </c>
      <c r="AE29" s="152" t="s">
        <v>80</v>
      </c>
      <c r="AF29" s="152" t="s">
        <v>80</v>
      </c>
      <c r="AG29" s="152" t="s">
        <v>80</v>
      </c>
      <c r="AH29" s="152" t="s">
        <v>80</v>
      </c>
      <c r="AI29" s="152" t="s">
        <v>80</v>
      </c>
      <c r="AJ29" s="152" t="s">
        <v>80</v>
      </c>
      <c r="AL29" s="180"/>
    </row>
    <row r="30" spans="1:38" x14ac:dyDescent="0.3">
      <c r="A30" s="147" t="s">
        <v>84</v>
      </c>
      <c r="B30" s="148" t="s">
        <v>25</v>
      </c>
      <c r="C30" s="149"/>
      <c r="D30" s="156" t="s">
        <v>90</v>
      </c>
      <c r="E30" s="157" t="s">
        <v>91</v>
      </c>
      <c r="F30" s="151" t="s">
        <v>51</v>
      </c>
      <c r="G30" s="152">
        <v>0</v>
      </c>
      <c r="H30" s="153" t="s">
        <v>236</v>
      </c>
      <c r="I30" s="32">
        <v>4</v>
      </c>
      <c r="J30" s="154">
        <v>42461</v>
      </c>
      <c r="K30" s="155">
        <v>45015</v>
      </c>
      <c r="L30" s="152">
        <v>18.13</v>
      </c>
      <c r="M30" s="152">
        <v>18.100000000000001</v>
      </c>
      <c r="N30" s="152">
        <v>17.079999999999998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Y30" s="152" t="s">
        <v>80</v>
      </c>
      <c r="Z30" s="152" t="s">
        <v>80</v>
      </c>
      <c r="AA30" s="152" t="s">
        <v>80</v>
      </c>
      <c r="AB30" s="152" t="s">
        <v>80</v>
      </c>
      <c r="AC30" s="152" t="s">
        <v>80</v>
      </c>
      <c r="AD30" s="152" t="s">
        <v>80</v>
      </c>
      <c r="AE30" s="152" t="s">
        <v>80</v>
      </c>
      <c r="AF30" s="152" t="s">
        <v>80</v>
      </c>
      <c r="AG30" s="152" t="s">
        <v>80</v>
      </c>
      <c r="AH30" s="152" t="s">
        <v>80</v>
      </c>
      <c r="AI30" s="152" t="s">
        <v>80</v>
      </c>
      <c r="AJ30" s="152" t="s">
        <v>80</v>
      </c>
      <c r="AL30" s="180"/>
    </row>
    <row r="31" spans="1:38" x14ac:dyDescent="0.3">
      <c r="A31" s="147" t="s">
        <v>94</v>
      </c>
      <c r="B31" s="148" t="s">
        <v>25</v>
      </c>
      <c r="C31" s="149" t="s">
        <v>95</v>
      </c>
      <c r="D31" s="156" t="s">
        <v>96</v>
      </c>
      <c r="E31" s="157" t="s">
        <v>97</v>
      </c>
      <c r="F31" s="151" t="s">
        <v>28</v>
      </c>
      <c r="G31" s="152">
        <v>674.7</v>
      </c>
      <c r="H31" s="153">
        <v>1</v>
      </c>
      <c r="I31" s="32">
        <v>4</v>
      </c>
      <c r="J31" s="154">
        <v>43983</v>
      </c>
      <c r="K31" s="155">
        <v>51287</v>
      </c>
      <c r="L31" s="152">
        <v>674.7</v>
      </c>
      <c r="M31" s="152">
        <v>674.7</v>
      </c>
      <c r="N31" s="152">
        <v>674.7</v>
      </c>
      <c r="O31" s="152">
        <v>674.7</v>
      </c>
      <c r="P31" s="152">
        <v>674.7</v>
      </c>
      <c r="Q31" s="152">
        <v>674.7</v>
      </c>
      <c r="R31" s="152">
        <v>674.7</v>
      </c>
      <c r="S31" s="152">
        <v>674.7</v>
      </c>
      <c r="T31" s="152">
        <v>674.7</v>
      </c>
      <c r="U31" s="152">
        <v>674.7</v>
      </c>
      <c r="V31" s="152">
        <v>674.7</v>
      </c>
      <c r="W31" s="152">
        <v>674.7</v>
      </c>
      <c r="Y31" s="152">
        <v>541.94000000000005</v>
      </c>
      <c r="Z31" s="152">
        <v>541.94000000000005</v>
      </c>
      <c r="AA31" s="152">
        <v>541.94000000000005</v>
      </c>
      <c r="AB31" s="152">
        <v>541.94000000000005</v>
      </c>
      <c r="AC31" s="152">
        <v>541.94000000000005</v>
      </c>
      <c r="AD31" s="152">
        <v>541.94000000000005</v>
      </c>
      <c r="AE31" s="152">
        <v>541.94000000000005</v>
      </c>
      <c r="AF31" s="152">
        <v>541.94000000000005</v>
      </c>
      <c r="AG31" s="152">
        <v>541.94000000000005</v>
      </c>
      <c r="AH31" s="152">
        <v>541.94000000000005</v>
      </c>
      <c r="AI31" s="152">
        <v>541.94000000000005</v>
      </c>
      <c r="AJ31" s="152">
        <v>541.94000000000005</v>
      </c>
      <c r="AL31" s="180"/>
    </row>
    <row r="32" spans="1:38" x14ac:dyDescent="0.3">
      <c r="A32" s="147" t="s">
        <v>94</v>
      </c>
      <c r="B32" s="148" t="s">
        <v>25</v>
      </c>
      <c r="C32" s="149" t="s">
        <v>95</v>
      </c>
      <c r="D32" s="156" t="s">
        <v>98</v>
      </c>
      <c r="E32" s="157" t="s">
        <v>99</v>
      </c>
      <c r="F32" s="151" t="s">
        <v>28</v>
      </c>
      <c r="G32" s="152">
        <v>673.8</v>
      </c>
      <c r="H32" s="153">
        <v>1</v>
      </c>
      <c r="I32" s="32">
        <v>4</v>
      </c>
      <c r="J32" s="154">
        <v>43952</v>
      </c>
      <c r="K32" s="155">
        <v>51256</v>
      </c>
      <c r="L32" s="152">
        <v>673.8</v>
      </c>
      <c r="M32" s="152">
        <v>673.8</v>
      </c>
      <c r="N32" s="152">
        <v>673.8</v>
      </c>
      <c r="O32" s="152">
        <v>673.8</v>
      </c>
      <c r="P32" s="152">
        <v>673.8</v>
      </c>
      <c r="Q32" s="152">
        <v>673.8</v>
      </c>
      <c r="R32" s="152">
        <v>673.8</v>
      </c>
      <c r="S32" s="152">
        <v>673.8</v>
      </c>
      <c r="T32" s="152">
        <v>673.8</v>
      </c>
      <c r="U32" s="152">
        <v>673.8</v>
      </c>
      <c r="V32" s="152">
        <v>673.8</v>
      </c>
      <c r="W32" s="152">
        <v>673.8</v>
      </c>
      <c r="Y32" s="152">
        <v>534.64</v>
      </c>
      <c r="Z32" s="152">
        <v>534.64</v>
      </c>
      <c r="AA32" s="152">
        <v>534.64</v>
      </c>
      <c r="AB32" s="152">
        <v>534.64</v>
      </c>
      <c r="AC32" s="152">
        <v>534.64</v>
      </c>
      <c r="AD32" s="152">
        <v>534.64</v>
      </c>
      <c r="AE32" s="152">
        <v>534.64</v>
      </c>
      <c r="AF32" s="152">
        <v>534.64</v>
      </c>
      <c r="AG32" s="152">
        <v>534.64</v>
      </c>
      <c r="AH32" s="152">
        <v>534.64</v>
      </c>
      <c r="AI32" s="152">
        <v>534.64</v>
      </c>
      <c r="AJ32" s="152">
        <v>534.64</v>
      </c>
      <c r="AL32" s="180"/>
    </row>
    <row r="33" spans="1:38" x14ac:dyDescent="0.3">
      <c r="A33" s="147" t="s">
        <v>94</v>
      </c>
      <c r="B33" s="148" t="s">
        <v>25</v>
      </c>
      <c r="C33" s="149" t="s">
        <v>95</v>
      </c>
      <c r="D33" s="156" t="s">
        <v>100</v>
      </c>
      <c r="E33" s="157" t="s">
        <v>101</v>
      </c>
      <c r="F33" s="151" t="s">
        <v>28</v>
      </c>
      <c r="G33" s="152">
        <v>49</v>
      </c>
      <c r="H33" s="153">
        <v>1</v>
      </c>
      <c r="I33" s="32">
        <v>4</v>
      </c>
      <c r="J33" s="154">
        <v>44013</v>
      </c>
      <c r="K33" s="155">
        <v>51317</v>
      </c>
      <c r="L33" s="152">
        <v>49</v>
      </c>
      <c r="M33" s="152">
        <v>49</v>
      </c>
      <c r="N33" s="152">
        <v>49</v>
      </c>
      <c r="O33" s="152">
        <v>49</v>
      </c>
      <c r="P33" s="152">
        <v>49</v>
      </c>
      <c r="Q33" s="152">
        <v>49</v>
      </c>
      <c r="R33" s="152">
        <v>49</v>
      </c>
      <c r="S33" s="152">
        <v>49</v>
      </c>
      <c r="T33" s="152">
        <v>49</v>
      </c>
      <c r="U33" s="152">
        <v>49</v>
      </c>
      <c r="V33" s="152">
        <v>49</v>
      </c>
      <c r="W33" s="152">
        <v>49</v>
      </c>
      <c r="Y33" s="152">
        <v>49</v>
      </c>
      <c r="Z33" s="152">
        <v>49</v>
      </c>
      <c r="AA33" s="152">
        <v>49</v>
      </c>
      <c r="AB33" s="152">
        <v>49</v>
      </c>
      <c r="AC33" s="152">
        <v>49</v>
      </c>
      <c r="AD33" s="152">
        <v>49</v>
      </c>
      <c r="AE33" s="152">
        <v>49</v>
      </c>
      <c r="AF33" s="152">
        <v>49</v>
      </c>
      <c r="AG33" s="152">
        <v>49</v>
      </c>
      <c r="AH33" s="152">
        <v>49</v>
      </c>
      <c r="AI33" s="152">
        <v>49</v>
      </c>
      <c r="AJ33" s="152">
        <v>49</v>
      </c>
      <c r="AL33" s="180"/>
    </row>
    <row r="34" spans="1:38" x14ac:dyDescent="0.3">
      <c r="A34" s="147" t="s">
        <v>94</v>
      </c>
      <c r="B34" s="148" t="s">
        <v>25</v>
      </c>
      <c r="C34" s="149" t="s">
        <v>95</v>
      </c>
      <c r="D34" s="156" t="s">
        <v>100</v>
      </c>
      <c r="E34" s="157" t="s">
        <v>102</v>
      </c>
      <c r="F34" s="151" t="s">
        <v>28</v>
      </c>
      <c r="G34" s="152">
        <v>49</v>
      </c>
      <c r="H34" s="153">
        <v>1</v>
      </c>
      <c r="I34" s="32">
        <v>4</v>
      </c>
      <c r="J34" s="154">
        <v>44013</v>
      </c>
      <c r="K34" s="155">
        <v>51317</v>
      </c>
      <c r="L34" s="152">
        <v>49</v>
      </c>
      <c r="M34" s="152">
        <v>49</v>
      </c>
      <c r="N34" s="152">
        <v>49</v>
      </c>
      <c r="O34" s="152">
        <v>49</v>
      </c>
      <c r="P34" s="152">
        <v>49</v>
      </c>
      <c r="Q34" s="152">
        <v>49</v>
      </c>
      <c r="R34" s="152">
        <v>49</v>
      </c>
      <c r="S34" s="152">
        <v>49</v>
      </c>
      <c r="T34" s="152">
        <v>49</v>
      </c>
      <c r="U34" s="152">
        <v>49</v>
      </c>
      <c r="V34" s="152">
        <v>49</v>
      </c>
      <c r="W34" s="152">
        <v>49</v>
      </c>
      <c r="Y34" s="152">
        <v>49</v>
      </c>
      <c r="Z34" s="152">
        <v>49</v>
      </c>
      <c r="AA34" s="152">
        <v>49</v>
      </c>
      <c r="AB34" s="152">
        <v>49</v>
      </c>
      <c r="AC34" s="152">
        <v>49</v>
      </c>
      <c r="AD34" s="152">
        <v>49</v>
      </c>
      <c r="AE34" s="152">
        <v>49</v>
      </c>
      <c r="AF34" s="152">
        <v>49</v>
      </c>
      <c r="AG34" s="152">
        <v>49</v>
      </c>
      <c r="AH34" s="152">
        <v>49</v>
      </c>
      <c r="AI34" s="152">
        <v>49</v>
      </c>
      <c r="AJ34" s="152">
        <v>49</v>
      </c>
      <c r="AL34" s="180"/>
    </row>
    <row r="35" spans="1:38" x14ac:dyDescent="0.3">
      <c r="A35" s="147" t="s">
        <v>94</v>
      </c>
      <c r="B35" s="148" t="s">
        <v>25</v>
      </c>
      <c r="C35" s="149" t="s">
        <v>95</v>
      </c>
      <c r="D35" s="156" t="s">
        <v>103</v>
      </c>
      <c r="E35" s="157" t="s">
        <v>104</v>
      </c>
      <c r="F35" s="151" t="s">
        <v>28</v>
      </c>
      <c r="G35" s="152">
        <v>100</v>
      </c>
      <c r="H35" s="153">
        <v>3</v>
      </c>
      <c r="I35" s="32">
        <v>1</v>
      </c>
      <c r="J35" s="154">
        <v>44197</v>
      </c>
      <c r="K35" s="155">
        <v>51501</v>
      </c>
      <c r="L35" s="152">
        <v>100</v>
      </c>
      <c r="M35" s="152">
        <v>100</v>
      </c>
      <c r="N35" s="152">
        <v>100</v>
      </c>
      <c r="O35" s="152">
        <v>100</v>
      </c>
      <c r="P35" s="152">
        <v>100</v>
      </c>
      <c r="Q35" s="152">
        <v>100</v>
      </c>
      <c r="R35" s="152">
        <v>100</v>
      </c>
      <c r="S35" s="152">
        <v>100</v>
      </c>
      <c r="T35" s="152">
        <v>100</v>
      </c>
      <c r="U35" s="152">
        <v>100</v>
      </c>
      <c r="V35" s="152">
        <v>100</v>
      </c>
      <c r="W35" s="152">
        <v>100</v>
      </c>
      <c r="Y35" s="152">
        <v>200.89</v>
      </c>
      <c r="Z35" s="152">
        <v>200.89</v>
      </c>
      <c r="AA35" s="152">
        <v>200.89</v>
      </c>
      <c r="AB35" s="152">
        <v>200.89</v>
      </c>
      <c r="AC35" s="152">
        <v>200.89</v>
      </c>
      <c r="AD35" s="152">
        <v>200.89</v>
      </c>
      <c r="AE35" s="152">
        <v>200.89</v>
      </c>
      <c r="AF35" s="152">
        <v>200.89</v>
      </c>
      <c r="AG35" s="152">
        <v>200.89</v>
      </c>
      <c r="AH35" s="152">
        <v>200.89</v>
      </c>
      <c r="AI35" s="152">
        <v>200.89</v>
      </c>
      <c r="AJ35" s="152">
        <v>200.89</v>
      </c>
      <c r="AL35" s="180"/>
    </row>
    <row r="36" spans="1:38" x14ac:dyDescent="0.3">
      <c r="A36" s="147" t="s">
        <v>105</v>
      </c>
      <c r="B36" s="148" t="s">
        <v>25</v>
      </c>
      <c r="C36" s="149" t="s">
        <v>95</v>
      </c>
      <c r="D36" s="156" t="s">
        <v>106</v>
      </c>
      <c r="E36" s="157" t="s">
        <v>107</v>
      </c>
      <c r="F36" s="151" t="s">
        <v>51</v>
      </c>
      <c r="G36" s="152">
        <v>100</v>
      </c>
      <c r="H36" s="153">
        <v>3</v>
      </c>
      <c r="I36" s="32">
        <v>2</v>
      </c>
      <c r="J36" s="154">
        <v>44378</v>
      </c>
      <c r="K36" s="155">
        <v>51591</v>
      </c>
      <c r="L36" s="152">
        <v>100</v>
      </c>
      <c r="M36" s="152">
        <v>100</v>
      </c>
      <c r="N36" s="152">
        <v>100</v>
      </c>
      <c r="O36" s="152">
        <v>100</v>
      </c>
      <c r="P36" s="152">
        <v>100</v>
      </c>
      <c r="Q36" s="152">
        <v>100</v>
      </c>
      <c r="R36" s="152">
        <v>100</v>
      </c>
      <c r="S36" s="152">
        <v>100</v>
      </c>
      <c r="T36" s="152">
        <v>100</v>
      </c>
      <c r="U36" s="152">
        <v>100</v>
      </c>
      <c r="V36" s="152">
        <v>100</v>
      </c>
      <c r="W36" s="152">
        <v>100</v>
      </c>
      <c r="Y36" s="152">
        <v>200</v>
      </c>
      <c r="Z36" s="152">
        <v>200</v>
      </c>
      <c r="AA36" s="152">
        <v>200</v>
      </c>
      <c r="AB36" s="152">
        <v>200</v>
      </c>
      <c r="AC36" s="152">
        <v>200</v>
      </c>
      <c r="AD36" s="152">
        <v>200</v>
      </c>
      <c r="AE36" s="152">
        <v>200</v>
      </c>
      <c r="AF36" s="152">
        <v>200</v>
      </c>
      <c r="AG36" s="152">
        <v>200</v>
      </c>
      <c r="AH36" s="152">
        <v>200</v>
      </c>
      <c r="AI36" s="152">
        <v>200</v>
      </c>
      <c r="AJ36" s="152">
        <v>200</v>
      </c>
      <c r="AL36" s="180"/>
    </row>
    <row r="37" spans="1:38" x14ac:dyDescent="0.3">
      <c r="A37" s="147" t="s">
        <v>108</v>
      </c>
      <c r="B37" s="148" t="s">
        <v>25</v>
      </c>
      <c r="C37" s="149" t="s">
        <v>95</v>
      </c>
      <c r="D37" s="156" t="s">
        <v>110</v>
      </c>
      <c r="E37" s="157" t="s">
        <v>111</v>
      </c>
      <c r="F37" s="151" t="s">
        <v>51</v>
      </c>
      <c r="G37" s="152">
        <v>40</v>
      </c>
      <c r="H37" s="153" t="s">
        <v>111</v>
      </c>
      <c r="I37" s="32" t="s">
        <v>111</v>
      </c>
      <c r="J37" s="154">
        <v>45078</v>
      </c>
      <c r="K37" s="155">
        <v>51470</v>
      </c>
      <c r="L37" s="51"/>
      <c r="M37" s="51"/>
      <c r="N37" s="51"/>
      <c r="O37" s="51"/>
      <c r="P37" s="51"/>
      <c r="Q37" s="152">
        <v>40</v>
      </c>
      <c r="R37" s="152">
        <v>40</v>
      </c>
      <c r="S37" s="152">
        <v>40</v>
      </c>
      <c r="T37" s="152">
        <v>40</v>
      </c>
      <c r="U37" s="152">
        <v>40</v>
      </c>
      <c r="V37" s="152">
        <v>40</v>
      </c>
      <c r="W37" s="152">
        <v>40</v>
      </c>
      <c r="Y37" s="51"/>
      <c r="Z37" s="51"/>
      <c r="AA37" s="51"/>
      <c r="AB37" s="51"/>
      <c r="AC37" s="51"/>
      <c r="AD37" s="152">
        <v>80</v>
      </c>
      <c r="AE37" s="152">
        <v>80</v>
      </c>
      <c r="AF37" s="152">
        <v>80</v>
      </c>
      <c r="AG37" s="152">
        <v>80</v>
      </c>
      <c r="AH37" s="152">
        <v>80</v>
      </c>
      <c r="AI37" s="152">
        <v>80</v>
      </c>
      <c r="AJ37" s="152">
        <v>80</v>
      </c>
      <c r="AL37" s="180"/>
    </row>
    <row r="38" spans="1:38" x14ac:dyDescent="0.3">
      <c r="A38" s="147" t="s">
        <v>108</v>
      </c>
      <c r="B38" s="148" t="s">
        <v>25</v>
      </c>
      <c r="C38" s="149" t="s">
        <v>95</v>
      </c>
      <c r="D38" s="156" t="s">
        <v>112</v>
      </c>
      <c r="E38" s="157" t="s">
        <v>113</v>
      </c>
      <c r="F38" s="151" t="s">
        <v>51</v>
      </c>
      <c r="G38" s="152">
        <v>10</v>
      </c>
      <c r="H38" s="153">
        <v>3</v>
      </c>
      <c r="I38" s="32">
        <v>1</v>
      </c>
      <c r="J38" s="154">
        <v>44287</v>
      </c>
      <c r="K38" s="155">
        <v>51470</v>
      </c>
      <c r="L38" s="152">
        <v>10</v>
      </c>
      <c r="M38" s="152">
        <v>10</v>
      </c>
      <c r="N38" s="152">
        <v>10</v>
      </c>
      <c r="O38" s="152">
        <v>10</v>
      </c>
      <c r="P38" s="152">
        <v>10</v>
      </c>
      <c r="Q38" s="152">
        <v>10</v>
      </c>
      <c r="R38" s="152">
        <v>10</v>
      </c>
      <c r="S38" s="152">
        <v>10</v>
      </c>
      <c r="T38" s="152">
        <v>10</v>
      </c>
      <c r="U38" s="152">
        <v>10</v>
      </c>
      <c r="V38" s="152">
        <v>10</v>
      </c>
      <c r="W38" s="152">
        <v>10</v>
      </c>
      <c r="Y38" s="152">
        <v>20</v>
      </c>
      <c r="Z38" s="152">
        <v>20</v>
      </c>
      <c r="AA38" s="152">
        <v>20</v>
      </c>
      <c r="AB38" s="152">
        <v>20</v>
      </c>
      <c r="AC38" s="152">
        <v>20</v>
      </c>
      <c r="AD38" s="152">
        <v>20</v>
      </c>
      <c r="AE38" s="152">
        <v>20</v>
      </c>
      <c r="AF38" s="152">
        <v>20</v>
      </c>
      <c r="AG38" s="152">
        <v>20</v>
      </c>
      <c r="AH38" s="152">
        <v>20</v>
      </c>
      <c r="AI38" s="152">
        <v>20</v>
      </c>
      <c r="AJ38" s="152">
        <v>20</v>
      </c>
      <c r="AL38" s="180"/>
    </row>
    <row r="39" spans="1:38" x14ac:dyDescent="0.3">
      <c r="A39" s="147" t="s">
        <v>108</v>
      </c>
      <c r="B39" s="148" t="s">
        <v>25</v>
      </c>
      <c r="C39" s="149" t="s">
        <v>95</v>
      </c>
      <c r="D39" s="156" t="s">
        <v>114</v>
      </c>
      <c r="E39" s="157" t="s">
        <v>115</v>
      </c>
      <c r="F39" s="151" t="s">
        <v>51</v>
      </c>
      <c r="G39" s="152">
        <v>11</v>
      </c>
      <c r="H39" s="153">
        <v>3</v>
      </c>
      <c r="I39" s="32">
        <v>2</v>
      </c>
      <c r="J39" s="154">
        <v>44348</v>
      </c>
      <c r="K39" s="155">
        <v>51501</v>
      </c>
      <c r="L39" s="152">
        <v>11</v>
      </c>
      <c r="M39" s="152">
        <v>11</v>
      </c>
      <c r="N39" s="152">
        <v>11</v>
      </c>
      <c r="O39" s="152">
        <v>11</v>
      </c>
      <c r="P39" s="152">
        <v>11</v>
      </c>
      <c r="Q39" s="152">
        <v>11</v>
      </c>
      <c r="R39" s="152">
        <v>11</v>
      </c>
      <c r="S39" s="152">
        <v>11</v>
      </c>
      <c r="T39" s="152">
        <v>11</v>
      </c>
      <c r="U39" s="152">
        <v>11</v>
      </c>
      <c r="V39" s="152">
        <v>11</v>
      </c>
      <c r="W39" s="152">
        <v>11</v>
      </c>
      <c r="Y39" s="152">
        <v>22</v>
      </c>
      <c r="Z39" s="152">
        <v>22</v>
      </c>
      <c r="AA39" s="152">
        <v>22</v>
      </c>
      <c r="AB39" s="152">
        <v>22</v>
      </c>
      <c r="AC39" s="152">
        <v>22</v>
      </c>
      <c r="AD39" s="152">
        <v>22</v>
      </c>
      <c r="AE39" s="152">
        <v>22</v>
      </c>
      <c r="AF39" s="152">
        <v>22</v>
      </c>
      <c r="AG39" s="152">
        <v>22</v>
      </c>
      <c r="AH39" s="152">
        <v>22</v>
      </c>
      <c r="AI39" s="152">
        <v>22</v>
      </c>
      <c r="AJ39" s="152">
        <v>22</v>
      </c>
      <c r="AL39" s="180"/>
    </row>
    <row r="40" spans="1:38" x14ac:dyDescent="0.3">
      <c r="A40" s="147" t="s">
        <v>108</v>
      </c>
      <c r="B40" s="148" t="s">
        <v>25</v>
      </c>
      <c r="C40" s="149" t="s">
        <v>95</v>
      </c>
      <c r="D40" s="156" t="s">
        <v>116</v>
      </c>
      <c r="E40" s="157" t="s">
        <v>111</v>
      </c>
      <c r="F40" s="151" t="s">
        <v>51</v>
      </c>
      <c r="G40" s="152">
        <v>5</v>
      </c>
      <c r="H40" s="153" t="s">
        <v>111</v>
      </c>
      <c r="I40" s="32" t="s">
        <v>111</v>
      </c>
      <c r="J40" s="154">
        <v>44713</v>
      </c>
      <c r="K40" s="155">
        <v>51591</v>
      </c>
      <c r="L40" s="152">
        <v>5</v>
      </c>
      <c r="M40" s="152">
        <v>5</v>
      </c>
      <c r="N40" s="152">
        <v>5</v>
      </c>
      <c r="O40" s="152">
        <v>5</v>
      </c>
      <c r="P40" s="152">
        <v>5</v>
      </c>
      <c r="Q40" s="152">
        <v>5</v>
      </c>
      <c r="R40" s="152">
        <v>5</v>
      </c>
      <c r="S40" s="152">
        <v>5</v>
      </c>
      <c r="T40" s="152">
        <v>5</v>
      </c>
      <c r="U40" s="152">
        <v>5</v>
      </c>
      <c r="V40" s="152">
        <v>5</v>
      </c>
      <c r="W40" s="152">
        <v>5</v>
      </c>
      <c r="Y40" s="152">
        <v>10</v>
      </c>
      <c r="Z40" s="152">
        <v>10</v>
      </c>
      <c r="AA40" s="152">
        <v>10</v>
      </c>
      <c r="AB40" s="152">
        <v>10</v>
      </c>
      <c r="AC40" s="152">
        <v>10</v>
      </c>
      <c r="AD40" s="152">
        <v>10</v>
      </c>
      <c r="AE40" s="152">
        <v>10</v>
      </c>
      <c r="AF40" s="152">
        <v>10</v>
      </c>
      <c r="AG40" s="152">
        <v>10</v>
      </c>
      <c r="AH40" s="152">
        <v>10</v>
      </c>
      <c r="AI40" s="152">
        <v>10</v>
      </c>
      <c r="AJ40" s="152">
        <v>10</v>
      </c>
      <c r="AL40" s="180"/>
    </row>
    <row r="41" spans="1:38" x14ac:dyDescent="0.3">
      <c r="A41" s="147" t="s">
        <v>117</v>
      </c>
      <c r="B41" s="148"/>
      <c r="C41" s="149" t="s">
        <v>118</v>
      </c>
      <c r="D41" s="156" t="s">
        <v>119</v>
      </c>
      <c r="E41" s="157" t="s">
        <v>120</v>
      </c>
      <c r="F41" s="151" t="s">
        <v>89</v>
      </c>
      <c r="G41" s="152"/>
      <c r="H41" s="153"/>
      <c r="I41" s="32">
        <v>4</v>
      </c>
      <c r="J41" s="154">
        <v>44197</v>
      </c>
      <c r="K41" s="155">
        <v>45292</v>
      </c>
      <c r="L41" s="152">
        <v>100</v>
      </c>
      <c r="M41" s="152">
        <v>100</v>
      </c>
      <c r="N41" s="152">
        <v>100</v>
      </c>
      <c r="O41" s="152">
        <v>100</v>
      </c>
      <c r="P41" s="152">
        <v>100</v>
      </c>
      <c r="Q41" s="152">
        <v>100</v>
      </c>
      <c r="R41" s="152">
        <v>100</v>
      </c>
      <c r="S41" s="152">
        <v>100</v>
      </c>
      <c r="T41" s="152">
        <v>100</v>
      </c>
      <c r="U41" s="152">
        <v>100</v>
      </c>
      <c r="V41" s="152">
        <v>100</v>
      </c>
      <c r="W41" s="152">
        <v>100</v>
      </c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L41" s="180"/>
    </row>
    <row r="42" spans="1:38" x14ac:dyDescent="0.3">
      <c r="A42" s="147" t="s">
        <v>121</v>
      </c>
      <c r="B42" s="148" t="s">
        <v>25</v>
      </c>
      <c r="C42" s="149" t="s">
        <v>118</v>
      </c>
      <c r="D42" s="156" t="s">
        <v>122</v>
      </c>
      <c r="E42" s="157" t="s">
        <v>123</v>
      </c>
      <c r="F42" s="151" t="s">
        <v>51</v>
      </c>
      <c r="G42" s="152">
        <v>22</v>
      </c>
      <c r="H42" s="153" t="s">
        <v>236</v>
      </c>
      <c r="I42" s="32">
        <v>4</v>
      </c>
      <c r="J42" s="154">
        <v>43831</v>
      </c>
      <c r="K42" s="155">
        <v>46386</v>
      </c>
      <c r="L42" s="152">
        <v>30.27</v>
      </c>
      <c r="M42" s="152">
        <v>26.24</v>
      </c>
      <c r="N42" s="152">
        <v>30.35</v>
      </c>
      <c r="O42" s="152">
        <v>30.32</v>
      </c>
      <c r="P42" s="152">
        <v>30.16</v>
      </c>
      <c r="Q42" s="152">
        <v>30.35</v>
      </c>
      <c r="R42" s="152">
        <v>29.84</v>
      </c>
      <c r="S42" s="152">
        <v>22</v>
      </c>
      <c r="T42" s="152">
        <v>21.8</v>
      </c>
      <c r="U42" s="152">
        <v>21.99</v>
      </c>
      <c r="V42" s="152">
        <v>21.8</v>
      </c>
      <c r="W42" s="152">
        <v>21.99</v>
      </c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L42" s="180"/>
    </row>
    <row r="43" spans="1:38" x14ac:dyDescent="0.3">
      <c r="A43" s="147" t="s">
        <v>125</v>
      </c>
      <c r="B43" s="148" t="s">
        <v>25</v>
      </c>
      <c r="C43" s="149" t="s">
        <v>118</v>
      </c>
      <c r="D43" s="156" t="s">
        <v>122</v>
      </c>
      <c r="E43" s="157" t="s">
        <v>126</v>
      </c>
      <c r="F43" s="151" t="s">
        <v>51</v>
      </c>
      <c r="G43" s="152">
        <v>18.09</v>
      </c>
      <c r="H43" s="153" t="s">
        <v>124</v>
      </c>
      <c r="I43" s="32">
        <v>4</v>
      </c>
      <c r="J43" s="154">
        <v>44075</v>
      </c>
      <c r="K43" s="155">
        <v>46387</v>
      </c>
      <c r="L43" s="152">
        <v>17.36</v>
      </c>
      <c r="M43" s="152">
        <v>16.04</v>
      </c>
      <c r="N43" s="152">
        <v>16.7</v>
      </c>
      <c r="O43" s="152">
        <v>16.149999999999999</v>
      </c>
      <c r="P43" s="152">
        <v>16.440000000000001</v>
      </c>
      <c r="Q43" s="152">
        <v>17.55</v>
      </c>
      <c r="R43" s="152">
        <v>16.5</v>
      </c>
      <c r="S43" s="152">
        <v>18.09</v>
      </c>
      <c r="T43" s="152">
        <v>16.739999999999998</v>
      </c>
      <c r="U43" s="152">
        <v>16.920000000000002</v>
      </c>
      <c r="V43" s="152">
        <v>16.64</v>
      </c>
      <c r="W43" s="152">
        <v>18.34</v>
      </c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L43" s="180"/>
    </row>
    <row r="44" spans="1:38" x14ac:dyDescent="0.3">
      <c r="A44" s="70" t="s">
        <v>244</v>
      </c>
      <c r="B44" s="51"/>
      <c r="C44" s="189" t="s">
        <v>243</v>
      </c>
      <c r="D44" s="70" t="s">
        <v>227</v>
      </c>
      <c r="E44" s="51" t="s">
        <v>111</v>
      </c>
      <c r="F44" s="51" t="s">
        <v>89</v>
      </c>
      <c r="G44" s="51"/>
      <c r="H44" s="51"/>
      <c r="I44" s="51"/>
      <c r="J44" s="201">
        <v>45078</v>
      </c>
      <c r="K44" s="201">
        <v>49458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L44" s="180"/>
    </row>
    <row r="45" spans="1:38" x14ac:dyDescent="0.3">
      <c r="A45" s="193"/>
      <c r="B45" s="4"/>
      <c r="C45" s="19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L45" s="180"/>
    </row>
    <row r="46" spans="1:38" x14ac:dyDescent="0.3">
      <c r="A46" s="142" t="s">
        <v>242</v>
      </c>
      <c r="B46" s="142"/>
      <c r="C46" s="142"/>
      <c r="D46" s="142" t="s">
        <v>241</v>
      </c>
      <c r="E46" s="142" t="s">
        <v>129</v>
      </c>
      <c r="F46" s="142" t="s">
        <v>89</v>
      </c>
      <c r="G46" s="142"/>
      <c r="H46" s="142"/>
      <c r="I46" s="142"/>
      <c r="J46" s="202">
        <v>44927</v>
      </c>
      <c r="K46" s="202">
        <v>45291</v>
      </c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1" t="s">
        <v>80</v>
      </c>
      <c r="AL46" s="180"/>
    </row>
    <row r="47" spans="1:38" s="33" customFormat="1" x14ac:dyDescent="0.3">
      <c r="A47" s="195"/>
      <c r="B47" s="8"/>
      <c r="C47" s="196"/>
      <c r="D47" s="197"/>
      <c r="E47" s="114"/>
      <c r="F47" s="198"/>
      <c r="G47" s="193"/>
      <c r="H47" s="5"/>
      <c r="I47" s="5"/>
      <c r="J47" s="6"/>
      <c r="K47" s="7"/>
      <c r="L47" s="7"/>
      <c r="M47" s="7"/>
      <c r="N47" s="7"/>
      <c r="O47" s="7"/>
      <c r="P47" s="7"/>
      <c r="Q47" s="7"/>
      <c r="R47" s="7"/>
      <c r="S47" s="7"/>
      <c r="T47" s="7"/>
      <c r="U47" s="4"/>
      <c r="V47" s="4"/>
      <c r="W47" s="4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L47" s="199"/>
    </row>
    <row r="48" spans="1:38" ht="53.4" x14ac:dyDescent="0.3">
      <c r="A48" s="132" t="s">
        <v>239</v>
      </c>
      <c r="B48" s="132"/>
      <c r="C48" s="132" t="s">
        <v>2</v>
      </c>
      <c r="D48" s="132" t="s">
        <v>3</v>
      </c>
      <c r="E48" s="132" t="s">
        <v>4</v>
      </c>
      <c r="F48" s="132" t="s">
        <v>5</v>
      </c>
      <c r="G48" s="132" t="s">
        <v>6</v>
      </c>
      <c r="H48" s="132" t="s">
        <v>7</v>
      </c>
      <c r="I48" s="132"/>
      <c r="J48" s="132" t="s">
        <v>238</v>
      </c>
      <c r="K48" s="132" t="s">
        <v>9</v>
      </c>
      <c r="L48" s="132" t="s">
        <v>10</v>
      </c>
      <c r="M48" s="132" t="s">
        <v>11</v>
      </c>
      <c r="N48" s="132" t="s">
        <v>12</v>
      </c>
      <c r="O48" s="132" t="s">
        <v>13</v>
      </c>
      <c r="P48" s="132" t="s">
        <v>14</v>
      </c>
      <c r="Q48" s="132" t="s">
        <v>15</v>
      </c>
      <c r="R48" s="132" t="s">
        <v>16</v>
      </c>
      <c r="S48" s="132" t="s">
        <v>17</v>
      </c>
      <c r="T48" s="132" t="s">
        <v>18</v>
      </c>
      <c r="U48" s="132" t="s">
        <v>19</v>
      </c>
      <c r="V48" s="132" t="s">
        <v>20</v>
      </c>
      <c r="W48" s="132" t="s">
        <v>21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L48" s="180"/>
    </row>
    <row r="49" spans="1:36" ht="14.4" x14ac:dyDescent="0.3">
      <c r="A49" s="10" t="s">
        <v>94</v>
      </c>
      <c r="B49" s="11" t="s">
        <v>25</v>
      </c>
      <c r="C49" s="190" t="s">
        <v>139</v>
      </c>
      <c r="D49" s="176" t="s">
        <v>140</v>
      </c>
      <c r="E49" s="13" t="s">
        <v>141</v>
      </c>
      <c r="F49" s="14" t="s">
        <v>28</v>
      </c>
      <c r="G49" s="179">
        <v>5</v>
      </c>
      <c r="H49" s="15"/>
      <c r="I49" s="15"/>
      <c r="J49" s="178">
        <v>43040</v>
      </c>
      <c r="K49" s="178">
        <v>46872</v>
      </c>
      <c r="L49" s="173">
        <v>5</v>
      </c>
      <c r="M49" s="14">
        <v>5</v>
      </c>
      <c r="N49" s="14">
        <v>5</v>
      </c>
      <c r="O49" s="14">
        <v>5</v>
      </c>
      <c r="P49" s="14">
        <v>5</v>
      </c>
      <c r="Q49" s="14">
        <v>5</v>
      </c>
      <c r="R49" s="14">
        <v>5</v>
      </c>
      <c r="S49" s="14">
        <v>5</v>
      </c>
      <c r="T49" s="14">
        <v>5</v>
      </c>
      <c r="U49" s="14">
        <v>5</v>
      </c>
      <c r="V49" s="14">
        <v>5</v>
      </c>
      <c r="W49" s="14">
        <v>5</v>
      </c>
    </row>
    <row r="50" spans="1:36" ht="14.4" x14ac:dyDescent="0.3">
      <c r="A50" s="10" t="s">
        <v>94</v>
      </c>
      <c r="B50" s="11" t="s">
        <v>25</v>
      </c>
      <c r="C50" s="190" t="s">
        <v>139</v>
      </c>
      <c r="D50" s="176" t="s">
        <v>142</v>
      </c>
      <c r="E50" s="13" t="s">
        <v>143</v>
      </c>
      <c r="F50" s="14" t="s">
        <v>28</v>
      </c>
      <c r="G50" s="179">
        <v>5</v>
      </c>
      <c r="H50" s="15"/>
      <c r="I50" s="15"/>
      <c r="J50" s="178">
        <v>43132</v>
      </c>
      <c r="K50" s="178">
        <v>46965</v>
      </c>
      <c r="L50" s="173">
        <v>5</v>
      </c>
      <c r="M50" s="173">
        <v>5</v>
      </c>
      <c r="N50" s="173">
        <v>5</v>
      </c>
      <c r="O50" s="173">
        <v>5</v>
      </c>
      <c r="P50" s="173">
        <v>5</v>
      </c>
      <c r="Q50" s="173">
        <v>5</v>
      </c>
      <c r="R50" s="173">
        <v>5</v>
      </c>
      <c r="S50" s="173">
        <v>5</v>
      </c>
      <c r="T50" s="173">
        <v>5</v>
      </c>
      <c r="U50" s="173">
        <v>5</v>
      </c>
      <c r="V50" s="173">
        <v>5</v>
      </c>
      <c r="W50" s="173">
        <v>5</v>
      </c>
    </row>
    <row r="51" spans="1:36" ht="14.4" x14ac:dyDescent="0.3">
      <c r="A51" s="10" t="s">
        <v>94</v>
      </c>
      <c r="B51" s="11" t="s">
        <v>25</v>
      </c>
      <c r="C51" s="190" t="s">
        <v>139</v>
      </c>
      <c r="D51" s="176" t="s">
        <v>144</v>
      </c>
      <c r="E51" s="13" t="s">
        <v>145</v>
      </c>
      <c r="F51" s="14" t="s">
        <v>28</v>
      </c>
      <c r="G51" s="179">
        <v>25</v>
      </c>
      <c r="H51" s="15"/>
      <c r="I51" s="15"/>
      <c r="J51" s="178">
        <v>43556</v>
      </c>
      <c r="K51" s="178">
        <v>47208</v>
      </c>
      <c r="L51" s="173">
        <v>25</v>
      </c>
      <c r="M51" s="173">
        <v>25</v>
      </c>
      <c r="N51" s="173">
        <v>25</v>
      </c>
      <c r="O51" s="173">
        <v>25</v>
      </c>
      <c r="P51" s="173">
        <v>25</v>
      </c>
      <c r="Q51" s="173">
        <v>25</v>
      </c>
      <c r="R51" s="173">
        <v>25</v>
      </c>
      <c r="S51" s="173">
        <v>25</v>
      </c>
      <c r="T51" s="173">
        <v>25</v>
      </c>
      <c r="U51" s="173">
        <v>25</v>
      </c>
      <c r="V51" s="173">
        <v>25</v>
      </c>
      <c r="W51" s="173">
        <v>25</v>
      </c>
    </row>
    <row r="52" spans="1:36" ht="14.4" x14ac:dyDescent="0.3">
      <c r="A52" s="10" t="s">
        <v>94</v>
      </c>
      <c r="B52" s="11" t="s">
        <v>25</v>
      </c>
      <c r="C52" s="190" t="s">
        <v>139</v>
      </c>
      <c r="D52" s="176" t="s">
        <v>146</v>
      </c>
      <c r="E52" s="13" t="s">
        <v>147</v>
      </c>
      <c r="F52" s="14" t="s">
        <v>28</v>
      </c>
      <c r="G52" s="179">
        <v>15</v>
      </c>
      <c r="H52" s="15"/>
      <c r="I52" s="15"/>
      <c r="J52" s="178">
        <v>43891</v>
      </c>
      <c r="K52" s="178">
        <v>11017</v>
      </c>
      <c r="L52" s="173">
        <v>15</v>
      </c>
      <c r="M52" s="173">
        <v>15</v>
      </c>
      <c r="N52" s="173">
        <v>15</v>
      </c>
      <c r="O52" s="173">
        <v>15</v>
      </c>
      <c r="P52" s="173">
        <v>15</v>
      </c>
      <c r="Q52" s="173">
        <v>15</v>
      </c>
      <c r="R52" s="173">
        <v>15</v>
      </c>
      <c r="S52" s="173">
        <v>15</v>
      </c>
      <c r="T52" s="173">
        <v>15</v>
      </c>
      <c r="U52" s="173">
        <v>15</v>
      </c>
      <c r="V52" s="173">
        <v>15</v>
      </c>
      <c r="W52" s="173">
        <v>15</v>
      </c>
    </row>
    <row r="53" spans="1:36" ht="14.4" x14ac:dyDescent="0.3">
      <c r="A53" s="10" t="s">
        <v>94</v>
      </c>
      <c r="B53" s="11" t="s">
        <v>25</v>
      </c>
      <c r="C53" s="190" t="s">
        <v>148</v>
      </c>
      <c r="D53" s="176" t="s">
        <v>149</v>
      </c>
      <c r="E53" s="13" t="s">
        <v>150</v>
      </c>
      <c r="F53" s="14" t="s">
        <v>28</v>
      </c>
      <c r="G53" s="179">
        <v>20</v>
      </c>
      <c r="H53" s="15"/>
      <c r="I53" s="15"/>
      <c r="J53" s="178">
        <v>42705</v>
      </c>
      <c r="K53" s="178">
        <v>46507</v>
      </c>
      <c r="L53" s="173">
        <v>20</v>
      </c>
      <c r="M53" s="173">
        <v>20</v>
      </c>
      <c r="N53" s="173">
        <v>20</v>
      </c>
      <c r="O53" s="173">
        <v>20</v>
      </c>
      <c r="P53" s="173">
        <v>20</v>
      </c>
      <c r="Q53" s="173">
        <v>20</v>
      </c>
      <c r="R53" s="173">
        <v>20</v>
      </c>
      <c r="S53" s="173">
        <v>20</v>
      </c>
      <c r="T53" s="173">
        <v>20</v>
      </c>
      <c r="U53" s="173">
        <v>20</v>
      </c>
      <c r="V53" s="173">
        <v>20</v>
      </c>
      <c r="W53" s="173">
        <v>20</v>
      </c>
    </row>
    <row r="54" spans="1:36" ht="52.8" x14ac:dyDescent="0.3">
      <c r="A54" s="10" t="s">
        <v>133</v>
      </c>
      <c r="B54" s="11" t="s">
        <v>25</v>
      </c>
      <c r="C54" s="191" t="s">
        <v>134</v>
      </c>
      <c r="D54" s="176" t="s">
        <v>135</v>
      </c>
      <c r="E54" s="18" t="s">
        <v>129</v>
      </c>
      <c r="F54" s="14" t="s">
        <v>28</v>
      </c>
      <c r="G54" s="179">
        <v>5</v>
      </c>
      <c r="H54" s="15"/>
      <c r="I54" s="15"/>
      <c r="J54" s="178">
        <v>44531</v>
      </c>
      <c r="K54" s="175">
        <v>49673</v>
      </c>
      <c r="L54" s="173">
        <v>4.07</v>
      </c>
      <c r="M54" s="173">
        <v>4.3</v>
      </c>
      <c r="N54" s="173">
        <v>4.26</v>
      </c>
      <c r="O54" s="173">
        <v>4.6500000000000004</v>
      </c>
      <c r="P54" s="173">
        <v>4.66</v>
      </c>
      <c r="Q54" s="173">
        <v>4.8099999999999996</v>
      </c>
      <c r="R54" s="173">
        <v>4.8499999999999996</v>
      </c>
      <c r="S54" s="173">
        <v>5</v>
      </c>
      <c r="T54" s="173">
        <v>4.99</v>
      </c>
      <c r="U54" s="173">
        <v>4.71</v>
      </c>
      <c r="V54" s="173">
        <v>4.6399999999999997</v>
      </c>
      <c r="W54" s="173">
        <v>4.07</v>
      </c>
    </row>
    <row r="55" spans="1:36" ht="52.8" x14ac:dyDescent="0.3">
      <c r="A55" s="10" t="s">
        <v>108</v>
      </c>
      <c r="B55" s="11" t="s">
        <v>25</v>
      </c>
      <c r="C55" s="191" t="s">
        <v>136</v>
      </c>
      <c r="D55" s="176" t="s">
        <v>137</v>
      </c>
      <c r="E55" s="18" t="s">
        <v>129</v>
      </c>
      <c r="F55" s="14" t="s">
        <v>51</v>
      </c>
      <c r="G55" s="179"/>
      <c r="H55" s="15"/>
      <c r="I55" s="15"/>
      <c r="J55" s="178">
        <v>44562</v>
      </c>
      <c r="K55" s="175" t="s">
        <v>138</v>
      </c>
      <c r="L55" s="173">
        <v>5</v>
      </c>
      <c r="M55" s="173">
        <v>4.9000000000000004</v>
      </c>
      <c r="N55" s="173">
        <v>5.4</v>
      </c>
      <c r="O55" s="173">
        <v>5.4</v>
      </c>
      <c r="P55" s="173">
        <v>5.6</v>
      </c>
      <c r="Q55" s="173">
        <v>6.2</v>
      </c>
      <c r="R55" s="173">
        <v>7</v>
      </c>
      <c r="S55" s="173">
        <v>7.1</v>
      </c>
      <c r="T55" s="173">
        <v>7</v>
      </c>
      <c r="U55" s="173">
        <v>6.7</v>
      </c>
      <c r="V55" s="173">
        <v>6.6</v>
      </c>
      <c r="W55" s="173">
        <v>5.9</v>
      </c>
    </row>
    <row r="56" spans="1:36" ht="66" x14ac:dyDescent="0.3">
      <c r="A56" s="10" t="s">
        <v>185</v>
      </c>
      <c r="B56" s="11" t="s">
        <v>25</v>
      </c>
      <c r="C56" s="191" t="s">
        <v>186</v>
      </c>
      <c r="D56" s="176" t="s">
        <v>187</v>
      </c>
      <c r="E56" s="11" t="s">
        <v>129</v>
      </c>
      <c r="F56" s="11" t="s">
        <v>249</v>
      </c>
      <c r="G56" s="177"/>
      <c r="H56" s="176"/>
      <c r="I56" s="176"/>
      <c r="J56" s="175">
        <v>45139</v>
      </c>
      <c r="K56" s="174">
        <v>48791</v>
      </c>
      <c r="L56" s="173">
        <v>0</v>
      </c>
      <c r="M56" s="173">
        <v>0</v>
      </c>
      <c r="N56" s="173">
        <v>0</v>
      </c>
      <c r="O56" s="173">
        <v>0</v>
      </c>
      <c r="P56" s="173">
        <v>0</v>
      </c>
      <c r="Q56" s="173">
        <v>0</v>
      </c>
      <c r="R56" s="173">
        <v>0</v>
      </c>
      <c r="S56" s="173">
        <v>4.5</v>
      </c>
      <c r="T56" s="173">
        <v>4.5</v>
      </c>
      <c r="U56" s="173">
        <v>4.5</v>
      </c>
      <c r="V56" s="173">
        <v>4.5</v>
      </c>
      <c r="W56" s="173">
        <v>4.5</v>
      </c>
    </row>
    <row r="57" spans="1:36" ht="66" x14ac:dyDescent="0.3">
      <c r="A57" s="10" t="s">
        <v>185</v>
      </c>
      <c r="B57" s="11" t="s">
        <v>25</v>
      </c>
      <c r="C57" s="191" t="s">
        <v>186</v>
      </c>
      <c r="D57" s="176" t="s">
        <v>189</v>
      </c>
      <c r="E57" s="11" t="s">
        <v>129</v>
      </c>
      <c r="F57" s="11" t="s">
        <v>249</v>
      </c>
      <c r="G57" s="177"/>
      <c r="H57" s="176"/>
      <c r="I57" s="176"/>
      <c r="J57" s="175">
        <v>45139</v>
      </c>
      <c r="K57" s="174">
        <v>48791</v>
      </c>
      <c r="L57" s="173">
        <v>0</v>
      </c>
      <c r="M57" s="173">
        <v>0</v>
      </c>
      <c r="N57" s="173">
        <v>0</v>
      </c>
      <c r="O57" s="173">
        <v>0</v>
      </c>
      <c r="P57" s="173">
        <v>0</v>
      </c>
      <c r="Q57" s="173">
        <v>0</v>
      </c>
      <c r="R57" s="173">
        <v>0</v>
      </c>
      <c r="S57" s="173">
        <v>0.5</v>
      </c>
      <c r="T57" s="173">
        <v>0.5</v>
      </c>
      <c r="U57" s="173">
        <v>0.5</v>
      </c>
      <c r="V57" s="173">
        <v>0.5</v>
      </c>
      <c r="W57" s="173">
        <v>0.5</v>
      </c>
    </row>
    <row r="60" spans="1:36" x14ac:dyDescent="0.3"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</row>
    <row r="61" spans="1:36" x14ac:dyDescent="0.3"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</row>
    <row r="62" spans="1:36" x14ac:dyDescent="0.3">
      <c r="K62" s="26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</row>
    <row r="63" spans="1:36" x14ac:dyDescent="0.3">
      <c r="K63" s="28" t="s">
        <v>190</v>
      </c>
      <c r="L63" s="27">
        <f>SUM(L$4:L$43)+SUM(L$46)*1.09</f>
        <v>3975.5600000000004</v>
      </c>
      <c r="M63" s="27">
        <f t="shared" ref="M63:W63" si="0">SUM(M$4:M$43)+SUM(M$46)*1.09</f>
        <v>3966.87</v>
      </c>
      <c r="N63" s="27">
        <f t="shared" si="0"/>
        <v>3976.06</v>
      </c>
      <c r="O63" s="27">
        <f t="shared" si="0"/>
        <v>3962.67</v>
      </c>
      <c r="P63" s="27">
        <f t="shared" si="0"/>
        <v>3955.64</v>
      </c>
      <c r="Q63" s="27">
        <f t="shared" si="0"/>
        <v>3514.23</v>
      </c>
      <c r="R63" s="27">
        <f t="shared" si="0"/>
        <v>3513.4400000000005</v>
      </c>
      <c r="S63" s="27">
        <f t="shared" si="0"/>
        <v>2158.1000000000004</v>
      </c>
      <c r="T63" s="27">
        <f t="shared" si="0"/>
        <v>2157.16</v>
      </c>
      <c r="U63" s="27">
        <f t="shared" si="0"/>
        <v>2156.9799999999996</v>
      </c>
      <c r="V63" s="27">
        <f t="shared" si="0"/>
        <v>2155.0300000000002</v>
      </c>
      <c r="W63" s="27">
        <f t="shared" si="0"/>
        <v>2159</v>
      </c>
      <c r="X63" s="200" t="s">
        <v>240</v>
      </c>
      <c r="Y63" s="27">
        <f t="shared" ref="Y63:AJ63" si="1">SUM(Y4:Y53)</f>
        <v>3774.95</v>
      </c>
      <c r="Z63" s="27">
        <f t="shared" si="1"/>
        <v>3774.95</v>
      </c>
      <c r="AA63" s="27">
        <f t="shared" si="1"/>
        <v>3774.95</v>
      </c>
      <c r="AB63" s="27">
        <f t="shared" si="1"/>
        <v>3774.95</v>
      </c>
      <c r="AC63" s="27">
        <f t="shared" si="1"/>
        <v>3774.95</v>
      </c>
      <c r="AD63" s="27">
        <f t="shared" si="1"/>
        <v>3374.2999999999997</v>
      </c>
      <c r="AE63" s="27">
        <f t="shared" si="1"/>
        <v>3374.2999999999997</v>
      </c>
      <c r="AF63" s="27">
        <f t="shared" si="1"/>
        <v>2026.17</v>
      </c>
      <c r="AG63" s="27">
        <f t="shared" si="1"/>
        <v>2026.17</v>
      </c>
      <c r="AH63" s="27">
        <f t="shared" si="1"/>
        <v>2026.17</v>
      </c>
      <c r="AI63" s="27">
        <f t="shared" si="1"/>
        <v>2026.17</v>
      </c>
      <c r="AJ63" s="27">
        <f t="shared" si="1"/>
        <v>2026.17</v>
      </c>
    </row>
    <row r="64" spans="1:36" ht="53.4" x14ac:dyDescent="0.3">
      <c r="K64" s="29" t="s">
        <v>253</v>
      </c>
      <c r="L64" s="35">
        <f>SUM(L49:L57)*1.076</f>
        <v>85.079319999999996</v>
      </c>
      <c r="M64" s="35">
        <f t="shared" ref="M64:W64" si="2">SUM(M49:M57)*1.076</f>
        <v>85.219200000000015</v>
      </c>
      <c r="N64" s="35">
        <f t="shared" si="2"/>
        <v>85.714160000000021</v>
      </c>
      <c r="O64" s="35">
        <f t="shared" si="2"/>
        <v>86.133800000000022</v>
      </c>
      <c r="P64" s="35">
        <f t="shared" si="2"/>
        <v>86.359759999999994</v>
      </c>
      <c r="Q64" s="35">
        <f t="shared" si="2"/>
        <v>87.166760000000011</v>
      </c>
      <c r="R64" s="35">
        <f t="shared" si="2"/>
        <v>88.070599999999999</v>
      </c>
      <c r="S64" s="35">
        <f t="shared" si="2"/>
        <v>93.7196</v>
      </c>
      <c r="T64" s="35">
        <f t="shared" si="2"/>
        <v>93.601240000000004</v>
      </c>
      <c r="U64" s="35">
        <f t="shared" si="2"/>
        <v>92.977159999999998</v>
      </c>
      <c r="V64" s="35">
        <f t="shared" si="2"/>
        <v>92.794240000000002</v>
      </c>
      <c r="W64" s="35">
        <f t="shared" si="2"/>
        <v>91.427720000000008</v>
      </c>
      <c r="X64" s="200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x14ac:dyDescent="0.3">
      <c r="X65" s="135" t="s">
        <v>192</v>
      </c>
      <c r="Y65" s="221">
        <f t="shared" ref="Y65:AJ65" si="3">SUMIF($H$4:$H$46, 1, Y$4:Y$46)</f>
        <v>3242.06</v>
      </c>
      <c r="Z65" s="221">
        <f t="shared" si="3"/>
        <v>3242.06</v>
      </c>
      <c r="AA65" s="221">
        <f t="shared" si="3"/>
        <v>3242.06</v>
      </c>
      <c r="AB65" s="221">
        <f t="shared" si="3"/>
        <v>3242.06</v>
      </c>
      <c r="AC65" s="221">
        <f t="shared" si="3"/>
        <v>3242.06</v>
      </c>
      <c r="AD65" s="221">
        <f t="shared" si="3"/>
        <v>2761.41</v>
      </c>
      <c r="AE65" s="221">
        <f t="shared" si="3"/>
        <v>2761.41</v>
      </c>
      <c r="AF65" s="221">
        <f t="shared" si="3"/>
        <v>1413.2800000000002</v>
      </c>
      <c r="AG65" s="221">
        <f t="shared" si="3"/>
        <v>1413.2800000000002</v>
      </c>
      <c r="AH65" s="221">
        <f t="shared" si="3"/>
        <v>1413.2800000000002</v>
      </c>
      <c r="AI65" s="221">
        <f t="shared" si="3"/>
        <v>1413.2800000000002</v>
      </c>
      <c r="AJ65" s="221">
        <f t="shared" si="3"/>
        <v>1413.2800000000002</v>
      </c>
    </row>
    <row r="66" spans="1:36" x14ac:dyDescent="0.3">
      <c r="J66" s="329" t="s">
        <v>252</v>
      </c>
      <c r="K66" s="29" t="s">
        <v>28</v>
      </c>
      <c r="L66" s="238">
        <f>SUMIF($F$49:$F$57, $K$66,L$49:L$57)*1.076</f>
        <v>79.69932</v>
      </c>
      <c r="M66" s="238">
        <f t="shared" ref="M66:W66" si="4">SUMIF($F$49:$F$57, $K$66,M$49:M$57)*1.076</f>
        <v>79.946799999999996</v>
      </c>
      <c r="N66" s="238">
        <f t="shared" si="4"/>
        <v>79.903760000000005</v>
      </c>
      <c r="O66" s="238">
        <f t="shared" si="4"/>
        <v>80.323400000000007</v>
      </c>
      <c r="P66" s="238">
        <f t="shared" si="4"/>
        <v>80.334159999999997</v>
      </c>
      <c r="Q66" s="238">
        <f t="shared" si="4"/>
        <v>80.495560000000012</v>
      </c>
      <c r="R66" s="238">
        <f t="shared" si="4"/>
        <v>80.538600000000002</v>
      </c>
      <c r="S66" s="238">
        <f t="shared" si="4"/>
        <v>80.7</v>
      </c>
      <c r="T66" s="238">
        <f t="shared" si="4"/>
        <v>80.689239999999998</v>
      </c>
      <c r="U66" s="238">
        <f t="shared" si="4"/>
        <v>80.387959999999993</v>
      </c>
      <c r="V66" s="238">
        <f t="shared" si="4"/>
        <v>80.312640000000002</v>
      </c>
      <c r="W66" s="238">
        <f t="shared" si="4"/>
        <v>79.69932</v>
      </c>
      <c r="X66" s="135" t="s">
        <v>193</v>
      </c>
      <c r="Y66" s="221">
        <f t="shared" ref="Y66:AJ66" si="5">SUMIF($H$4:$H$46, 2, Y$4:Y$46)</f>
        <v>0</v>
      </c>
      <c r="Z66" s="221">
        <f t="shared" si="5"/>
        <v>0</v>
      </c>
      <c r="AA66" s="221">
        <f t="shared" si="5"/>
        <v>0</v>
      </c>
      <c r="AB66" s="221">
        <f t="shared" si="5"/>
        <v>0</v>
      </c>
      <c r="AC66" s="221">
        <f t="shared" si="5"/>
        <v>0</v>
      </c>
      <c r="AD66" s="221">
        <f t="shared" si="5"/>
        <v>0</v>
      </c>
      <c r="AE66" s="221">
        <f t="shared" si="5"/>
        <v>0</v>
      </c>
      <c r="AF66" s="221">
        <f t="shared" si="5"/>
        <v>0</v>
      </c>
      <c r="AG66" s="221">
        <f t="shared" si="5"/>
        <v>0</v>
      </c>
      <c r="AH66" s="221">
        <f t="shared" si="5"/>
        <v>0</v>
      </c>
      <c r="AI66" s="221">
        <f t="shared" si="5"/>
        <v>0</v>
      </c>
      <c r="AJ66" s="221">
        <f t="shared" si="5"/>
        <v>0</v>
      </c>
    </row>
    <row r="67" spans="1:36" ht="27" x14ac:dyDescent="0.3">
      <c r="J67" s="329"/>
      <c r="K67" s="29" t="s">
        <v>51</v>
      </c>
      <c r="L67" s="238">
        <f>SUMIF($F$49:$F$57, $K$67,L$49:L$57)*1.076</f>
        <v>5.3800000000000008</v>
      </c>
      <c r="M67" s="238">
        <f t="shared" ref="M67:W67" si="6">SUMIF($F$49:$F$57, $K$67,M$49:M$57)*1.076</f>
        <v>5.2724000000000011</v>
      </c>
      <c r="N67" s="238">
        <f t="shared" si="6"/>
        <v>5.8104000000000005</v>
      </c>
      <c r="O67" s="238">
        <f t="shared" si="6"/>
        <v>5.8104000000000005</v>
      </c>
      <c r="P67" s="238">
        <f t="shared" si="6"/>
        <v>6.0255999999999998</v>
      </c>
      <c r="Q67" s="238">
        <f t="shared" si="6"/>
        <v>6.6712000000000007</v>
      </c>
      <c r="R67" s="238">
        <f t="shared" si="6"/>
        <v>7.532</v>
      </c>
      <c r="S67" s="238">
        <f t="shared" si="6"/>
        <v>7.6395999999999997</v>
      </c>
      <c r="T67" s="238">
        <f t="shared" si="6"/>
        <v>7.532</v>
      </c>
      <c r="U67" s="238">
        <f t="shared" si="6"/>
        <v>7.2092000000000009</v>
      </c>
      <c r="V67" s="238">
        <f t="shared" si="6"/>
        <v>7.1016000000000004</v>
      </c>
      <c r="W67" s="238">
        <f t="shared" si="6"/>
        <v>6.3484000000000007</v>
      </c>
      <c r="X67" s="135" t="s">
        <v>194</v>
      </c>
      <c r="Y67" s="221">
        <f t="shared" ref="Y67:AJ67" si="7">SUMIF($H$4:$H$46, 3, Y$4:Y$46)</f>
        <v>522.89</v>
      </c>
      <c r="Z67" s="221">
        <f t="shared" si="7"/>
        <v>522.89</v>
      </c>
      <c r="AA67" s="221">
        <f t="shared" si="7"/>
        <v>522.89</v>
      </c>
      <c r="AB67" s="221">
        <f t="shared" si="7"/>
        <v>522.89</v>
      </c>
      <c r="AC67" s="221">
        <f t="shared" si="7"/>
        <v>522.89</v>
      </c>
      <c r="AD67" s="221">
        <f t="shared" si="7"/>
        <v>522.89</v>
      </c>
      <c r="AE67" s="221">
        <f t="shared" si="7"/>
        <v>522.89</v>
      </c>
      <c r="AF67" s="221">
        <f t="shared" si="7"/>
        <v>522.89</v>
      </c>
      <c r="AG67" s="221">
        <f t="shared" si="7"/>
        <v>522.89</v>
      </c>
      <c r="AH67" s="221">
        <f t="shared" si="7"/>
        <v>522.89</v>
      </c>
      <c r="AI67" s="221">
        <f t="shared" si="7"/>
        <v>522.89</v>
      </c>
      <c r="AJ67" s="221">
        <f t="shared" si="7"/>
        <v>522.89</v>
      </c>
    </row>
    <row r="68" spans="1:36" ht="14.4" x14ac:dyDescent="0.3">
      <c r="J68" s="329"/>
      <c r="K68" s="29" t="s">
        <v>249</v>
      </c>
      <c r="L68" s="238">
        <f>SUMIF($F$49:$F$57, $K$68,L$49:L$57)*1.076</f>
        <v>0</v>
      </c>
      <c r="M68" s="238">
        <f t="shared" ref="M68:W68" si="8">SUMIF($F$49:$F$57, $K$68,M$49:M$57)*1.076</f>
        <v>0</v>
      </c>
      <c r="N68" s="238">
        <f t="shared" si="8"/>
        <v>0</v>
      </c>
      <c r="O68" s="238">
        <f t="shared" si="8"/>
        <v>0</v>
      </c>
      <c r="P68" s="238">
        <f t="shared" si="8"/>
        <v>0</v>
      </c>
      <c r="Q68" s="238">
        <f t="shared" si="8"/>
        <v>0</v>
      </c>
      <c r="R68" s="238">
        <f t="shared" si="8"/>
        <v>0</v>
      </c>
      <c r="S68" s="238">
        <f t="shared" si="8"/>
        <v>5.3800000000000008</v>
      </c>
      <c r="T68" s="238">
        <f t="shared" si="8"/>
        <v>5.3800000000000008</v>
      </c>
      <c r="U68" s="238">
        <f t="shared" si="8"/>
        <v>5.3800000000000008</v>
      </c>
      <c r="V68" s="238">
        <f t="shared" si="8"/>
        <v>5.3800000000000008</v>
      </c>
      <c r="W68" s="238">
        <f t="shared" si="8"/>
        <v>5.3800000000000008</v>
      </c>
      <c r="X68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70" spans="1:36" ht="14.4" customHeight="1" x14ac:dyDescent="0.3">
      <c r="A70" s="328" t="s">
        <v>195</v>
      </c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222"/>
      <c r="V70" s="223"/>
      <c r="W70"/>
      <c r="X70"/>
      <c r="Y70"/>
      <c r="Z70"/>
      <c r="AA70"/>
    </row>
    <row r="71" spans="1:36" ht="14.4" x14ac:dyDescent="0.3">
      <c r="A71" s="21"/>
      <c r="B71" s="23"/>
      <c r="C71" s="192"/>
      <c r="D71" s="23"/>
      <c r="E71" s="23"/>
      <c r="F71" s="24"/>
      <c r="G71" s="23"/>
      <c r="H71" s="25"/>
      <c r="I71" s="25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1"/>
      <c r="V71"/>
      <c r="W71"/>
      <c r="X71"/>
      <c r="Y71"/>
      <c r="Z71"/>
      <c r="AA71"/>
    </row>
    <row r="72" spans="1:36" ht="27.6" x14ac:dyDescent="0.3">
      <c r="A72" s="234" t="s">
        <v>196</v>
      </c>
      <c r="B72" s="234" t="s">
        <v>197</v>
      </c>
      <c r="C72" s="234" t="s">
        <v>198</v>
      </c>
      <c r="D72" s="234" t="s">
        <v>199</v>
      </c>
      <c r="E72" s="234" t="s">
        <v>200</v>
      </c>
      <c r="F72" s="235" t="s">
        <v>201</v>
      </c>
      <c r="G72" s="234" t="s">
        <v>202</v>
      </c>
      <c r="H72" s="234" t="s">
        <v>203</v>
      </c>
      <c r="I72" s="234" t="s">
        <v>204</v>
      </c>
      <c r="J72" s="234" t="s">
        <v>205</v>
      </c>
      <c r="K72" s="234" t="s">
        <v>206</v>
      </c>
      <c r="L72" s="234" t="s">
        <v>207</v>
      </c>
      <c r="M72" s="234" t="s">
        <v>208</v>
      </c>
      <c r="N72" s="234" t="s">
        <v>209</v>
      </c>
      <c r="O72" s="234" t="s">
        <v>210</v>
      </c>
      <c r="P72" s="234" t="s">
        <v>210</v>
      </c>
      <c r="Q72" s="234" t="s">
        <v>211</v>
      </c>
      <c r="R72" s="234" t="s">
        <v>212</v>
      </c>
      <c r="S72" s="234" t="s">
        <v>213</v>
      </c>
      <c r="T72" s="234" t="s">
        <v>214</v>
      </c>
      <c r="U72"/>
      <c r="V72"/>
      <c r="W72"/>
      <c r="X72"/>
      <c r="Y72"/>
    </row>
    <row r="73" spans="1:36" ht="14.4" x14ac:dyDescent="0.3">
      <c r="A73" s="50">
        <v>12033</v>
      </c>
      <c r="B73" s="50" t="s">
        <v>215</v>
      </c>
      <c r="C73" s="50" t="s">
        <v>216</v>
      </c>
      <c r="D73" s="50" t="s">
        <v>217</v>
      </c>
      <c r="E73" s="224">
        <v>45078</v>
      </c>
      <c r="F73" s="225">
        <v>51470</v>
      </c>
      <c r="G73" s="226">
        <v>51470</v>
      </c>
      <c r="H73" s="225" t="s">
        <v>218</v>
      </c>
      <c r="I73" s="50" t="s">
        <v>219</v>
      </c>
      <c r="J73" s="50" t="s">
        <v>220</v>
      </c>
      <c r="K73" s="50" t="s">
        <v>221</v>
      </c>
      <c r="L73" s="50" t="s">
        <v>221</v>
      </c>
      <c r="M73" s="50" t="s">
        <v>222</v>
      </c>
      <c r="N73" s="50">
        <v>40</v>
      </c>
      <c r="O73" s="50">
        <v>40</v>
      </c>
      <c r="P73" s="50">
        <v>0</v>
      </c>
      <c r="Q73" s="50" t="s">
        <v>223</v>
      </c>
      <c r="R73" s="50" t="s">
        <v>224</v>
      </c>
      <c r="S73" s="50">
        <v>40</v>
      </c>
      <c r="T73" s="50">
        <v>80</v>
      </c>
      <c r="U73"/>
      <c r="V73"/>
      <c r="W73"/>
      <c r="X73"/>
      <c r="Y73"/>
    </row>
    <row r="74" spans="1:36" ht="14.4" x14ac:dyDescent="0.3">
      <c r="A74" s="110">
        <v>12032</v>
      </c>
      <c r="B74" s="110" t="s">
        <v>116</v>
      </c>
      <c r="C74" s="110" t="s">
        <v>225</v>
      </c>
      <c r="D74" s="110" t="s">
        <v>226</v>
      </c>
      <c r="E74" s="227">
        <v>44713</v>
      </c>
      <c r="F74" s="228">
        <v>11840</v>
      </c>
      <c r="G74" s="229">
        <v>51560</v>
      </c>
      <c r="H74" s="230" t="s">
        <v>218</v>
      </c>
      <c r="I74" s="110" t="s">
        <v>219</v>
      </c>
      <c r="J74" s="110" t="s">
        <v>220</v>
      </c>
      <c r="K74" s="110" t="s">
        <v>221</v>
      </c>
      <c r="L74" s="110" t="s">
        <v>221</v>
      </c>
      <c r="M74" s="110" t="s">
        <v>222</v>
      </c>
      <c r="N74" s="110">
        <v>5</v>
      </c>
      <c r="O74" s="110">
        <v>5</v>
      </c>
      <c r="P74" s="110">
        <v>0</v>
      </c>
      <c r="Q74" s="110" t="s">
        <v>223</v>
      </c>
      <c r="R74" s="110" t="s">
        <v>224</v>
      </c>
      <c r="S74" s="110">
        <v>5</v>
      </c>
      <c r="T74" s="110">
        <v>10</v>
      </c>
      <c r="U74"/>
      <c r="V74"/>
      <c r="W74"/>
      <c r="X74"/>
      <c r="Y74"/>
    </row>
    <row r="75" spans="1:36" ht="14.4" x14ac:dyDescent="0.3">
      <c r="A75" s="103">
        <v>2836</v>
      </c>
      <c r="B75" s="103" t="s">
        <v>227</v>
      </c>
      <c r="C75" s="103" t="s">
        <v>228</v>
      </c>
      <c r="D75" s="103" t="s">
        <v>227</v>
      </c>
      <c r="E75" s="224">
        <v>45078</v>
      </c>
      <c r="F75" s="231">
        <v>49458</v>
      </c>
      <c r="G75" s="232">
        <v>49458</v>
      </c>
      <c r="H75" s="233" t="s">
        <v>229</v>
      </c>
      <c r="I75" s="103" t="s">
        <v>219</v>
      </c>
      <c r="J75" s="103" t="s">
        <v>220</v>
      </c>
      <c r="K75" s="103" t="s">
        <v>230</v>
      </c>
      <c r="L75" s="103" t="s">
        <v>230</v>
      </c>
      <c r="M75" s="103" t="s">
        <v>222</v>
      </c>
      <c r="N75" s="103">
        <v>14.5</v>
      </c>
      <c r="O75" s="103"/>
      <c r="P75" s="103">
        <v>0</v>
      </c>
      <c r="Q75" s="103" t="s">
        <v>223</v>
      </c>
      <c r="R75" s="103" t="s">
        <v>231</v>
      </c>
      <c r="S75" s="103">
        <v>14.5</v>
      </c>
      <c r="T75" s="103">
        <v>0</v>
      </c>
      <c r="U75"/>
      <c r="V75"/>
      <c r="W75"/>
      <c r="X75"/>
      <c r="Y75"/>
    </row>
  </sheetData>
  <autoFilter ref="A3:AQ57" xr:uid="{F910DFD0-0C3F-4E14-B249-495CF3BA17C6}"/>
  <mergeCells count="2">
    <mergeCell ref="A70:T70"/>
    <mergeCell ref="J66:J68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B7CC-509F-4A39-82E1-2E4381688B98}">
  <dimension ref="A1:AL58"/>
  <sheetViews>
    <sheetView topLeftCell="K37" workbookViewId="0">
      <selection activeCell="L44" sqref="L44"/>
    </sheetView>
  </sheetViews>
  <sheetFormatPr defaultColWidth="8.77734375" defaultRowHeight="13.8" x14ac:dyDescent="0.3"/>
  <cols>
    <col min="1" max="1" width="25.5546875" style="2" customWidth="1"/>
    <col min="2" max="2" width="16.109375" style="1" customWidth="1"/>
    <col min="3" max="3" width="23.44140625" style="1" customWidth="1"/>
    <col min="4" max="4" width="40.5546875" style="1" customWidth="1"/>
    <col min="5" max="5" width="19.109375" style="1" customWidth="1"/>
    <col min="6" max="6" width="25.5546875" style="1" customWidth="1"/>
    <col min="7" max="7" width="18.109375" style="1" bestFit="1" customWidth="1"/>
    <col min="8" max="8" width="13.109375" style="3" customWidth="1"/>
    <col min="9" max="9" width="12.77734375" style="3" customWidth="1"/>
    <col min="10" max="10" width="11.109375" style="1" customWidth="1"/>
    <col min="11" max="16" width="14.5546875" style="1" customWidth="1"/>
    <col min="17" max="17" width="11.109375" style="1" customWidth="1"/>
    <col min="18" max="18" width="12.88671875" style="1" customWidth="1"/>
    <col min="19" max="19" width="12.21875" style="1" customWidth="1"/>
    <col min="20" max="20" width="13" style="1" customWidth="1"/>
    <col min="21" max="21" width="10.44140625" style="1" customWidth="1"/>
    <col min="22" max="22" width="10.5546875" style="1" customWidth="1"/>
    <col min="23" max="23" width="10.109375" style="1" customWidth="1"/>
    <col min="24" max="24" width="16.88671875" style="1" bestFit="1" customWidth="1"/>
    <col min="25" max="25" width="11.44140625" style="1" customWidth="1"/>
    <col min="26" max="26" width="10.44140625" style="1" customWidth="1"/>
    <col min="27" max="27" width="11" style="1" customWidth="1"/>
    <col min="28" max="29" width="10.44140625" style="1" customWidth="1"/>
    <col min="30" max="30" width="12.44140625" style="1" customWidth="1"/>
    <col min="31" max="31" width="15.5546875" style="1" bestFit="1" customWidth="1"/>
    <col min="32" max="39" width="10.5546875" style="1" customWidth="1"/>
    <col min="40" max="40" width="11.44140625" style="1" customWidth="1"/>
    <col min="41" max="43" width="10.5546875" style="1" customWidth="1"/>
    <col min="44" max="16384" width="8.77734375" style="1"/>
  </cols>
  <sheetData>
    <row r="1" spans="1:38" x14ac:dyDescent="0.3">
      <c r="A1" s="1"/>
      <c r="C1" s="2"/>
      <c r="H1" s="1"/>
      <c r="I1" s="1"/>
      <c r="K1" s="3"/>
      <c r="L1" s="3"/>
      <c r="M1" s="3"/>
      <c r="N1" s="3"/>
      <c r="O1" s="3"/>
      <c r="P1" s="3"/>
      <c r="Q1" s="3"/>
      <c r="R1" s="3"/>
      <c r="S1" s="3"/>
      <c r="T1" s="3"/>
      <c r="X1" s="186"/>
    </row>
    <row r="2" spans="1:38" x14ac:dyDescent="0.3">
      <c r="A2" s="217"/>
      <c r="B2" s="218"/>
      <c r="C2" s="219"/>
      <c r="D2" s="218"/>
      <c r="E2" s="218"/>
      <c r="F2" s="218"/>
      <c r="G2" s="218"/>
      <c r="H2" s="218"/>
      <c r="I2" s="218"/>
      <c r="J2" s="218"/>
      <c r="K2" s="220"/>
      <c r="L2" s="182" t="s">
        <v>10</v>
      </c>
      <c r="M2" s="182" t="s">
        <v>11</v>
      </c>
      <c r="N2" s="182" t="s">
        <v>12</v>
      </c>
      <c r="O2" s="182" t="s">
        <v>13</v>
      </c>
      <c r="P2" s="182" t="s">
        <v>14</v>
      </c>
      <c r="Q2" s="182" t="s">
        <v>15</v>
      </c>
      <c r="R2" s="182" t="s">
        <v>16</v>
      </c>
      <c r="S2" s="182" t="s">
        <v>17</v>
      </c>
      <c r="T2" s="182" t="s">
        <v>18</v>
      </c>
      <c r="U2" s="182" t="s">
        <v>19</v>
      </c>
      <c r="V2" s="182" t="s">
        <v>20</v>
      </c>
      <c r="W2" s="182" t="s">
        <v>21</v>
      </c>
      <c r="X2" s="186"/>
      <c r="Y2" s="182" t="s">
        <v>10</v>
      </c>
      <c r="Z2" s="182" t="s">
        <v>11</v>
      </c>
      <c r="AA2" s="182" t="s">
        <v>12</v>
      </c>
      <c r="AB2" s="182" t="s">
        <v>13</v>
      </c>
      <c r="AC2" s="182" t="s">
        <v>14</v>
      </c>
      <c r="AD2" s="182" t="s">
        <v>15</v>
      </c>
      <c r="AE2" s="182" t="s">
        <v>16</v>
      </c>
      <c r="AF2" s="182" t="s">
        <v>17</v>
      </c>
      <c r="AG2" s="182" t="s">
        <v>18</v>
      </c>
      <c r="AH2" s="182" t="s">
        <v>19</v>
      </c>
      <c r="AI2" s="182" t="s">
        <v>20</v>
      </c>
      <c r="AJ2" s="182" t="s">
        <v>21</v>
      </c>
    </row>
    <row r="3" spans="1:38" ht="79.8" x14ac:dyDescent="0.3">
      <c r="A3" s="139" t="s">
        <v>0</v>
      </c>
      <c r="B3" s="139" t="s">
        <v>1</v>
      </c>
      <c r="C3" s="146" t="s">
        <v>2</v>
      </c>
      <c r="D3" s="140" t="s">
        <v>3</v>
      </c>
      <c r="E3" s="141" t="s">
        <v>4</v>
      </c>
      <c r="F3" s="141" t="s">
        <v>5</v>
      </c>
      <c r="G3" s="137" t="s">
        <v>6</v>
      </c>
      <c r="H3" s="137" t="s">
        <v>7</v>
      </c>
      <c r="I3" s="137" t="s">
        <v>246</v>
      </c>
      <c r="J3" s="137" t="s">
        <v>8</v>
      </c>
      <c r="K3" s="137" t="s">
        <v>9</v>
      </c>
      <c r="L3" s="137" t="s">
        <v>22</v>
      </c>
      <c r="M3" s="137" t="s">
        <v>22</v>
      </c>
      <c r="N3" s="137" t="s">
        <v>22</v>
      </c>
      <c r="O3" s="137" t="s">
        <v>22</v>
      </c>
      <c r="P3" s="141" t="s">
        <v>22</v>
      </c>
      <c r="Q3" s="141" t="s">
        <v>22</v>
      </c>
      <c r="R3" s="141" t="s">
        <v>22</v>
      </c>
      <c r="S3" s="141" t="s">
        <v>22</v>
      </c>
      <c r="T3" s="141" t="s">
        <v>22</v>
      </c>
      <c r="U3" s="141" t="s">
        <v>22</v>
      </c>
      <c r="V3" s="141" t="s">
        <v>22</v>
      </c>
      <c r="W3" s="141" t="s">
        <v>22</v>
      </c>
      <c r="X3" s="214"/>
      <c r="Y3" s="137" t="s">
        <v>23</v>
      </c>
      <c r="Z3" s="137" t="s">
        <v>23</v>
      </c>
      <c r="AA3" s="137" t="s">
        <v>23</v>
      </c>
      <c r="AB3" s="141" t="s">
        <v>23</v>
      </c>
      <c r="AC3" s="141" t="s">
        <v>23</v>
      </c>
      <c r="AD3" s="141" t="s">
        <v>23</v>
      </c>
      <c r="AE3" s="141" t="s">
        <v>23</v>
      </c>
      <c r="AF3" s="141" t="s">
        <v>23</v>
      </c>
      <c r="AG3" s="141" t="s">
        <v>23</v>
      </c>
      <c r="AH3" s="141" t="s">
        <v>23</v>
      </c>
      <c r="AI3" s="141" t="s">
        <v>23</v>
      </c>
      <c r="AJ3" s="137" t="s">
        <v>23</v>
      </c>
    </row>
    <row r="4" spans="1:38" x14ac:dyDescent="0.3">
      <c r="A4" s="161" t="s">
        <v>24</v>
      </c>
      <c r="B4" s="148" t="s">
        <v>25</v>
      </c>
      <c r="C4" s="149"/>
      <c r="D4" s="156" t="s">
        <v>26</v>
      </c>
      <c r="E4" s="150" t="s">
        <v>27</v>
      </c>
      <c r="F4" s="151" t="s">
        <v>28</v>
      </c>
      <c r="G4" s="152">
        <v>20</v>
      </c>
      <c r="H4" s="153">
        <v>3</v>
      </c>
      <c r="I4" s="32">
        <v>1</v>
      </c>
      <c r="J4" s="154">
        <v>42735</v>
      </c>
      <c r="K4" s="155">
        <v>46386</v>
      </c>
      <c r="L4" s="152">
        <v>20</v>
      </c>
      <c r="M4" s="152">
        <v>20</v>
      </c>
      <c r="N4" s="152">
        <v>20</v>
      </c>
      <c r="O4" s="152">
        <v>20</v>
      </c>
      <c r="P4" s="152">
        <v>20</v>
      </c>
      <c r="Q4" s="152">
        <v>20</v>
      </c>
      <c r="R4" s="152">
        <v>20</v>
      </c>
      <c r="S4" s="152">
        <v>20</v>
      </c>
      <c r="T4" s="152">
        <v>20</v>
      </c>
      <c r="U4" s="152">
        <v>20</v>
      </c>
      <c r="V4" s="152">
        <v>20</v>
      </c>
      <c r="W4" s="152">
        <v>20</v>
      </c>
      <c r="X4" s="59"/>
      <c r="Y4" s="152">
        <v>40</v>
      </c>
      <c r="Z4" s="152">
        <v>40</v>
      </c>
      <c r="AA4" s="152">
        <v>40</v>
      </c>
      <c r="AB4" s="152">
        <v>40</v>
      </c>
      <c r="AC4" s="152">
        <v>40</v>
      </c>
      <c r="AD4" s="152">
        <v>40</v>
      </c>
      <c r="AE4" s="152">
        <v>40</v>
      </c>
      <c r="AF4" s="152">
        <v>40</v>
      </c>
      <c r="AG4" s="152">
        <v>40</v>
      </c>
      <c r="AH4" s="152">
        <v>40</v>
      </c>
      <c r="AI4" s="152">
        <v>40</v>
      </c>
      <c r="AJ4" s="152">
        <v>40</v>
      </c>
      <c r="AL4" s="180"/>
    </row>
    <row r="5" spans="1:38" x14ac:dyDescent="0.3">
      <c r="A5" s="161" t="s">
        <v>24</v>
      </c>
      <c r="B5" s="148" t="s">
        <v>25</v>
      </c>
      <c r="C5" s="149"/>
      <c r="D5" s="156" t="s">
        <v>29</v>
      </c>
      <c r="E5" s="156" t="s">
        <v>30</v>
      </c>
      <c r="F5" s="151" t="s">
        <v>28</v>
      </c>
      <c r="G5" s="152">
        <v>2</v>
      </c>
      <c r="H5" s="153">
        <v>1</v>
      </c>
      <c r="I5" s="32">
        <v>2</v>
      </c>
      <c r="J5" s="154">
        <v>43009</v>
      </c>
      <c r="K5" s="155">
        <v>46387</v>
      </c>
      <c r="L5" s="152">
        <v>2</v>
      </c>
      <c r="M5" s="152">
        <v>2</v>
      </c>
      <c r="N5" s="152">
        <v>2</v>
      </c>
      <c r="O5" s="152">
        <v>2</v>
      </c>
      <c r="P5" s="152">
        <v>2</v>
      </c>
      <c r="Q5" s="152">
        <v>2</v>
      </c>
      <c r="R5" s="152">
        <v>2</v>
      </c>
      <c r="S5" s="152">
        <v>2</v>
      </c>
      <c r="T5" s="152">
        <v>2</v>
      </c>
      <c r="U5" s="152">
        <v>2</v>
      </c>
      <c r="V5" s="152">
        <v>2</v>
      </c>
      <c r="W5" s="152">
        <v>2</v>
      </c>
      <c r="X5" s="59"/>
      <c r="Y5" s="152">
        <v>4</v>
      </c>
      <c r="Z5" s="152">
        <v>4</v>
      </c>
      <c r="AA5" s="152">
        <v>4</v>
      </c>
      <c r="AB5" s="152">
        <v>4</v>
      </c>
      <c r="AC5" s="152">
        <v>4</v>
      </c>
      <c r="AD5" s="152">
        <v>4</v>
      </c>
      <c r="AE5" s="152">
        <v>4</v>
      </c>
      <c r="AF5" s="152">
        <v>4</v>
      </c>
      <c r="AG5" s="152">
        <v>4</v>
      </c>
      <c r="AH5" s="152">
        <v>4</v>
      </c>
      <c r="AI5" s="152">
        <v>4</v>
      </c>
      <c r="AJ5" s="152">
        <v>4</v>
      </c>
      <c r="AL5" s="180"/>
    </row>
    <row r="6" spans="1:38" x14ac:dyDescent="0.3">
      <c r="A6" s="161" t="s">
        <v>31</v>
      </c>
      <c r="B6" s="148" t="s">
        <v>32</v>
      </c>
      <c r="C6" s="149"/>
      <c r="D6" s="156" t="s">
        <v>33</v>
      </c>
      <c r="E6" s="156" t="s">
        <v>34</v>
      </c>
      <c r="F6" s="151" t="s">
        <v>28</v>
      </c>
      <c r="G6" s="152">
        <v>26</v>
      </c>
      <c r="H6" s="153"/>
      <c r="I6" s="32">
        <v>4</v>
      </c>
      <c r="J6" s="154">
        <v>43282</v>
      </c>
      <c r="K6" s="155">
        <v>45727</v>
      </c>
      <c r="L6" s="152">
        <v>26</v>
      </c>
      <c r="M6" s="152">
        <v>26</v>
      </c>
      <c r="N6" s="152">
        <v>26</v>
      </c>
      <c r="O6" s="152">
        <v>26</v>
      </c>
      <c r="P6" s="152">
        <v>26</v>
      </c>
      <c r="Q6" s="152">
        <v>26</v>
      </c>
      <c r="R6" s="152">
        <v>26</v>
      </c>
      <c r="S6" s="152">
        <v>26</v>
      </c>
      <c r="T6" s="152">
        <v>26</v>
      </c>
      <c r="U6" s="152">
        <v>26</v>
      </c>
      <c r="V6" s="152">
        <v>26</v>
      </c>
      <c r="W6" s="152">
        <v>26</v>
      </c>
      <c r="X6" s="215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L6" s="180"/>
    </row>
    <row r="7" spans="1:38" x14ac:dyDescent="0.3">
      <c r="A7" s="161" t="s">
        <v>58</v>
      </c>
      <c r="B7" s="148" t="s">
        <v>25</v>
      </c>
      <c r="C7" s="149"/>
      <c r="D7" s="156" t="s">
        <v>59</v>
      </c>
      <c r="E7" s="156" t="s">
        <v>60</v>
      </c>
      <c r="F7" s="151" t="s">
        <v>28</v>
      </c>
      <c r="G7" s="152">
        <v>47</v>
      </c>
      <c r="H7" s="153">
        <v>1</v>
      </c>
      <c r="I7" s="32">
        <v>4</v>
      </c>
      <c r="J7" s="154">
        <v>39282</v>
      </c>
      <c r="K7" s="155" t="s">
        <v>61</v>
      </c>
      <c r="L7" s="152">
        <v>47</v>
      </c>
      <c r="M7" s="152">
        <v>47</v>
      </c>
      <c r="N7" s="152">
        <v>47</v>
      </c>
      <c r="O7" s="152">
        <v>47</v>
      </c>
      <c r="P7" s="152">
        <v>47</v>
      </c>
      <c r="Q7" s="152">
        <v>47</v>
      </c>
      <c r="R7" s="152">
        <v>47</v>
      </c>
      <c r="S7" s="152">
        <v>47</v>
      </c>
      <c r="T7" s="152">
        <v>47</v>
      </c>
      <c r="U7" s="152">
        <v>47</v>
      </c>
      <c r="V7" s="152">
        <v>47</v>
      </c>
      <c r="W7" s="152">
        <v>47</v>
      </c>
      <c r="X7" s="215"/>
      <c r="Y7" s="152">
        <v>47</v>
      </c>
      <c r="Z7" s="152">
        <v>47</v>
      </c>
      <c r="AA7" s="152">
        <v>47</v>
      </c>
      <c r="AB7" s="152">
        <v>47</v>
      </c>
      <c r="AC7" s="152">
        <v>47</v>
      </c>
      <c r="AD7" s="152">
        <v>47</v>
      </c>
      <c r="AE7" s="152">
        <v>47</v>
      </c>
      <c r="AF7" s="152">
        <v>47</v>
      </c>
      <c r="AG7" s="152">
        <v>47</v>
      </c>
      <c r="AH7" s="152">
        <v>47</v>
      </c>
      <c r="AI7" s="152">
        <v>47</v>
      </c>
      <c r="AJ7" s="152">
        <v>47</v>
      </c>
      <c r="AL7" s="180"/>
    </row>
    <row r="8" spans="1:38" x14ac:dyDescent="0.3">
      <c r="A8" s="161" t="s">
        <v>58</v>
      </c>
      <c r="B8" s="148" t="s">
        <v>25</v>
      </c>
      <c r="C8" s="149"/>
      <c r="D8" s="156" t="s">
        <v>62</v>
      </c>
      <c r="E8" s="156" t="s">
        <v>63</v>
      </c>
      <c r="F8" s="151" t="s">
        <v>28</v>
      </c>
      <c r="G8" s="152">
        <v>47.11</v>
      </c>
      <c r="H8" s="153">
        <v>1</v>
      </c>
      <c r="I8" s="32">
        <v>4</v>
      </c>
      <c r="J8" s="154">
        <v>39283</v>
      </c>
      <c r="K8" s="155" t="s">
        <v>61</v>
      </c>
      <c r="L8" s="152">
        <v>47.11</v>
      </c>
      <c r="M8" s="152">
        <v>47.11</v>
      </c>
      <c r="N8" s="152">
        <v>47.11</v>
      </c>
      <c r="O8" s="152">
        <v>47.11</v>
      </c>
      <c r="P8" s="152">
        <v>47.11</v>
      </c>
      <c r="Q8" s="152">
        <v>47.11</v>
      </c>
      <c r="R8" s="152">
        <v>47.11</v>
      </c>
      <c r="S8" s="152">
        <v>47.11</v>
      </c>
      <c r="T8" s="152">
        <v>47.11</v>
      </c>
      <c r="U8" s="152">
        <v>47.11</v>
      </c>
      <c r="V8" s="152">
        <v>47.11</v>
      </c>
      <c r="W8" s="152">
        <v>47.11</v>
      </c>
      <c r="X8" s="186"/>
      <c r="Y8" s="152">
        <v>47.11</v>
      </c>
      <c r="Z8" s="152">
        <v>47.11</v>
      </c>
      <c r="AA8" s="152">
        <v>47.11</v>
      </c>
      <c r="AB8" s="152">
        <v>47.11</v>
      </c>
      <c r="AC8" s="152">
        <v>47.11</v>
      </c>
      <c r="AD8" s="152">
        <v>47.11</v>
      </c>
      <c r="AE8" s="152">
        <v>47.11</v>
      </c>
      <c r="AF8" s="152">
        <v>47.11</v>
      </c>
      <c r="AG8" s="152">
        <v>47.11</v>
      </c>
      <c r="AH8" s="152">
        <v>47.11</v>
      </c>
      <c r="AI8" s="152">
        <v>47.11</v>
      </c>
      <c r="AJ8" s="152">
        <v>47.11</v>
      </c>
      <c r="AL8" s="180"/>
    </row>
    <row r="9" spans="1:38" x14ac:dyDescent="0.3">
      <c r="A9" s="161" t="s">
        <v>58</v>
      </c>
      <c r="B9" s="148" t="s">
        <v>25</v>
      </c>
      <c r="C9" s="149"/>
      <c r="D9" s="156" t="s">
        <v>64</v>
      </c>
      <c r="E9" s="156" t="s">
        <v>65</v>
      </c>
      <c r="F9" s="151" t="s">
        <v>28</v>
      </c>
      <c r="G9" s="152">
        <v>47.39</v>
      </c>
      <c r="H9" s="153">
        <v>1</v>
      </c>
      <c r="I9" s="32">
        <v>4</v>
      </c>
      <c r="J9" s="154">
        <v>39280</v>
      </c>
      <c r="K9" s="155" t="s">
        <v>61</v>
      </c>
      <c r="L9" s="152">
        <v>47.39</v>
      </c>
      <c r="M9" s="152">
        <v>47.39</v>
      </c>
      <c r="N9" s="152">
        <v>47.39</v>
      </c>
      <c r="O9" s="152">
        <v>47.39</v>
      </c>
      <c r="P9" s="152">
        <v>47.39</v>
      </c>
      <c r="Q9" s="152">
        <v>47.39</v>
      </c>
      <c r="R9" s="152">
        <v>47.39</v>
      </c>
      <c r="S9" s="152">
        <v>47.39</v>
      </c>
      <c r="T9" s="152">
        <v>47.39</v>
      </c>
      <c r="U9" s="152">
        <v>47.39</v>
      </c>
      <c r="V9" s="152">
        <v>47.39</v>
      </c>
      <c r="W9" s="152">
        <v>47.39</v>
      </c>
      <c r="X9" s="186"/>
      <c r="Y9" s="152">
        <v>47.39</v>
      </c>
      <c r="Z9" s="152">
        <v>47.39</v>
      </c>
      <c r="AA9" s="152">
        <v>47.39</v>
      </c>
      <c r="AB9" s="152">
        <v>47.39</v>
      </c>
      <c r="AC9" s="152">
        <v>47.39</v>
      </c>
      <c r="AD9" s="152">
        <v>47.39</v>
      </c>
      <c r="AE9" s="152">
        <v>47.39</v>
      </c>
      <c r="AF9" s="152">
        <v>47.39</v>
      </c>
      <c r="AG9" s="152">
        <v>47.39</v>
      </c>
      <c r="AH9" s="152">
        <v>47.39</v>
      </c>
      <c r="AI9" s="152">
        <v>47.39</v>
      </c>
      <c r="AJ9" s="152">
        <v>47.39</v>
      </c>
      <c r="AL9" s="180"/>
    </row>
    <row r="10" spans="1:38" x14ac:dyDescent="0.3">
      <c r="A10" s="161" t="s">
        <v>66</v>
      </c>
      <c r="B10" s="148" t="s">
        <v>25</v>
      </c>
      <c r="C10" s="149"/>
      <c r="D10" s="156" t="s">
        <v>67</v>
      </c>
      <c r="E10" s="156" t="s">
        <v>68</v>
      </c>
      <c r="F10" s="151" t="s">
        <v>51</v>
      </c>
      <c r="G10" s="152">
        <v>47.2</v>
      </c>
      <c r="H10" s="153">
        <v>1</v>
      </c>
      <c r="I10" s="32">
        <v>4</v>
      </c>
      <c r="J10" s="154">
        <v>40026</v>
      </c>
      <c r="K10" s="155" t="s">
        <v>61</v>
      </c>
      <c r="L10" s="152">
        <v>47.2</v>
      </c>
      <c r="M10" s="152">
        <v>47.2</v>
      </c>
      <c r="N10" s="152">
        <v>47.2</v>
      </c>
      <c r="O10" s="152">
        <v>47.2</v>
      </c>
      <c r="P10" s="152">
        <v>47.2</v>
      </c>
      <c r="Q10" s="152">
        <v>47.2</v>
      </c>
      <c r="R10" s="152">
        <v>47.2</v>
      </c>
      <c r="S10" s="152">
        <v>47.2</v>
      </c>
      <c r="T10" s="152">
        <v>47.2</v>
      </c>
      <c r="U10" s="152">
        <v>47.2</v>
      </c>
      <c r="V10" s="152">
        <v>47.2</v>
      </c>
      <c r="W10" s="152">
        <v>47.2</v>
      </c>
      <c r="X10" s="186"/>
      <c r="Y10" s="152">
        <v>47.2</v>
      </c>
      <c r="Z10" s="152">
        <v>47.2</v>
      </c>
      <c r="AA10" s="152">
        <v>47.2</v>
      </c>
      <c r="AB10" s="152">
        <v>47.2</v>
      </c>
      <c r="AC10" s="152">
        <v>47.2</v>
      </c>
      <c r="AD10" s="152">
        <v>47.2</v>
      </c>
      <c r="AE10" s="152">
        <v>47.2</v>
      </c>
      <c r="AF10" s="152">
        <v>47.2</v>
      </c>
      <c r="AG10" s="152">
        <v>47.2</v>
      </c>
      <c r="AH10" s="152">
        <v>47.2</v>
      </c>
      <c r="AI10" s="152">
        <v>47.2</v>
      </c>
      <c r="AJ10" s="152">
        <v>47.2</v>
      </c>
      <c r="AL10" s="180"/>
    </row>
    <row r="11" spans="1:38" x14ac:dyDescent="0.3">
      <c r="A11" s="161" t="s">
        <v>58</v>
      </c>
      <c r="B11" s="148" t="s">
        <v>25</v>
      </c>
      <c r="C11" s="149"/>
      <c r="D11" s="156" t="s">
        <v>69</v>
      </c>
      <c r="E11" s="156" t="s">
        <v>70</v>
      </c>
      <c r="F11" s="151" t="s">
        <v>28</v>
      </c>
      <c r="G11" s="152">
        <v>46</v>
      </c>
      <c r="H11" s="153">
        <v>1</v>
      </c>
      <c r="I11" s="32">
        <v>4</v>
      </c>
      <c r="J11" s="154">
        <v>39282</v>
      </c>
      <c r="K11" s="155" t="s">
        <v>61</v>
      </c>
      <c r="L11" s="152">
        <v>46</v>
      </c>
      <c r="M11" s="152">
        <v>46</v>
      </c>
      <c r="N11" s="152">
        <v>46</v>
      </c>
      <c r="O11" s="152">
        <v>46</v>
      </c>
      <c r="P11" s="152">
        <v>46</v>
      </c>
      <c r="Q11" s="152">
        <v>46</v>
      </c>
      <c r="R11" s="152">
        <v>46</v>
      </c>
      <c r="S11" s="152">
        <v>46</v>
      </c>
      <c r="T11" s="152">
        <v>46</v>
      </c>
      <c r="U11" s="152">
        <v>46</v>
      </c>
      <c r="V11" s="152">
        <v>46</v>
      </c>
      <c r="W11" s="152">
        <v>46</v>
      </c>
      <c r="X11" s="186"/>
      <c r="Y11" s="152">
        <v>46</v>
      </c>
      <c r="Z11" s="152">
        <v>46</v>
      </c>
      <c r="AA11" s="152">
        <v>46</v>
      </c>
      <c r="AB11" s="152">
        <v>46</v>
      </c>
      <c r="AC11" s="152">
        <v>46</v>
      </c>
      <c r="AD11" s="152">
        <v>46</v>
      </c>
      <c r="AE11" s="152">
        <v>46</v>
      </c>
      <c r="AF11" s="152">
        <v>46</v>
      </c>
      <c r="AG11" s="152">
        <v>46</v>
      </c>
      <c r="AH11" s="152">
        <v>46</v>
      </c>
      <c r="AI11" s="152">
        <v>46</v>
      </c>
      <c r="AJ11" s="152">
        <v>46</v>
      </c>
      <c r="AL11" s="180"/>
    </row>
    <row r="12" spans="1:38" x14ac:dyDescent="0.3">
      <c r="A12" s="161" t="s">
        <v>71</v>
      </c>
      <c r="B12" s="148" t="s">
        <v>25</v>
      </c>
      <c r="C12" s="149" t="s">
        <v>72</v>
      </c>
      <c r="D12" s="156" t="s">
        <v>73</v>
      </c>
      <c r="E12" s="156" t="s">
        <v>74</v>
      </c>
      <c r="F12" s="151" t="s">
        <v>28</v>
      </c>
      <c r="G12" s="152">
        <v>10</v>
      </c>
      <c r="H12" s="153">
        <v>3</v>
      </c>
      <c r="I12" s="32">
        <v>1</v>
      </c>
      <c r="J12" s="154">
        <v>42917</v>
      </c>
      <c r="K12" s="155">
        <v>46568</v>
      </c>
      <c r="L12" s="152">
        <v>10</v>
      </c>
      <c r="M12" s="152">
        <v>10</v>
      </c>
      <c r="N12" s="152">
        <v>10</v>
      </c>
      <c r="O12" s="152">
        <v>10</v>
      </c>
      <c r="P12" s="152">
        <v>10</v>
      </c>
      <c r="Q12" s="152">
        <v>10</v>
      </c>
      <c r="R12" s="152">
        <v>10</v>
      </c>
      <c r="S12" s="152">
        <v>10</v>
      </c>
      <c r="T12" s="152">
        <v>10</v>
      </c>
      <c r="U12" s="152">
        <v>10</v>
      </c>
      <c r="V12" s="152">
        <v>10</v>
      </c>
      <c r="W12" s="152">
        <v>10</v>
      </c>
      <c r="X12" s="186"/>
      <c r="Y12" s="152">
        <v>20</v>
      </c>
      <c r="Z12" s="152">
        <v>20</v>
      </c>
      <c r="AA12" s="152">
        <v>20</v>
      </c>
      <c r="AB12" s="152">
        <v>20</v>
      </c>
      <c r="AC12" s="152">
        <v>20</v>
      </c>
      <c r="AD12" s="152">
        <v>20</v>
      </c>
      <c r="AE12" s="152">
        <v>20</v>
      </c>
      <c r="AF12" s="152">
        <v>20</v>
      </c>
      <c r="AG12" s="152">
        <v>20</v>
      </c>
      <c r="AH12" s="152">
        <v>20</v>
      </c>
      <c r="AI12" s="152">
        <v>20</v>
      </c>
      <c r="AJ12" s="152">
        <v>20</v>
      </c>
      <c r="AL12" s="180"/>
    </row>
    <row r="13" spans="1:38" x14ac:dyDescent="0.3">
      <c r="A13" s="161" t="s">
        <v>71</v>
      </c>
      <c r="B13" s="148" t="s">
        <v>25</v>
      </c>
      <c r="C13" s="149" t="s">
        <v>72</v>
      </c>
      <c r="D13" s="156" t="s">
        <v>75</v>
      </c>
      <c r="E13" s="156" t="s">
        <v>76</v>
      </c>
      <c r="F13" s="151" t="s">
        <v>28</v>
      </c>
      <c r="G13" s="152">
        <v>10</v>
      </c>
      <c r="H13" s="153">
        <v>3</v>
      </c>
      <c r="I13" s="32">
        <v>1</v>
      </c>
      <c r="J13" s="154">
        <v>42917</v>
      </c>
      <c r="K13" s="155">
        <v>46568</v>
      </c>
      <c r="L13" s="152">
        <v>10</v>
      </c>
      <c r="M13" s="152">
        <v>10</v>
      </c>
      <c r="N13" s="152">
        <v>10</v>
      </c>
      <c r="O13" s="152">
        <v>10</v>
      </c>
      <c r="P13" s="152">
        <v>10</v>
      </c>
      <c r="Q13" s="152">
        <v>10</v>
      </c>
      <c r="R13" s="152">
        <v>10</v>
      </c>
      <c r="S13" s="152">
        <v>10</v>
      </c>
      <c r="T13" s="152">
        <v>10</v>
      </c>
      <c r="U13" s="152">
        <v>10</v>
      </c>
      <c r="V13" s="152">
        <v>10</v>
      </c>
      <c r="W13" s="152">
        <v>10</v>
      </c>
      <c r="X13" s="186"/>
      <c r="Y13" s="152">
        <v>20</v>
      </c>
      <c r="Z13" s="152">
        <v>20</v>
      </c>
      <c r="AA13" s="152">
        <v>20</v>
      </c>
      <c r="AB13" s="152">
        <v>20</v>
      </c>
      <c r="AC13" s="152">
        <v>20</v>
      </c>
      <c r="AD13" s="152">
        <v>20</v>
      </c>
      <c r="AE13" s="152">
        <v>20</v>
      </c>
      <c r="AF13" s="152">
        <v>20</v>
      </c>
      <c r="AG13" s="152">
        <v>20</v>
      </c>
      <c r="AH13" s="152">
        <v>20</v>
      </c>
      <c r="AI13" s="152">
        <v>20</v>
      </c>
      <c r="AJ13" s="152">
        <v>20</v>
      </c>
      <c r="AL13" s="180"/>
    </row>
    <row r="14" spans="1:38" x14ac:dyDescent="0.3">
      <c r="A14" s="161" t="s">
        <v>81</v>
      </c>
      <c r="B14" s="148" t="s">
        <v>25</v>
      </c>
      <c r="C14" s="149"/>
      <c r="D14" s="156" t="s">
        <v>82</v>
      </c>
      <c r="E14" s="156" t="s">
        <v>83</v>
      </c>
      <c r="F14" s="151" t="s">
        <v>28</v>
      </c>
      <c r="G14" s="152">
        <v>2.81</v>
      </c>
      <c r="H14" s="153" t="s">
        <v>80</v>
      </c>
      <c r="I14" s="32">
        <v>4</v>
      </c>
      <c r="J14" s="154">
        <v>32140</v>
      </c>
      <c r="K14" s="155">
        <v>46265.999988425923</v>
      </c>
      <c r="L14" s="152">
        <v>3.34</v>
      </c>
      <c r="M14" s="152">
        <v>0.03</v>
      </c>
      <c r="N14" s="152">
        <v>5.47</v>
      </c>
      <c r="O14" s="152">
        <v>9.74</v>
      </c>
      <c r="P14" s="152">
        <v>2.58</v>
      </c>
      <c r="Q14" s="152">
        <v>3</v>
      </c>
      <c r="R14" s="152">
        <v>3.77</v>
      </c>
      <c r="S14" s="152">
        <v>2.81</v>
      </c>
      <c r="T14" s="152">
        <v>3.42</v>
      </c>
      <c r="U14" s="152">
        <v>2.87</v>
      </c>
      <c r="V14" s="152">
        <v>1.39</v>
      </c>
      <c r="W14" s="152">
        <v>3.47</v>
      </c>
      <c r="X14" s="186"/>
      <c r="Y14" s="152" t="s">
        <v>80</v>
      </c>
      <c r="Z14" s="152" t="s">
        <v>80</v>
      </c>
      <c r="AA14" s="152" t="s">
        <v>80</v>
      </c>
      <c r="AB14" s="152" t="s">
        <v>80</v>
      </c>
      <c r="AC14" s="152" t="s">
        <v>80</v>
      </c>
      <c r="AD14" s="152" t="s">
        <v>80</v>
      </c>
      <c r="AE14" s="152" t="s">
        <v>80</v>
      </c>
      <c r="AF14" s="152" t="s">
        <v>80</v>
      </c>
      <c r="AG14" s="152" t="s">
        <v>80</v>
      </c>
      <c r="AH14" s="152" t="s">
        <v>80</v>
      </c>
      <c r="AI14" s="152" t="s">
        <v>80</v>
      </c>
      <c r="AJ14" s="152" t="s">
        <v>80</v>
      </c>
      <c r="AL14" s="180"/>
    </row>
    <row r="15" spans="1:38" x14ac:dyDescent="0.3">
      <c r="A15" s="161" t="s">
        <v>94</v>
      </c>
      <c r="B15" s="148" t="s">
        <v>25</v>
      </c>
      <c r="C15" s="149" t="s">
        <v>95</v>
      </c>
      <c r="D15" s="156" t="s">
        <v>96</v>
      </c>
      <c r="E15" s="156" t="s">
        <v>97</v>
      </c>
      <c r="F15" s="151" t="s">
        <v>28</v>
      </c>
      <c r="G15" s="152">
        <v>674.7</v>
      </c>
      <c r="H15" s="153">
        <v>1</v>
      </c>
      <c r="I15" s="32">
        <v>4</v>
      </c>
      <c r="J15" s="154">
        <v>43983</v>
      </c>
      <c r="K15" s="155">
        <v>51287</v>
      </c>
      <c r="L15" s="152">
        <v>674.7</v>
      </c>
      <c r="M15" s="152">
        <v>674.7</v>
      </c>
      <c r="N15" s="152">
        <v>674.7</v>
      </c>
      <c r="O15" s="152">
        <v>674.7</v>
      </c>
      <c r="P15" s="152">
        <v>674.7</v>
      </c>
      <c r="Q15" s="152">
        <v>674.7</v>
      </c>
      <c r="R15" s="152">
        <v>674.7</v>
      </c>
      <c r="S15" s="152">
        <v>674.7</v>
      </c>
      <c r="T15" s="152">
        <v>674.7</v>
      </c>
      <c r="U15" s="152">
        <v>674.7</v>
      </c>
      <c r="V15" s="152">
        <v>674.7</v>
      </c>
      <c r="W15" s="152">
        <v>674.7</v>
      </c>
      <c r="X15" s="186"/>
      <c r="Y15" s="152">
        <v>541.94000000000005</v>
      </c>
      <c r="Z15" s="152">
        <v>541.94000000000005</v>
      </c>
      <c r="AA15" s="152">
        <v>541.94000000000005</v>
      </c>
      <c r="AB15" s="152">
        <v>541.94000000000005</v>
      </c>
      <c r="AC15" s="152">
        <v>541.94000000000005</v>
      </c>
      <c r="AD15" s="152">
        <v>541.94000000000005</v>
      </c>
      <c r="AE15" s="152">
        <v>541.94000000000005</v>
      </c>
      <c r="AF15" s="152">
        <v>541.94000000000005</v>
      </c>
      <c r="AG15" s="152">
        <v>541.94000000000005</v>
      </c>
      <c r="AH15" s="152">
        <v>541.94000000000005</v>
      </c>
      <c r="AI15" s="152">
        <v>541.94000000000005</v>
      </c>
      <c r="AJ15" s="152">
        <v>541.94000000000005</v>
      </c>
      <c r="AL15" s="180"/>
    </row>
    <row r="16" spans="1:38" x14ac:dyDescent="0.3">
      <c r="A16" s="161" t="s">
        <v>94</v>
      </c>
      <c r="B16" s="148" t="s">
        <v>25</v>
      </c>
      <c r="C16" s="149" t="s">
        <v>95</v>
      </c>
      <c r="D16" s="156" t="s">
        <v>98</v>
      </c>
      <c r="E16" s="156" t="s">
        <v>99</v>
      </c>
      <c r="F16" s="151" t="s">
        <v>28</v>
      </c>
      <c r="G16" s="152">
        <v>673.8</v>
      </c>
      <c r="H16" s="153">
        <v>1</v>
      </c>
      <c r="I16" s="32">
        <v>4</v>
      </c>
      <c r="J16" s="154">
        <v>43952</v>
      </c>
      <c r="K16" s="155">
        <v>51256</v>
      </c>
      <c r="L16" s="152">
        <v>673.8</v>
      </c>
      <c r="M16" s="152">
        <v>673.8</v>
      </c>
      <c r="N16" s="152">
        <v>673.8</v>
      </c>
      <c r="O16" s="152">
        <v>673.8</v>
      </c>
      <c r="P16" s="152">
        <v>673.8</v>
      </c>
      <c r="Q16" s="152">
        <v>673.8</v>
      </c>
      <c r="R16" s="152">
        <v>673.8</v>
      </c>
      <c r="S16" s="152">
        <v>673.8</v>
      </c>
      <c r="T16" s="152">
        <v>673.8</v>
      </c>
      <c r="U16" s="152">
        <v>673.8</v>
      </c>
      <c r="V16" s="152">
        <v>673.8</v>
      </c>
      <c r="W16" s="152">
        <v>673.8</v>
      </c>
      <c r="X16" s="186"/>
      <c r="Y16" s="152">
        <v>534.64</v>
      </c>
      <c r="Z16" s="152">
        <v>534.64</v>
      </c>
      <c r="AA16" s="152">
        <v>534.64</v>
      </c>
      <c r="AB16" s="152">
        <v>534.64</v>
      </c>
      <c r="AC16" s="152">
        <v>534.64</v>
      </c>
      <c r="AD16" s="152">
        <v>534.64</v>
      </c>
      <c r="AE16" s="152">
        <v>534.64</v>
      </c>
      <c r="AF16" s="152">
        <v>534.64</v>
      </c>
      <c r="AG16" s="152">
        <v>534.64</v>
      </c>
      <c r="AH16" s="152">
        <v>534.64</v>
      </c>
      <c r="AI16" s="152">
        <v>534.64</v>
      </c>
      <c r="AJ16" s="152">
        <v>534.64</v>
      </c>
      <c r="AL16" s="180"/>
    </row>
    <row r="17" spans="1:38" x14ac:dyDescent="0.3">
      <c r="A17" s="161" t="s">
        <v>94</v>
      </c>
      <c r="B17" s="148" t="s">
        <v>25</v>
      </c>
      <c r="C17" s="149" t="s">
        <v>95</v>
      </c>
      <c r="D17" s="156" t="s">
        <v>100</v>
      </c>
      <c r="E17" s="156" t="s">
        <v>101</v>
      </c>
      <c r="F17" s="151" t="s">
        <v>28</v>
      </c>
      <c r="G17" s="152">
        <v>49</v>
      </c>
      <c r="H17" s="153">
        <v>1</v>
      </c>
      <c r="I17" s="32">
        <v>4</v>
      </c>
      <c r="J17" s="154">
        <v>44013</v>
      </c>
      <c r="K17" s="155">
        <v>51317</v>
      </c>
      <c r="L17" s="152">
        <v>49</v>
      </c>
      <c r="M17" s="152">
        <v>49</v>
      </c>
      <c r="N17" s="152">
        <v>49</v>
      </c>
      <c r="O17" s="152">
        <v>49</v>
      </c>
      <c r="P17" s="152">
        <v>49</v>
      </c>
      <c r="Q17" s="152">
        <v>49</v>
      </c>
      <c r="R17" s="152">
        <v>49</v>
      </c>
      <c r="S17" s="152">
        <v>49</v>
      </c>
      <c r="T17" s="152">
        <v>49</v>
      </c>
      <c r="U17" s="152">
        <v>49</v>
      </c>
      <c r="V17" s="152">
        <v>49</v>
      </c>
      <c r="W17" s="152">
        <v>49</v>
      </c>
      <c r="X17" s="186"/>
      <c r="Y17" s="152">
        <v>49</v>
      </c>
      <c r="Z17" s="152">
        <v>49</v>
      </c>
      <c r="AA17" s="152">
        <v>49</v>
      </c>
      <c r="AB17" s="152">
        <v>49</v>
      </c>
      <c r="AC17" s="152">
        <v>49</v>
      </c>
      <c r="AD17" s="152">
        <v>49</v>
      </c>
      <c r="AE17" s="152">
        <v>49</v>
      </c>
      <c r="AF17" s="152">
        <v>49</v>
      </c>
      <c r="AG17" s="152">
        <v>49</v>
      </c>
      <c r="AH17" s="152">
        <v>49</v>
      </c>
      <c r="AI17" s="152">
        <v>49</v>
      </c>
      <c r="AJ17" s="152">
        <v>49</v>
      </c>
      <c r="AL17" s="180"/>
    </row>
    <row r="18" spans="1:38" x14ac:dyDescent="0.3">
      <c r="A18" s="161" t="s">
        <v>94</v>
      </c>
      <c r="B18" s="148" t="s">
        <v>25</v>
      </c>
      <c r="C18" s="149" t="s">
        <v>95</v>
      </c>
      <c r="D18" s="156" t="s">
        <v>100</v>
      </c>
      <c r="E18" s="156" t="s">
        <v>102</v>
      </c>
      <c r="F18" s="151" t="s">
        <v>28</v>
      </c>
      <c r="G18" s="152">
        <v>49</v>
      </c>
      <c r="H18" s="153">
        <v>1</v>
      </c>
      <c r="I18" s="32">
        <v>4</v>
      </c>
      <c r="J18" s="154">
        <v>44013</v>
      </c>
      <c r="K18" s="155">
        <v>51317</v>
      </c>
      <c r="L18" s="152">
        <v>49</v>
      </c>
      <c r="M18" s="152">
        <v>49</v>
      </c>
      <c r="N18" s="152">
        <v>49</v>
      </c>
      <c r="O18" s="152">
        <v>49</v>
      </c>
      <c r="P18" s="152">
        <v>49</v>
      </c>
      <c r="Q18" s="152">
        <v>49</v>
      </c>
      <c r="R18" s="152">
        <v>49</v>
      </c>
      <c r="S18" s="152">
        <v>49</v>
      </c>
      <c r="T18" s="152">
        <v>49</v>
      </c>
      <c r="U18" s="152">
        <v>49</v>
      </c>
      <c r="V18" s="152">
        <v>49</v>
      </c>
      <c r="W18" s="152">
        <v>49</v>
      </c>
      <c r="X18" s="186"/>
      <c r="Y18" s="152">
        <v>49</v>
      </c>
      <c r="Z18" s="152">
        <v>49</v>
      </c>
      <c r="AA18" s="152">
        <v>49</v>
      </c>
      <c r="AB18" s="152">
        <v>49</v>
      </c>
      <c r="AC18" s="152">
        <v>49</v>
      </c>
      <c r="AD18" s="152">
        <v>49</v>
      </c>
      <c r="AE18" s="152">
        <v>49</v>
      </c>
      <c r="AF18" s="152">
        <v>49</v>
      </c>
      <c r="AG18" s="152">
        <v>49</v>
      </c>
      <c r="AH18" s="152">
        <v>49</v>
      </c>
      <c r="AI18" s="152">
        <v>49</v>
      </c>
      <c r="AJ18" s="152">
        <v>49</v>
      </c>
      <c r="AL18" s="180"/>
    </row>
    <row r="19" spans="1:38" x14ac:dyDescent="0.3">
      <c r="A19" s="161" t="s">
        <v>94</v>
      </c>
      <c r="B19" s="148" t="s">
        <v>25</v>
      </c>
      <c r="C19" s="149" t="s">
        <v>95</v>
      </c>
      <c r="D19" s="156" t="s">
        <v>103</v>
      </c>
      <c r="E19" s="156" t="s">
        <v>104</v>
      </c>
      <c r="F19" s="151" t="s">
        <v>28</v>
      </c>
      <c r="G19" s="152">
        <v>100</v>
      </c>
      <c r="H19" s="153">
        <v>3</v>
      </c>
      <c r="I19" s="32">
        <v>1</v>
      </c>
      <c r="J19" s="154">
        <v>44197</v>
      </c>
      <c r="K19" s="155">
        <v>51501</v>
      </c>
      <c r="L19" s="152">
        <v>100</v>
      </c>
      <c r="M19" s="152">
        <v>100</v>
      </c>
      <c r="N19" s="152">
        <v>100</v>
      </c>
      <c r="O19" s="152">
        <v>100</v>
      </c>
      <c r="P19" s="152">
        <v>100</v>
      </c>
      <c r="Q19" s="152">
        <v>100</v>
      </c>
      <c r="R19" s="152">
        <v>100</v>
      </c>
      <c r="S19" s="152">
        <v>100</v>
      </c>
      <c r="T19" s="152">
        <v>100</v>
      </c>
      <c r="U19" s="152">
        <v>100</v>
      </c>
      <c r="V19" s="152">
        <v>100</v>
      </c>
      <c r="W19" s="152">
        <v>100</v>
      </c>
      <c r="X19" s="186"/>
      <c r="Y19" s="152">
        <v>200.89</v>
      </c>
      <c r="Z19" s="152">
        <v>200.89</v>
      </c>
      <c r="AA19" s="152">
        <v>200.89</v>
      </c>
      <c r="AB19" s="152">
        <v>200.89</v>
      </c>
      <c r="AC19" s="152">
        <v>200.89</v>
      </c>
      <c r="AD19" s="152">
        <v>200.89</v>
      </c>
      <c r="AE19" s="152">
        <v>200.89</v>
      </c>
      <c r="AF19" s="152">
        <v>200.89</v>
      </c>
      <c r="AG19" s="152">
        <v>200.89</v>
      </c>
      <c r="AH19" s="152">
        <v>200.89</v>
      </c>
      <c r="AI19" s="152">
        <v>200.89</v>
      </c>
      <c r="AJ19" s="152">
        <v>200.89</v>
      </c>
      <c r="AL19" s="180"/>
    </row>
    <row r="20" spans="1:38" x14ac:dyDescent="0.3">
      <c r="A20" s="161" t="s">
        <v>105</v>
      </c>
      <c r="B20" s="148" t="s">
        <v>25</v>
      </c>
      <c r="C20" s="149" t="s">
        <v>95</v>
      </c>
      <c r="D20" s="156" t="s">
        <v>106</v>
      </c>
      <c r="E20" s="156" t="s">
        <v>107</v>
      </c>
      <c r="F20" s="151" t="s">
        <v>51</v>
      </c>
      <c r="G20" s="152">
        <v>100</v>
      </c>
      <c r="H20" s="153">
        <v>3</v>
      </c>
      <c r="I20" s="32">
        <v>2</v>
      </c>
      <c r="J20" s="154">
        <v>44378</v>
      </c>
      <c r="K20" s="155">
        <v>51591</v>
      </c>
      <c r="L20" s="152">
        <v>100</v>
      </c>
      <c r="M20" s="152">
        <v>100</v>
      </c>
      <c r="N20" s="152">
        <v>100</v>
      </c>
      <c r="O20" s="152">
        <v>100</v>
      </c>
      <c r="P20" s="152">
        <v>100</v>
      </c>
      <c r="Q20" s="152">
        <v>100</v>
      </c>
      <c r="R20" s="152">
        <v>100</v>
      </c>
      <c r="S20" s="152">
        <v>100</v>
      </c>
      <c r="T20" s="152">
        <v>100</v>
      </c>
      <c r="U20" s="152">
        <v>100</v>
      </c>
      <c r="V20" s="152">
        <v>100</v>
      </c>
      <c r="W20" s="152">
        <v>100</v>
      </c>
      <c r="X20" s="186"/>
      <c r="Y20" s="152">
        <v>200</v>
      </c>
      <c r="Z20" s="152">
        <v>200</v>
      </c>
      <c r="AA20" s="152">
        <v>200</v>
      </c>
      <c r="AB20" s="152">
        <v>200</v>
      </c>
      <c r="AC20" s="152">
        <v>200</v>
      </c>
      <c r="AD20" s="152">
        <v>200</v>
      </c>
      <c r="AE20" s="152">
        <v>200</v>
      </c>
      <c r="AF20" s="152">
        <v>200</v>
      </c>
      <c r="AG20" s="152">
        <v>200</v>
      </c>
      <c r="AH20" s="152">
        <v>200</v>
      </c>
      <c r="AI20" s="152">
        <v>200</v>
      </c>
      <c r="AJ20" s="152">
        <v>200</v>
      </c>
      <c r="AL20" s="180"/>
    </row>
    <row r="21" spans="1:38" x14ac:dyDescent="0.3">
      <c r="A21" s="161" t="s">
        <v>108</v>
      </c>
      <c r="B21" s="148" t="s">
        <v>25</v>
      </c>
      <c r="C21" s="149" t="s">
        <v>95</v>
      </c>
      <c r="D21" s="156" t="s">
        <v>110</v>
      </c>
      <c r="E21" s="156" t="s">
        <v>111</v>
      </c>
      <c r="F21" s="151" t="s">
        <v>51</v>
      </c>
      <c r="G21" s="152">
        <v>40</v>
      </c>
      <c r="H21" s="153">
        <v>3</v>
      </c>
      <c r="I21" s="32" t="s">
        <v>111</v>
      </c>
      <c r="J21" s="154">
        <v>45078</v>
      </c>
      <c r="K21" s="155">
        <v>51470</v>
      </c>
      <c r="L21" s="152">
        <v>40</v>
      </c>
      <c r="M21" s="152">
        <v>40</v>
      </c>
      <c r="N21" s="152">
        <v>40</v>
      </c>
      <c r="O21" s="152">
        <v>40</v>
      </c>
      <c r="P21" s="152">
        <v>40</v>
      </c>
      <c r="Q21" s="152">
        <v>40</v>
      </c>
      <c r="R21" s="152">
        <v>40</v>
      </c>
      <c r="S21" s="152">
        <v>40</v>
      </c>
      <c r="T21" s="152">
        <v>40</v>
      </c>
      <c r="U21" s="152">
        <v>40</v>
      </c>
      <c r="V21" s="152">
        <v>40</v>
      </c>
      <c r="W21" s="152">
        <v>40</v>
      </c>
      <c r="X21" s="186"/>
      <c r="Y21" s="152">
        <v>80</v>
      </c>
      <c r="Z21" s="152">
        <v>80</v>
      </c>
      <c r="AA21" s="152">
        <v>80</v>
      </c>
      <c r="AB21" s="152">
        <v>80</v>
      </c>
      <c r="AC21" s="152">
        <v>80</v>
      </c>
      <c r="AD21" s="152">
        <v>80</v>
      </c>
      <c r="AE21" s="152">
        <v>80</v>
      </c>
      <c r="AF21" s="152">
        <v>80</v>
      </c>
      <c r="AG21" s="152">
        <v>80</v>
      </c>
      <c r="AH21" s="152">
        <v>80</v>
      </c>
      <c r="AI21" s="152">
        <v>80</v>
      </c>
      <c r="AJ21" s="152">
        <v>80</v>
      </c>
      <c r="AL21" s="180"/>
    </row>
    <row r="22" spans="1:38" x14ac:dyDescent="0.3">
      <c r="A22" s="161" t="s">
        <v>108</v>
      </c>
      <c r="B22" s="148" t="s">
        <v>25</v>
      </c>
      <c r="C22" s="149" t="s">
        <v>95</v>
      </c>
      <c r="D22" s="156" t="s">
        <v>112</v>
      </c>
      <c r="E22" s="156" t="s">
        <v>113</v>
      </c>
      <c r="F22" s="151" t="s">
        <v>51</v>
      </c>
      <c r="G22" s="152">
        <v>10</v>
      </c>
      <c r="H22" s="153">
        <v>3</v>
      </c>
      <c r="I22" s="32">
        <v>1</v>
      </c>
      <c r="J22" s="154">
        <v>44287</v>
      </c>
      <c r="K22" s="155">
        <v>51470</v>
      </c>
      <c r="L22" s="152">
        <v>10</v>
      </c>
      <c r="M22" s="152">
        <v>10</v>
      </c>
      <c r="N22" s="152">
        <v>10</v>
      </c>
      <c r="O22" s="152">
        <v>10</v>
      </c>
      <c r="P22" s="152">
        <v>10</v>
      </c>
      <c r="Q22" s="152">
        <v>10</v>
      </c>
      <c r="R22" s="152">
        <v>10</v>
      </c>
      <c r="S22" s="152">
        <v>10</v>
      </c>
      <c r="T22" s="152">
        <v>10</v>
      </c>
      <c r="U22" s="152">
        <v>10</v>
      </c>
      <c r="V22" s="152">
        <v>10</v>
      </c>
      <c r="W22" s="152">
        <v>10</v>
      </c>
      <c r="X22" s="186"/>
      <c r="Y22" s="152">
        <v>20</v>
      </c>
      <c r="Z22" s="152">
        <v>20</v>
      </c>
      <c r="AA22" s="152">
        <v>20</v>
      </c>
      <c r="AB22" s="152">
        <v>20</v>
      </c>
      <c r="AC22" s="152">
        <v>20</v>
      </c>
      <c r="AD22" s="152">
        <v>20</v>
      </c>
      <c r="AE22" s="152">
        <v>20</v>
      </c>
      <c r="AF22" s="152">
        <v>20</v>
      </c>
      <c r="AG22" s="152">
        <v>20</v>
      </c>
      <c r="AH22" s="152">
        <v>20</v>
      </c>
      <c r="AI22" s="152">
        <v>20</v>
      </c>
      <c r="AJ22" s="152">
        <v>20</v>
      </c>
      <c r="AL22" s="180"/>
    </row>
    <row r="23" spans="1:38" x14ac:dyDescent="0.3">
      <c r="A23" s="161" t="s">
        <v>108</v>
      </c>
      <c r="B23" s="148" t="s">
        <v>25</v>
      </c>
      <c r="C23" s="149" t="s">
        <v>95</v>
      </c>
      <c r="D23" s="156" t="s">
        <v>114</v>
      </c>
      <c r="E23" s="156" t="s">
        <v>115</v>
      </c>
      <c r="F23" s="151" t="s">
        <v>51</v>
      </c>
      <c r="G23" s="152">
        <v>11</v>
      </c>
      <c r="H23" s="153">
        <v>3</v>
      </c>
      <c r="I23" s="32">
        <v>2</v>
      </c>
      <c r="J23" s="154">
        <v>44348</v>
      </c>
      <c r="K23" s="155">
        <v>51501</v>
      </c>
      <c r="L23" s="152">
        <v>11</v>
      </c>
      <c r="M23" s="152">
        <v>11</v>
      </c>
      <c r="N23" s="152">
        <v>11</v>
      </c>
      <c r="O23" s="152">
        <v>11</v>
      </c>
      <c r="P23" s="152">
        <v>11</v>
      </c>
      <c r="Q23" s="152">
        <v>11</v>
      </c>
      <c r="R23" s="152">
        <v>11</v>
      </c>
      <c r="S23" s="152">
        <v>11</v>
      </c>
      <c r="T23" s="152">
        <v>11</v>
      </c>
      <c r="U23" s="152">
        <v>11</v>
      </c>
      <c r="V23" s="152">
        <v>11</v>
      </c>
      <c r="W23" s="152">
        <v>11</v>
      </c>
      <c r="X23" s="186"/>
      <c r="Y23" s="152">
        <v>22</v>
      </c>
      <c r="Z23" s="152">
        <v>22</v>
      </c>
      <c r="AA23" s="152">
        <v>22</v>
      </c>
      <c r="AB23" s="152">
        <v>22</v>
      </c>
      <c r="AC23" s="152">
        <v>22</v>
      </c>
      <c r="AD23" s="152">
        <v>22</v>
      </c>
      <c r="AE23" s="152">
        <v>22</v>
      </c>
      <c r="AF23" s="152">
        <v>22</v>
      </c>
      <c r="AG23" s="152">
        <v>22</v>
      </c>
      <c r="AH23" s="152">
        <v>22</v>
      </c>
      <c r="AI23" s="152">
        <v>22</v>
      </c>
      <c r="AJ23" s="152">
        <v>22</v>
      </c>
      <c r="AL23" s="180"/>
    </row>
    <row r="24" spans="1:38" x14ac:dyDescent="0.3">
      <c r="A24" s="161" t="s">
        <v>108</v>
      </c>
      <c r="B24" s="148" t="s">
        <v>25</v>
      </c>
      <c r="C24" s="149" t="s">
        <v>95</v>
      </c>
      <c r="D24" s="156" t="s">
        <v>116</v>
      </c>
      <c r="E24" s="156" t="s">
        <v>111</v>
      </c>
      <c r="F24" s="151" t="s">
        <v>51</v>
      </c>
      <c r="G24" s="152">
        <v>5</v>
      </c>
      <c r="H24" s="153">
        <v>3</v>
      </c>
      <c r="I24" s="32" t="s">
        <v>111</v>
      </c>
      <c r="J24" s="154">
        <v>44713</v>
      </c>
      <c r="K24" s="155">
        <v>51591</v>
      </c>
      <c r="L24" s="152">
        <v>5</v>
      </c>
      <c r="M24" s="152">
        <v>5</v>
      </c>
      <c r="N24" s="152">
        <v>5</v>
      </c>
      <c r="O24" s="152">
        <v>5</v>
      </c>
      <c r="P24" s="152">
        <v>5</v>
      </c>
      <c r="Q24" s="152">
        <v>5</v>
      </c>
      <c r="R24" s="152">
        <v>5</v>
      </c>
      <c r="S24" s="152">
        <v>5</v>
      </c>
      <c r="T24" s="152">
        <v>5</v>
      </c>
      <c r="U24" s="152">
        <v>5</v>
      </c>
      <c r="V24" s="152">
        <v>5</v>
      </c>
      <c r="W24" s="152">
        <v>5</v>
      </c>
      <c r="X24" s="186"/>
      <c r="Y24" s="152">
        <v>10</v>
      </c>
      <c r="Z24" s="152">
        <v>10</v>
      </c>
      <c r="AA24" s="152">
        <v>10</v>
      </c>
      <c r="AB24" s="152">
        <v>10</v>
      </c>
      <c r="AC24" s="152">
        <v>10</v>
      </c>
      <c r="AD24" s="152">
        <v>10</v>
      </c>
      <c r="AE24" s="152">
        <v>10</v>
      </c>
      <c r="AF24" s="152">
        <v>10</v>
      </c>
      <c r="AG24" s="152">
        <v>10</v>
      </c>
      <c r="AH24" s="152">
        <v>10</v>
      </c>
      <c r="AI24" s="152">
        <v>10</v>
      </c>
      <c r="AJ24" s="152">
        <v>10</v>
      </c>
      <c r="AL24" s="180"/>
    </row>
    <row r="25" spans="1:38" x14ac:dyDescent="0.3">
      <c r="A25" s="161" t="s">
        <v>121</v>
      </c>
      <c r="B25" s="148" t="s">
        <v>25</v>
      </c>
      <c r="C25" s="149" t="s">
        <v>118</v>
      </c>
      <c r="D25" s="156" t="s">
        <v>122</v>
      </c>
      <c r="E25" s="156" t="s">
        <v>123</v>
      </c>
      <c r="F25" s="151" t="s">
        <v>51</v>
      </c>
      <c r="G25" s="152">
        <v>22</v>
      </c>
      <c r="H25" s="153" t="s">
        <v>124</v>
      </c>
      <c r="I25" s="32">
        <v>4</v>
      </c>
      <c r="J25" s="154">
        <v>43831</v>
      </c>
      <c r="K25" s="155">
        <v>46386</v>
      </c>
      <c r="L25" s="152">
        <v>30.27</v>
      </c>
      <c r="M25" s="152">
        <v>26.24</v>
      </c>
      <c r="N25" s="152">
        <v>30.35</v>
      </c>
      <c r="O25" s="152">
        <v>30.32</v>
      </c>
      <c r="P25" s="152">
        <v>30.16</v>
      </c>
      <c r="Q25" s="152">
        <v>30.35</v>
      </c>
      <c r="R25" s="152">
        <v>29.84</v>
      </c>
      <c r="S25" s="152">
        <v>22</v>
      </c>
      <c r="T25" s="152">
        <v>21.8</v>
      </c>
      <c r="U25" s="152">
        <v>21.99</v>
      </c>
      <c r="V25" s="152">
        <v>21.8</v>
      </c>
      <c r="W25" s="152">
        <v>21.99</v>
      </c>
      <c r="X25" s="186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L25" s="180"/>
    </row>
    <row r="26" spans="1:38" x14ac:dyDescent="0.3">
      <c r="A26" s="161" t="s">
        <v>125</v>
      </c>
      <c r="B26" s="148" t="s">
        <v>25</v>
      </c>
      <c r="C26" s="149" t="s">
        <v>118</v>
      </c>
      <c r="D26" s="156" t="s">
        <v>122</v>
      </c>
      <c r="E26" s="156" t="s">
        <v>126</v>
      </c>
      <c r="F26" s="151" t="s">
        <v>51</v>
      </c>
      <c r="G26" s="152">
        <v>18.09</v>
      </c>
      <c r="H26" s="153" t="s">
        <v>124</v>
      </c>
      <c r="I26" s="32">
        <v>4</v>
      </c>
      <c r="J26" s="154">
        <v>44075</v>
      </c>
      <c r="K26" s="155">
        <v>46387</v>
      </c>
      <c r="L26" s="152">
        <v>17.36</v>
      </c>
      <c r="M26" s="152">
        <v>16.04</v>
      </c>
      <c r="N26" s="152">
        <v>16.7</v>
      </c>
      <c r="O26" s="152">
        <v>16.149999999999999</v>
      </c>
      <c r="P26" s="152">
        <v>16.440000000000001</v>
      </c>
      <c r="Q26" s="152">
        <v>17.55</v>
      </c>
      <c r="R26" s="152">
        <v>16.5</v>
      </c>
      <c r="S26" s="152">
        <v>18.09</v>
      </c>
      <c r="T26" s="152">
        <v>16.739999999999998</v>
      </c>
      <c r="U26" s="152">
        <v>16.920000000000002</v>
      </c>
      <c r="V26" s="152">
        <v>16.64</v>
      </c>
      <c r="W26" s="152">
        <v>18.34</v>
      </c>
      <c r="X26" s="186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L26" s="180"/>
    </row>
    <row r="27" spans="1:38" x14ac:dyDescent="0.3">
      <c r="A27" s="205" t="s">
        <v>244</v>
      </c>
      <c r="B27" s="203"/>
      <c r="C27" s="204" t="s">
        <v>243</v>
      </c>
      <c r="D27" s="205" t="s">
        <v>227</v>
      </c>
      <c r="E27" s="203" t="s">
        <v>111</v>
      </c>
      <c r="F27" s="206" t="s">
        <v>89</v>
      </c>
      <c r="G27" s="207"/>
      <c r="H27" s="203"/>
      <c r="I27" s="203"/>
      <c r="J27" s="208">
        <v>45078</v>
      </c>
      <c r="K27" s="208">
        <v>49458</v>
      </c>
      <c r="L27" s="209">
        <v>11.97</v>
      </c>
      <c r="M27" s="209">
        <v>11.77</v>
      </c>
      <c r="N27" s="209">
        <v>11.42</v>
      </c>
      <c r="O27" s="209">
        <v>10.66</v>
      </c>
      <c r="P27" s="209">
        <v>11.57</v>
      </c>
      <c r="Q27" s="209">
        <v>12.7</v>
      </c>
      <c r="R27" s="209">
        <v>12.25</v>
      </c>
      <c r="S27" s="209">
        <v>12.56</v>
      </c>
      <c r="T27" s="209">
        <v>12.07</v>
      </c>
      <c r="U27" s="209">
        <v>10.83</v>
      </c>
      <c r="V27" s="209">
        <v>11.98</v>
      </c>
      <c r="W27" s="209">
        <v>12.75</v>
      </c>
      <c r="X27" s="186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L27" s="180"/>
    </row>
    <row r="28" spans="1:38" x14ac:dyDescent="0.3">
      <c r="A28" s="53"/>
      <c r="B28" s="52"/>
      <c r="C28" s="211"/>
      <c r="D28" s="53"/>
      <c r="E28" s="52"/>
      <c r="F28" s="212"/>
      <c r="G28" s="55"/>
      <c r="H28" s="52"/>
      <c r="I28" s="52"/>
      <c r="J28" s="210"/>
      <c r="K28" s="21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86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L28" s="180"/>
    </row>
    <row r="29" spans="1:38" x14ac:dyDescent="0.3">
      <c r="A29" s="142" t="s">
        <v>242</v>
      </c>
      <c r="B29" s="142"/>
      <c r="C29" s="142"/>
      <c r="D29" s="142" t="s">
        <v>241</v>
      </c>
      <c r="E29" s="142" t="s">
        <v>129</v>
      </c>
      <c r="F29" s="142" t="s">
        <v>89</v>
      </c>
      <c r="G29" s="142"/>
      <c r="H29" s="142"/>
      <c r="I29" s="142"/>
      <c r="J29" s="202">
        <v>45292</v>
      </c>
      <c r="K29" s="202">
        <v>45657</v>
      </c>
      <c r="L29" s="202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216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" t="s">
        <v>80</v>
      </c>
      <c r="AL29" s="180"/>
    </row>
    <row r="30" spans="1:38" x14ac:dyDescent="0.3">
      <c r="A30" s="113"/>
      <c r="B30" s="8"/>
      <c r="C30" s="8"/>
      <c r="D30" s="197"/>
      <c r="E30" s="114"/>
      <c r="F30" s="198"/>
      <c r="G30" s="193"/>
      <c r="H30" s="5"/>
      <c r="I30" s="5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4"/>
      <c r="V30" s="4"/>
      <c r="W30" s="4"/>
      <c r="X30" s="186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L30" s="180"/>
    </row>
    <row r="31" spans="1:38" ht="53.4" x14ac:dyDescent="0.3">
      <c r="A31" s="144" t="s">
        <v>239</v>
      </c>
      <c r="B31" s="129"/>
      <c r="C31" s="129" t="s">
        <v>2</v>
      </c>
      <c r="D31" s="144" t="s">
        <v>3</v>
      </c>
      <c r="E31" s="145" t="s">
        <v>4</v>
      </c>
      <c r="F31" s="130" t="s">
        <v>5</v>
      </c>
      <c r="G31" s="130" t="s">
        <v>6</v>
      </c>
      <c r="H31" s="172" t="s">
        <v>7</v>
      </c>
      <c r="I31" s="131"/>
      <c r="J31" s="132" t="s">
        <v>238</v>
      </c>
      <c r="K31" s="132" t="s">
        <v>9</v>
      </c>
      <c r="L31" s="213" t="s">
        <v>10</v>
      </c>
      <c r="M31" s="213" t="s">
        <v>11</v>
      </c>
      <c r="N31" s="213" t="s">
        <v>12</v>
      </c>
      <c r="O31" s="213" t="s">
        <v>13</v>
      </c>
      <c r="P31" s="213" t="s">
        <v>14</v>
      </c>
      <c r="Q31" s="213" t="s">
        <v>15</v>
      </c>
      <c r="R31" s="213" t="s">
        <v>16</v>
      </c>
      <c r="S31" s="213" t="s">
        <v>17</v>
      </c>
      <c r="T31" s="213" t="s">
        <v>18</v>
      </c>
      <c r="U31" s="213" t="s">
        <v>19</v>
      </c>
      <c r="V31" s="213" t="s">
        <v>20</v>
      </c>
      <c r="W31" s="213" t="s">
        <v>21</v>
      </c>
      <c r="X31" s="186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L31" s="180"/>
    </row>
    <row r="32" spans="1:38" ht="14.4" x14ac:dyDescent="0.3">
      <c r="A32" s="10" t="s">
        <v>94</v>
      </c>
      <c r="B32" s="11" t="s">
        <v>25</v>
      </c>
      <c r="C32" s="12" t="s">
        <v>139</v>
      </c>
      <c r="D32" s="176" t="s">
        <v>140</v>
      </c>
      <c r="E32" s="13" t="s">
        <v>141</v>
      </c>
      <c r="F32" s="14" t="s">
        <v>28</v>
      </c>
      <c r="G32" s="179">
        <v>5</v>
      </c>
      <c r="H32" s="15"/>
      <c r="I32" s="15"/>
      <c r="J32" s="178">
        <v>43040</v>
      </c>
      <c r="K32" s="178">
        <v>46872</v>
      </c>
      <c r="L32" s="173">
        <v>5</v>
      </c>
      <c r="M32" s="14">
        <v>5</v>
      </c>
      <c r="N32" s="14">
        <v>5</v>
      </c>
      <c r="O32" s="14">
        <v>5</v>
      </c>
      <c r="P32" s="14">
        <v>5</v>
      </c>
      <c r="Q32" s="14">
        <v>5</v>
      </c>
      <c r="R32" s="14">
        <v>5</v>
      </c>
      <c r="S32" s="14">
        <v>5</v>
      </c>
      <c r="T32" s="14">
        <v>5</v>
      </c>
      <c r="U32" s="14">
        <v>5</v>
      </c>
      <c r="V32" s="14">
        <v>5</v>
      </c>
      <c r="W32" s="14">
        <v>5</v>
      </c>
      <c r="X32" s="186"/>
    </row>
    <row r="33" spans="1:36" ht="14.4" x14ac:dyDescent="0.3">
      <c r="A33" s="10" t="s">
        <v>94</v>
      </c>
      <c r="B33" s="11" t="s">
        <v>25</v>
      </c>
      <c r="C33" s="12" t="s">
        <v>139</v>
      </c>
      <c r="D33" s="176" t="s">
        <v>142</v>
      </c>
      <c r="E33" s="13" t="s">
        <v>143</v>
      </c>
      <c r="F33" s="14" t="s">
        <v>28</v>
      </c>
      <c r="G33" s="179">
        <v>5</v>
      </c>
      <c r="H33" s="15"/>
      <c r="I33" s="15"/>
      <c r="J33" s="178">
        <v>43132</v>
      </c>
      <c r="K33" s="178">
        <v>46965</v>
      </c>
      <c r="L33" s="173">
        <v>5</v>
      </c>
      <c r="M33" s="173">
        <v>5</v>
      </c>
      <c r="N33" s="173">
        <v>5</v>
      </c>
      <c r="O33" s="173">
        <v>5</v>
      </c>
      <c r="P33" s="173">
        <v>5</v>
      </c>
      <c r="Q33" s="173">
        <v>5</v>
      </c>
      <c r="R33" s="173">
        <v>5</v>
      </c>
      <c r="S33" s="173">
        <v>5</v>
      </c>
      <c r="T33" s="173">
        <v>5</v>
      </c>
      <c r="U33" s="173">
        <v>5</v>
      </c>
      <c r="V33" s="173">
        <v>5</v>
      </c>
      <c r="W33" s="173">
        <v>5</v>
      </c>
      <c r="X33" s="186"/>
    </row>
    <row r="34" spans="1:36" ht="14.4" x14ac:dyDescent="0.3">
      <c r="A34" s="10" t="s">
        <v>94</v>
      </c>
      <c r="B34" s="11" t="s">
        <v>25</v>
      </c>
      <c r="C34" s="12" t="s">
        <v>139</v>
      </c>
      <c r="D34" s="176" t="s">
        <v>144</v>
      </c>
      <c r="E34" s="13" t="s">
        <v>145</v>
      </c>
      <c r="F34" s="14" t="s">
        <v>28</v>
      </c>
      <c r="G34" s="179">
        <v>25</v>
      </c>
      <c r="H34" s="15"/>
      <c r="I34" s="15"/>
      <c r="J34" s="178">
        <v>43556</v>
      </c>
      <c r="K34" s="178">
        <v>47208</v>
      </c>
      <c r="L34" s="173">
        <v>25</v>
      </c>
      <c r="M34" s="173">
        <v>25</v>
      </c>
      <c r="N34" s="173">
        <v>25</v>
      </c>
      <c r="O34" s="173">
        <v>25</v>
      </c>
      <c r="P34" s="173">
        <v>25</v>
      </c>
      <c r="Q34" s="173">
        <v>25</v>
      </c>
      <c r="R34" s="173">
        <v>25</v>
      </c>
      <c r="S34" s="173">
        <v>25</v>
      </c>
      <c r="T34" s="173">
        <v>25</v>
      </c>
      <c r="U34" s="173">
        <v>25</v>
      </c>
      <c r="V34" s="173">
        <v>25</v>
      </c>
      <c r="W34" s="173">
        <v>25</v>
      </c>
      <c r="X34" s="186"/>
    </row>
    <row r="35" spans="1:36" ht="14.4" x14ac:dyDescent="0.3">
      <c r="A35" s="10" t="s">
        <v>94</v>
      </c>
      <c r="B35" s="11" t="s">
        <v>25</v>
      </c>
      <c r="C35" s="12" t="s">
        <v>139</v>
      </c>
      <c r="D35" s="176" t="s">
        <v>146</v>
      </c>
      <c r="E35" s="13" t="s">
        <v>147</v>
      </c>
      <c r="F35" s="14" t="s">
        <v>28</v>
      </c>
      <c r="G35" s="179">
        <v>15</v>
      </c>
      <c r="H35" s="15"/>
      <c r="I35" s="15"/>
      <c r="J35" s="178">
        <v>43891</v>
      </c>
      <c r="K35" s="178">
        <v>11017</v>
      </c>
      <c r="L35" s="173">
        <v>15</v>
      </c>
      <c r="M35" s="173">
        <v>15</v>
      </c>
      <c r="N35" s="173">
        <v>15</v>
      </c>
      <c r="O35" s="173">
        <v>15</v>
      </c>
      <c r="P35" s="173">
        <v>15</v>
      </c>
      <c r="Q35" s="173">
        <v>15</v>
      </c>
      <c r="R35" s="173">
        <v>15</v>
      </c>
      <c r="S35" s="173">
        <v>15</v>
      </c>
      <c r="T35" s="173">
        <v>15</v>
      </c>
      <c r="U35" s="173">
        <v>15</v>
      </c>
      <c r="V35" s="173">
        <v>15</v>
      </c>
      <c r="W35" s="173">
        <v>15</v>
      </c>
      <c r="X35" s="186"/>
    </row>
    <row r="36" spans="1:36" ht="14.4" x14ac:dyDescent="0.3">
      <c r="A36" s="10" t="s">
        <v>94</v>
      </c>
      <c r="B36" s="11" t="s">
        <v>25</v>
      </c>
      <c r="C36" s="12" t="s">
        <v>148</v>
      </c>
      <c r="D36" s="176" t="s">
        <v>149</v>
      </c>
      <c r="E36" s="13" t="s">
        <v>150</v>
      </c>
      <c r="F36" s="14" t="s">
        <v>28</v>
      </c>
      <c r="G36" s="179">
        <v>20</v>
      </c>
      <c r="H36" s="15"/>
      <c r="I36" s="15"/>
      <c r="J36" s="178">
        <v>42705</v>
      </c>
      <c r="K36" s="178">
        <v>46507</v>
      </c>
      <c r="L36" s="173">
        <v>20</v>
      </c>
      <c r="M36" s="173">
        <v>20</v>
      </c>
      <c r="N36" s="173">
        <v>20</v>
      </c>
      <c r="O36" s="173">
        <v>20</v>
      </c>
      <c r="P36" s="173">
        <v>20</v>
      </c>
      <c r="Q36" s="173">
        <v>20</v>
      </c>
      <c r="R36" s="173">
        <v>20</v>
      </c>
      <c r="S36" s="173">
        <v>20</v>
      </c>
      <c r="T36" s="173">
        <v>20</v>
      </c>
      <c r="U36" s="173">
        <v>20</v>
      </c>
      <c r="V36" s="173">
        <v>20</v>
      </c>
      <c r="W36" s="173">
        <v>20</v>
      </c>
      <c r="X36" s="186"/>
    </row>
    <row r="37" spans="1:36" ht="66" x14ac:dyDescent="0.3">
      <c r="A37" s="10" t="s">
        <v>185</v>
      </c>
      <c r="B37" s="11" t="s">
        <v>25</v>
      </c>
      <c r="C37" s="177" t="s">
        <v>186</v>
      </c>
      <c r="D37" s="176" t="s">
        <v>187</v>
      </c>
      <c r="E37" s="10" t="s">
        <v>129</v>
      </c>
      <c r="F37" s="11" t="s">
        <v>249</v>
      </c>
      <c r="G37" s="177"/>
      <c r="H37" s="176"/>
      <c r="I37" s="176"/>
      <c r="J37" s="175">
        <v>45139</v>
      </c>
      <c r="K37" s="174">
        <v>48791</v>
      </c>
      <c r="L37" s="173">
        <v>4.5</v>
      </c>
      <c r="M37" s="173">
        <v>4.5</v>
      </c>
      <c r="N37" s="173">
        <v>4.5</v>
      </c>
      <c r="O37" s="173">
        <v>4.5</v>
      </c>
      <c r="P37" s="173">
        <v>4.5</v>
      </c>
      <c r="Q37" s="173">
        <v>4.5</v>
      </c>
      <c r="R37" s="173">
        <v>4.5</v>
      </c>
      <c r="S37" s="173">
        <v>4.5</v>
      </c>
      <c r="T37" s="173">
        <v>4.5</v>
      </c>
      <c r="U37" s="173">
        <v>4.5</v>
      </c>
      <c r="V37" s="173">
        <v>4.5</v>
      </c>
      <c r="W37" s="173">
        <v>4.5</v>
      </c>
      <c r="X37" s="186"/>
    </row>
    <row r="38" spans="1:36" ht="66" x14ac:dyDescent="0.3">
      <c r="A38" s="10" t="s">
        <v>185</v>
      </c>
      <c r="B38" s="11" t="s">
        <v>25</v>
      </c>
      <c r="C38" s="177" t="s">
        <v>186</v>
      </c>
      <c r="D38" s="176" t="s">
        <v>189</v>
      </c>
      <c r="E38" s="10" t="s">
        <v>129</v>
      </c>
      <c r="F38" s="11" t="s">
        <v>249</v>
      </c>
      <c r="G38" s="177"/>
      <c r="H38" s="176"/>
      <c r="I38" s="176"/>
      <c r="J38" s="175">
        <v>45139</v>
      </c>
      <c r="K38" s="174">
        <v>48791</v>
      </c>
      <c r="L38" s="173">
        <v>0.5</v>
      </c>
      <c r="M38" s="173">
        <v>0.5</v>
      </c>
      <c r="N38" s="173">
        <v>0.5</v>
      </c>
      <c r="O38" s="173">
        <v>0.5</v>
      </c>
      <c r="P38" s="173">
        <v>0.5</v>
      </c>
      <c r="Q38" s="173">
        <v>0.5</v>
      </c>
      <c r="R38" s="173">
        <v>0.5</v>
      </c>
      <c r="S38" s="173">
        <v>0.5</v>
      </c>
      <c r="T38" s="173">
        <v>0.5</v>
      </c>
      <c r="U38" s="173">
        <v>0.5</v>
      </c>
      <c r="V38" s="173">
        <v>0.5</v>
      </c>
      <c r="W38" s="173">
        <v>0.5</v>
      </c>
      <c r="X38" s="186"/>
    </row>
    <row r="39" spans="1:36" x14ac:dyDescent="0.3">
      <c r="X39" s="186"/>
    </row>
    <row r="40" spans="1:36" x14ac:dyDescent="0.3">
      <c r="X40" s="186"/>
    </row>
    <row r="41" spans="1:36" x14ac:dyDescent="0.3">
      <c r="X41" s="186"/>
    </row>
    <row r="42" spans="1:36" x14ac:dyDescent="0.3">
      <c r="X42" s="186"/>
    </row>
    <row r="43" spans="1:36" x14ac:dyDescent="0.3">
      <c r="K43" s="2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186"/>
    </row>
    <row r="44" spans="1:36" x14ac:dyDescent="0.3">
      <c r="K44" s="28" t="s">
        <v>190</v>
      </c>
      <c r="L44" s="27">
        <f>SUM(L$4:L$27)+SUM(L$29)*1.09</f>
        <v>2078.14</v>
      </c>
      <c r="M44" s="27">
        <f t="shared" ref="M44:W44" si="0">SUM(M$4:M$27)+SUM(M$29)*1.09</f>
        <v>2069.2800000000002</v>
      </c>
      <c r="N44" s="27">
        <f t="shared" si="0"/>
        <v>2079.14</v>
      </c>
      <c r="O44" s="27">
        <f t="shared" si="0"/>
        <v>2082.0700000000002</v>
      </c>
      <c r="P44" s="27">
        <f t="shared" si="0"/>
        <v>2075.9500000000003</v>
      </c>
      <c r="Q44" s="27">
        <f t="shared" si="0"/>
        <v>2078.8000000000002</v>
      </c>
      <c r="R44" s="27">
        <f t="shared" si="0"/>
        <v>2077.56</v>
      </c>
      <c r="S44" s="27">
        <f t="shared" si="0"/>
        <v>2070.66</v>
      </c>
      <c r="T44" s="27">
        <f t="shared" si="0"/>
        <v>2069.23</v>
      </c>
      <c r="U44" s="27">
        <f t="shared" si="0"/>
        <v>2067.81</v>
      </c>
      <c r="V44" s="27">
        <f t="shared" si="0"/>
        <v>2067.0099999999998</v>
      </c>
      <c r="W44" s="27">
        <f t="shared" si="0"/>
        <v>2071.75</v>
      </c>
      <c r="X44" s="200" t="s">
        <v>240</v>
      </c>
      <c r="Y44" s="27">
        <f t="shared" ref="Y44:AJ44" si="1">SUM(Y4:Y36)</f>
        <v>2026.17</v>
      </c>
      <c r="Z44" s="27">
        <f t="shared" si="1"/>
        <v>2026.17</v>
      </c>
      <c r="AA44" s="27">
        <f t="shared" si="1"/>
        <v>2026.17</v>
      </c>
      <c r="AB44" s="27">
        <f t="shared" si="1"/>
        <v>2026.17</v>
      </c>
      <c r="AC44" s="27">
        <f t="shared" si="1"/>
        <v>2026.17</v>
      </c>
      <c r="AD44" s="27">
        <f t="shared" si="1"/>
        <v>2026.17</v>
      </c>
      <c r="AE44" s="27">
        <f t="shared" si="1"/>
        <v>2026.17</v>
      </c>
      <c r="AF44" s="27">
        <f t="shared" si="1"/>
        <v>2026.17</v>
      </c>
      <c r="AG44" s="27">
        <f t="shared" si="1"/>
        <v>2026.17</v>
      </c>
      <c r="AH44" s="27">
        <f t="shared" si="1"/>
        <v>2026.17</v>
      </c>
      <c r="AI44" s="27">
        <f t="shared" si="1"/>
        <v>2026.17</v>
      </c>
      <c r="AJ44" s="27">
        <f t="shared" si="1"/>
        <v>2026.17</v>
      </c>
    </row>
    <row r="45" spans="1:36" ht="53.4" x14ac:dyDescent="0.3">
      <c r="K45" s="29" t="s">
        <v>253</v>
      </c>
      <c r="L45" s="35">
        <f>SUM(L32:L38)*1.076</f>
        <v>80.7</v>
      </c>
      <c r="M45" s="35">
        <f t="shared" ref="M45:W45" si="2">SUM(M32:M38)*1.076</f>
        <v>80.7</v>
      </c>
      <c r="N45" s="35">
        <f t="shared" si="2"/>
        <v>80.7</v>
      </c>
      <c r="O45" s="35">
        <f t="shared" si="2"/>
        <v>80.7</v>
      </c>
      <c r="P45" s="35">
        <f t="shared" si="2"/>
        <v>80.7</v>
      </c>
      <c r="Q45" s="35">
        <f t="shared" si="2"/>
        <v>80.7</v>
      </c>
      <c r="R45" s="35">
        <f t="shared" si="2"/>
        <v>80.7</v>
      </c>
      <c r="S45" s="35">
        <f t="shared" si="2"/>
        <v>80.7</v>
      </c>
      <c r="T45" s="35">
        <f t="shared" si="2"/>
        <v>80.7</v>
      </c>
      <c r="U45" s="35">
        <f t="shared" si="2"/>
        <v>80.7</v>
      </c>
      <c r="V45" s="35">
        <f t="shared" si="2"/>
        <v>80.7</v>
      </c>
      <c r="W45" s="35">
        <f t="shared" si="2"/>
        <v>80.7</v>
      </c>
      <c r="X45" s="200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3">
      <c r="K46" s="2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135" t="s">
        <v>192</v>
      </c>
      <c r="Y46" s="221">
        <f t="shared" ref="Y46:AJ46" si="3">SUMIF($H$4:$H$29, 1, Y$4:Y$29)</f>
        <v>1413.2800000000002</v>
      </c>
      <c r="Z46" s="221">
        <f t="shared" si="3"/>
        <v>1413.2800000000002</v>
      </c>
      <c r="AA46" s="221">
        <f t="shared" si="3"/>
        <v>1413.2800000000002</v>
      </c>
      <c r="AB46" s="221">
        <f t="shared" si="3"/>
        <v>1413.2800000000002</v>
      </c>
      <c r="AC46" s="221">
        <f t="shared" si="3"/>
        <v>1413.2800000000002</v>
      </c>
      <c r="AD46" s="221">
        <f t="shared" si="3"/>
        <v>1413.2800000000002</v>
      </c>
      <c r="AE46" s="221">
        <f t="shared" si="3"/>
        <v>1413.2800000000002</v>
      </c>
      <c r="AF46" s="221">
        <f t="shared" si="3"/>
        <v>1413.2800000000002</v>
      </c>
      <c r="AG46" s="221">
        <f t="shared" si="3"/>
        <v>1413.2800000000002</v>
      </c>
      <c r="AH46" s="221">
        <f t="shared" si="3"/>
        <v>1413.2800000000002</v>
      </c>
      <c r="AI46" s="221">
        <f t="shared" si="3"/>
        <v>1413.2800000000002</v>
      </c>
      <c r="AJ46" s="221">
        <f t="shared" si="3"/>
        <v>1413.2800000000002</v>
      </c>
    </row>
    <row r="47" spans="1:36" x14ac:dyDescent="0.3">
      <c r="J47" s="329" t="s">
        <v>252</v>
      </c>
      <c r="K47" s="29" t="s">
        <v>28</v>
      </c>
      <c r="L47" s="238">
        <f>SUMIF($F$32:$F$38, $K$47,L$32:L$38)*1.076</f>
        <v>75.320000000000007</v>
      </c>
      <c r="M47" s="238">
        <f t="shared" ref="M47:W47" si="4">SUMIF($F$32:$F$38, $K$47,M$32:M$38)*1.076</f>
        <v>75.320000000000007</v>
      </c>
      <c r="N47" s="238">
        <f t="shared" si="4"/>
        <v>75.320000000000007</v>
      </c>
      <c r="O47" s="238">
        <f t="shared" si="4"/>
        <v>75.320000000000007</v>
      </c>
      <c r="P47" s="238">
        <f t="shared" si="4"/>
        <v>75.320000000000007</v>
      </c>
      <c r="Q47" s="238">
        <f t="shared" si="4"/>
        <v>75.320000000000007</v>
      </c>
      <c r="R47" s="238">
        <f t="shared" si="4"/>
        <v>75.320000000000007</v>
      </c>
      <c r="S47" s="238">
        <f t="shared" si="4"/>
        <v>75.320000000000007</v>
      </c>
      <c r="T47" s="238">
        <f t="shared" si="4"/>
        <v>75.320000000000007</v>
      </c>
      <c r="U47" s="238">
        <f t="shared" si="4"/>
        <v>75.320000000000007</v>
      </c>
      <c r="V47" s="238">
        <f t="shared" si="4"/>
        <v>75.320000000000007</v>
      </c>
      <c r="W47" s="238">
        <f t="shared" si="4"/>
        <v>75.320000000000007</v>
      </c>
      <c r="X47" s="135" t="s">
        <v>193</v>
      </c>
      <c r="Y47" s="221">
        <f t="shared" ref="Y47:AJ47" si="5">SUMIF($H$4:$H$25, 2, Y$4:Y$29)</f>
        <v>0</v>
      </c>
      <c r="Z47" s="221">
        <f t="shared" si="5"/>
        <v>0</v>
      </c>
      <c r="AA47" s="221">
        <f t="shared" si="5"/>
        <v>0</v>
      </c>
      <c r="AB47" s="221">
        <f t="shared" si="5"/>
        <v>0</v>
      </c>
      <c r="AC47" s="221">
        <f t="shared" si="5"/>
        <v>0</v>
      </c>
      <c r="AD47" s="221">
        <f t="shared" si="5"/>
        <v>0</v>
      </c>
      <c r="AE47" s="221">
        <f t="shared" si="5"/>
        <v>0</v>
      </c>
      <c r="AF47" s="221">
        <f t="shared" si="5"/>
        <v>0</v>
      </c>
      <c r="AG47" s="221">
        <f t="shared" si="5"/>
        <v>0</v>
      </c>
      <c r="AH47" s="221">
        <f t="shared" si="5"/>
        <v>0</v>
      </c>
      <c r="AI47" s="221">
        <f t="shared" si="5"/>
        <v>0</v>
      </c>
      <c r="AJ47" s="221">
        <f t="shared" si="5"/>
        <v>0</v>
      </c>
    </row>
    <row r="48" spans="1:36" ht="26.7" customHeight="1" x14ac:dyDescent="0.3">
      <c r="J48" s="329"/>
      <c r="K48" s="29" t="s">
        <v>51</v>
      </c>
      <c r="L48" s="238">
        <f>SUMIF($F$32:$F$38, $K$48,L$32:L$38)*1.076</f>
        <v>0</v>
      </c>
      <c r="M48" s="238">
        <f t="shared" ref="M48:W48" si="6">SUMIF($F$32:$F$38, $K$48,M$32:M$38)*1.076</f>
        <v>0</v>
      </c>
      <c r="N48" s="238">
        <f t="shared" si="6"/>
        <v>0</v>
      </c>
      <c r="O48" s="238">
        <f t="shared" si="6"/>
        <v>0</v>
      </c>
      <c r="P48" s="238">
        <f t="shared" si="6"/>
        <v>0</v>
      </c>
      <c r="Q48" s="238">
        <f t="shared" si="6"/>
        <v>0</v>
      </c>
      <c r="R48" s="238">
        <f t="shared" si="6"/>
        <v>0</v>
      </c>
      <c r="S48" s="238">
        <f t="shared" si="6"/>
        <v>0</v>
      </c>
      <c r="T48" s="238">
        <f t="shared" si="6"/>
        <v>0</v>
      </c>
      <c r="U48" s="238">
        <f t="shared" si="6"/>
        <v>0</v>
      </c>
      <c r="V48" s="238">
        <f t="shared" si="6"/>
        <v>0</v>
      </c>
      <c r="W48" s="238">
        <f t="shared" si="6"/>
        <v>0</v>
      </c>
      <c r="X48" s="135" t="s">
        <v>194</v>
      </c>
      <c r="Y48" s="221">
        <f t="shared" ref="Y48:AJ48" si="7">SUMIF($H$4:$H$29, 3, Y$4:Y$29)</f>
        <v>612.89</v>
      </c>
      <c r="Z48" s="221">
        <f t="shared" si="7"/>
        <v>612.89</v>
      </c>
      <c r="AA48" s="221">
        <f t="shared" si="7"/>
        <v>612.89</v>
      </c>
      <c r="AB48" s="221">
        <f t="shared" si="7"/>
        <v>612.89</v>
      </c>
      <c r="AC48" s="221">
        <f t="shared" si="7"/>
        <v>612.89</v>
      </c>
      <c r="AD48" s="221">
        <f t="shared" si="7"/>
        <v>612.89</v>
      </c>
      <c r="AE48" s="221">
        <f t="shared" si="7"/>
        <v>612.89</v>
      </c>
      <c r="AF48" s="221">
        <f t="shared" si="7"/>
        <v>612.89</v>
      </c>
      <c r="AG48" s="221">
        <f t="shared" si="7"/>
        <v>612.89</v>
      </c>
      <c r="AH48" s="221">
        <f t="shared" si="7"/>
        <v>612.89</v>
      </c>
      <c r="AI48" s="221">
        <f t="shared" si="7"/>
        <v>612.89</v>
      </c>
      <c r="AJ48" s="221">
        <f t="shared" si="7"/>
        <v>612.89</v>
      </c>
    </row>
    <row r="49" spans="1:25" x14ac:dyDescent="0.3">
      <c r="J49" s="329"/>
      <c r="K49" s="29" t="s">
        <v>249</v>
      </c>
      <c r="L49" s="238">
        <f>SUMIF($F$32:$F$38, $K$49,L$32:L$38)*1.076</f>
        <v>5.3800000000000008</v>
      </c>
      <c r="M49" s="238">
        <f t="shared" ref="M49:W49" si="8">SUMIF($F$32:$F$38, $K$49,M$32:M$38)*1.076</f>
        <v>5.3800000000000008</v>
      </c>
      <c r="N49" s="238">
        <f t="shared" si="8"/>
        <v>5.3800000000000008</v>
      </c>
      <c r="O49" s="238">
        <f t="shared" si="8"/>
        <v>5.3800000000000008</v>
      </c>
      <c r="P49" s="238">
        <f t="shared" si="8"/>
        <v>5.3800000000000008</v>
      </c>
      <c r="Q49" s="238">
        <f t="shared" si="8"/>
        <v>5.3800000000000008</v>
      </c>
      <c r="R49" s="238">
        <f t="shared" si="8"/>
        <v>5.3800000000000008</v>
      </c>
      <c r="S49" s="238">
        <f t="shared" si="8"/>
        <v>5.3800000000000008</v>
      </c>
      <c r="T49" s="238">
        <f t="shared" si="8"/>
        <v>5.3800000000000008</v>
      </c>
      <c r="U49" s="238">
        <f t="shared" si="8"/>
        <v>5.3800000000000008</v>
      </c>
      <c r="V49" s="238">
        <f t="shared" si="8"/>
        <v>5.3800000000000008</v>
      </c>
      <c r="W49" s="238">
        <f t="shared" si="8"/>
        <v>5.3800000000000008</v>
      </c>
    </row>
    <row r="50" spans="1:25" ht="14.4" x14ac:dyDescent="0.3">
      <c r="K50" s="2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/>
      <c r="Y50"/>
    </row>
    <row r="51" spans="1:25" ht="14.4" x14ac:dyDescent="0.3">
      <c r="X51"/>
      <c r="Y51"/>
    </row>
    <row r="52" spans="1:25" ht="14.4" x14ac:dyDescent="0.3">
      <c r="A52" s="185"/>
      <c r="B52"/>
      <c r="C52"/>
      <c r="D52"/>
      <c r="E52"/>
      <c r="F52" s="184"/>
      <c r="G52"/>
      <c r="H52" s="183"/>
      <c r="I52" s="183"/>
      <c r="J52"/>
      <c r="K52"/>
      <c r="L52"/>
      <c r="M52"/>
      <c r="N52"/>
      <c r="O52"/>
      <c r="X52"/>
      <c r="Y52"/>
    </row>
    <row r="53" spans="1:25" ht="14.4" x14ac:dyDescent="0.3">
      <c r="A53" s="328" t="s">
        <v>195</v>
      </c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222"/>
      <c r="V53"/>
      <c r="W53"/>
      <c r="X53"/>
      <c r="Y53"/>
    </row>
    <row r="54" spans="1:25" ht="14.4" x14ac:dyDescent="0.3">
      <c r="A54" s="21"/>
      <c r="B54" s="23"/>
      <c r="C54" s="23"/>
      <c r="D54" s="23"/>
      <c r="E54" s="23"/>
      <c r="F54" s="24"/>
      <c r="G54" s="23"/>
      <c r="H54" s="25"/>
      <c r="I54" s="25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1"/>
      <c r="V54"/>
      <c r="W54"/>
    </row>
    <row r="55" spans="1:25" ht="27.6" x14ac:dyDescent="0.3">
      <c r="A55" s="234" t="s">
        <v>196</v>
      </c>
      <c r="B55" s="234" t="s">
        <v>197</v>
      </c>
      <c r="C55" s="234" t="s">
        <v>198</v>
      </c>
      <c r="D55" s="234" t="s">
        <v>199</v>
      </c>
      <c r="E55" s="234" t="s">
        <v>200</v>
      </c>
      <c r="F55" s="235" t="s">
        <v>201</v>
      </c>
      <c r="G55" s="234" t="s">
        <v>202</v>
      </c>
      <c r="H55" s="234" t="s">
        <v>203</v>
      </c>
      <c r="I55" s="234" t="s">
        <v>204</v>
      </c>
      <c r="J55" s="234" t="s">
        <v>205</v>
      </c>
      <c r="K55" s="234" t="s">
        <v>206</v>
      </c>
      <c r="L55" s="234" t="s">
        <v>207</v>
      </c>
      <c r="M55" s="234" t="s">
        <v>208</v>
      </c>
      <c r="N55" s="234" t="s">
        <v>209</v>
      </c>
      <c r="O55" s="234" t="s">
        <v>210</v>
      </c>
      <c r="P55" s="234" t="s">
        <v>210</v>
      </c>
      <c r="Q55" s="234" t="s">
        <v>211</v>
      </c>
      <c r="R55" s="234" t="s">
        <v>212</v>
      </c>
      <c r="S55" s="234" t="s">
        <v>213</v>
      </c>
      <c r="T55" s="234" t="s">
        <v>214</v>
      </c>
      <c r="U55"/>
      <c r="V55"/>
      <c r="W55"/>
    </row>
    <row r="56" spans="1:25" ht="14.4" x14ac:dyDescent="0.3">
      <c r="A56" s="45">
        <v>12033</v>
      </c>
      <c r="B56" s="46" t="s">
        <v>215</v>
      </c>
      <c r="C56" s="46" t="s">
        <v>216</v>
      </c>
      <c r="D56" s="46" t="s">
        <v>217</v>
      </c>
      <c r="E56" s="60">
        <v>45078</v>
      </c>
      <c r="F56" s="47">
        <v>51470</v>
      </c>
      <c r="G56" s="48">
        <v>51470</v>
      </c>
      <c r="H56" s="49" t="s">
        <v>218</v>
      </c>
      <c r="I56" s="46" t="s">
        <v>219</v>
      </c>
      <c r="J56" s="46" t="s">
        <v>220</v>
      </c>
      <c r="K56" s="46" t="s">
        <v>221</v>
      </c>
      <c r="L56" s="46" t="s">
        <v>221</v>
      </c>
      <c r="M56" s="46" t="s">
        <v>222</v>
      </c>
      <c r="N56" s="50">
        <v>40</v>
      </c>
      <c r="O56" s="50">
        <v>40</v>
      </c>
      <c r="P56" s="50">
        <v>0</v>
      </c>
      <c r="Q56" s="50" t="s">
        <v>223</v>
      </c>
      <c r="R56" s="50" t="s">
        <v>224</v>
      </c>
      <c r="S56" s="50">
        <v>40</v>
      </c>
      <c r="T56" s="50">
        <v>80</v>
      </c>
      <c r="U56"/>
      <c r="V56"/>
      <c r="W56"/>
    </row>
    <row r="57" spans="1:25" ht="14.4" x14ac:dyDescent="0.3">
      <c r="A57" s="105">
        <v>12032</v>
      </c>
      <c r="B57" s="106" t="s">
        <v>116</v>
      </c>
      <c r="C57" s="106" t="s">
        <v>225</v>
      </c>
      <c r="D57" s="106" t="s">
        <v>226</v>
      </c>
      <c r="E57" s="107">
        <v>44713</v>
      </c>
      <c r="F57" s="97">
        <v>11840</v>
      </c>
      <c r="G57" s="108">
        <v>51560</v>
      </c>
      <c r="H57" s="109" t="s">
        <v>218</v>
      </c>
      <c r="I57" s="106" t="s">
        <v>219</v>
      </c>
      <c r="J57" s="106" t="s">
        <v>220</v>
      </c>
      <c r="K57" s="106" t="s">
        <v>221</v>
      </c>
      <c r="L57" s="106" t="s">
        <v>221</v>
      </c>
      <c r="M57" s="106" t="s">
        <v>222</v>
      </c>
      <c r="N57" s="110">
        <v>5</v>
      </c>
      <c r="O57" s="110">
        <v>5</v>
      </c>
      <c r="P57" s="110">
        <v>0</v>
      </c>
      <c r="Q57" s="110" t="s">
        <v>223</v>
      </c>
      <c r="R57" s="110" t="s">
        <v>224</v>
      </c>
      <c r="S57" s="110">
        <v>5</v>
      </c>
      <c r="T57" s="110">
        <v>10</v>
      </c>
      <c r="U57"/>
      <c r="V57"/>
      <c r="W57"/>
    </row>
    <row r="58" spans="1:25" ht="14.4" x14ac:dyDescent="0.3">
      <c r="A58" s="98">
        <v>2836</v>
      </c>
      <c r="B58" s="99" t="s">
        <v>227</v>
      </c>
      <c r="C58" s="99" t="s">
        <v>228</v>
      </c>
      <c r="D58" s="99" t="s">
        <v>227</v>
      </c>
      <c r="E58" s="60">
        <v>45078</v>
      </c>
      <c r="F58" s="100">
        <v>49458</v>
      </c>
      <c r="G58" s="101">
        <v>49458</v>
      </c>
      <c r="H58" s="102" t="s">
        <v>229</v>
      </c>
      <c r="I58" s="99" t="s">
        <v>219</v>
      </c>
      <c r="J58" s="99" t="s">
        <v>220</v>
      </c>
      <c r="K58" s="99" t="s">
        <v>230</v>
      </c>
      <c r="L58" s="99" t="s">
        <v>230</v>
      </c>
      <c r="M58" s="99" t="s">
        <v>222</v>
      </c>
      <c r="N58" s="103">
        <v>14.5</v>
      </c>
      <c r="O58" s="103"/>
      <c r="P58" s="103">
        <v>0</v>
      </c>
      <c r="Q58" s="103" t="s">
        <v>223</v>
      </c>
      <c r="R58" s="103" t="s">
        <v>231</v>
      </c>
      <c r="S58" s="103">
        <v>14.5</v>
      </c>
      <c r="T58" s="103">
        <v>0</v>
      </c>
      <c r="U58"/>
      <c r="V58"/>
      <c r="W58"/>
    </row>
  </sheetData>
  <autoFilter ref="A3:AQ38" xr:uid="{F910DFD0-0C3F-4E14-B249-495CF3BA17C6}"/>
  <mergeCells count="2">
    <mergeCell ref="A53:T53"/>
    <mergeCell ref="J47:J49"/>
  </mergeCells>
  <pageMargins left="0.7" right="0.7" top="0.75" bottom="0.75" header="0.3" footer="0.3"/>
  <pageSetup orientation="portrait" horizontalDpi="4294967295" verticalDpi="4294967295" r:id="rId1"/>
  <ignoredErrors>
    <ignoredError sqref="Y44 Z44:AJ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2F49-1F60-4BA2-BED8-DAB5F2E3BC0E}">
  <dimension ref="A1:T44"/>
  <sheetViews>
    <sheetView zoomScale="85" zoomScaleNormal="85" workbookViewId="0">
      <selection activeCell="C4" sqref="C4"/>
    </sheetView>
  </sheetViews>
  <sheetFormatPr defaultRowHeight="14.4" x14ac:dyDescent="0.3"/>
  <cols>
    <col min="1" max="1" width="28" bestFit="1" customWidth="1"/>
    <col min="2" max="2" width="24.44140625" customWidth="1"/>
    <col min="3" max="3" width="12" customWidth="1"/>
    <col min="4" max="8" width="10" customWidth="1"/>
    <col min="9" max="9" width="16.21875" bestFit="1" customWidth="1"/>
    <col min="10" max="10" width="9" bestFit="1" customWidth="1"/>
    <col min="11" max="14" width="10" customWidth="1"/>
    <col min="15" max="15" width="10.5546875" customWidth="1"/>
    <col min="16" max="16" width="14.21875" customWidth="1"/>
    <col min="17" max="17" width="13.21875" customWidth="1"/>
    <col min="18" max="19" width="13.44140625" customWidth="1"/>
    <col min="20" max="20" width="37.21875" bestFit="1" customWidth="1"/>
  </cols>
  <sheetData>
    <row r="1" spans="1:20" x14ac:dyDescent="0.3">
      <c r="C1" s="297">
        <v>4</v>
      </c>
      <c r="D1" s="297">
        <v>5</v>
      </c>
      <c r="E1" s="297">
        <v>6</v>
      </c>
      <c r="F1" s="297">
        <v>7</v>
      </c>
      <c r="G1" s="297">
        <v>8</v>
      </c>
      <c r="H1" s="297">
        <v>9</v>
      </c>
      <c r="I1" s="297">
        <v>10</v>
      </c>
      <c r="J1" s="297">
        <v>11</v>
      </c>
      <c r="K1" s="297">
        <v>12</v>
      </c>
      <c r="L1" s="297">
        <v>13</v>
      </c>
      <c r="M1" s="297">
        <v>14</v>
      </c>
      <c r="N1" s="297">
        <v>15</v>
      </c>
      <c r="O1" s="297"/>
    </row>
    <row r="2" spans="1:20" ht="66.599999999999994" x14ac:dyDescent="0.3">
      <c r="A2" s="298" t="s">
        <v>257</v>
      </c>
      <c r="B2" s="298" t="s">
        <v>4</v>
      </c>
      <c r="C2" s="299" t="s">
        <v>313</v>
      </c>
      <c r="D2" s="299" t="s">
        <v>313</v>
      </c>
      <c r="E2" s="299" t="s">
        <v>313</v>
      </c>
      <c r="F2" s="299" t="s">
        <v>313</v>
      </c>
      <c r="G2" s="299" t="s">
        <v>313</v>
      </c>
      <c r="H2" s="299" t="s">
        <v>313</v>
      </c>
      <c r="I2" s="299" t="s">
        <v>313</v>
      </c>
      <c r="J2" s="299" t="s">
        <v>313</v>
      </c>
      <c r="K2" s="299" t="s">
        <v>313</v>
      </c>
      <c r="L2" s="299" t="s">
        <v>313</v>
      </c>
      <c r="M2" s="299" t="s">
        <v>313</v>
      </c>
      <c r="N2" s="299" t="s">
        <v>313</v>
      </c>
      <c r="O2" s="299" t="s">
        <v>314</v>
      </c>
      <c r="P2" s="300" t="s">
        <v>5</v>
      </c>
      <c r="Q2" s="301" t="s">
        <v>8</v>
      </c>
      <c r="R2" s="301" t="s">
        <v>9</v>
      </c>
      <c r="S2" s="301" t="s">
        <v>245</v>
      </c>
    </row>
    <row r="3" spans="1:20" x14ac:dyDescent="0.3">
      <c r="C3" s="302" t="s">
        <v>315</v>
      </c>
      <c r="D3" s="302" t="s">
        <v>316</v>
      </c>
      <c r="E3" s="302" t="s">
        <v>317</v>
      </c>
      <c r="F3" s="302" t="s">
        <v>318</v>
      </c>
      <c r="G3" s="302" t="s">
        <v>14</v>
      </c>
      <c r="H3" s="303" t="s">
        <v>319</v>
      </c>
      <c r="I3" s="304" t="s">
        <v>320</v>
      </c>
      <c r="J3" s="305" t="s">
        <v>321</v>
      </c>
      <c r="K3" s="306" t="s">
        <v>322</v>
      </c>
      <c r="L3" s="305" t="s">
        <v>323</v>
      </c>
      <c r="M3" s="305" t="s">
        <v>324</v>
      </c>
      <c r="N3" s="307" t="s">
        <v>325</v>
      </c>
      <c r="O3" s="307"/>
      <c r="P3" s="308"/>
      <c r="Q3" s="309"/>
      <c r="R3" s="309"/>
      <c r="S3" s="309"/>
    </row>
    <row r="4" spans="1:20" x14ac:dyDescent="0.3">
      <c r="A4" s="298"/>
      <c r="B4" s="298"/>
      <c r="C4" s="310">
        <f>SUM(C5:C17)+SUM(C18:C21)*1.09</f>
        <v>966.67880000000002</v>
      </c>
      <c r="D4" s="310">
        <f t="shared" ref="D4:N4" si="0">SUM(D5:D17)+SUM(D18:D21)*1.09</f>
        <v>967.0603000000001</v>
      </c>
      <c r="E4" s="310">
        <f t="shared" si="0"/>
        <v>1007.7718000000001</v>
      </c>
      <c r="F4" s="310">
        <f t="shared" si="0"/>
        <v>1012.0812000000001</v>
      </c>
      <c r="G4" s="310">
        <f t="shared" si="0"/>
        <v>1012.371</v>
      </c>
      <c r="H4" s="310">
        <f t="shared" si="0"/>
        <v>1016.164</v>
      </c>
      <c r="I4" s="310">
        <f t="shared" si="0"/>
        <v>1017.1665</v>
      </c>
      <c r="J4" s="310">
        <f t="shared" si="0"/>
        <v>1017.794</v>
      </c>
      <c r="K4" s="310">
        <f t="shared" si="0"/>
        <v>1018.384</v>
      </c>
      <c r="L4" s="310">
        <f t="shared" si="0"/>
        <v>1014.4125</v>
      </c>
      <c r="M4" s="310">
        <f t="shared" si="0"/>
        <v>1009.90975</v>
      </c>
      <c r="N4" s="310">
        <f t="shared" si="0"/>
        <v>1007.8840000000001</v>
      </c>
      <c r="O4" s="310"/>
      <c r="P4" s="308"/>
      <c r="Q4" s="308"/>
      <c r="R4" s="308"/>
      <c r="S4" s="308"/>
    </row>
    <row r="5" spans="1:20" x14ac:dyDescent="0.3">
      <c r="A5" s="311" t="s">
        <v>326</v>
      </c>
      <c r="B5" s="305" t="s">
        <v>327</v>
      </c>
      <c r="C5" s="312">
        <v>48.71</v>
      </c>
      <c r="D5" s="312">
        <v>48.71</v>
      </c>
      <c r="E5" s="312">
        <v>48.71</v>
      </c>
      <c r="F5" s="312">
        <v>48.71</v>
      </c>
      <c r="G5" s="312">
        <v>48.71</v>
      </c>
      <c r="H5" s="312">
        <v>48.71</v>
      </c>
      <c r="I5" s="312">
        <v>48.71</v>
      </c>
      <c r="J5" s="312">
        <v>48.71</v>
      </c>
      <c r="K5" s="312">
        <v>48.71</v>
      </c>
      <c r="L5" s="312">
        <v>48.71</v>
      </c>
      <c r="M5" s="312">
        <v>48.71</v>
      </c>
      <c r="N5" s="312">
        <v>48.71</v>
      </c>
      <c r="O5" s="312">
        <f>$J5</f>
        <v>48.71</v>
      </c>
      <c r="P5" s="305" t="s">
        <v>328</v>
      </c>
      <c r="Q5" s="313">
        <v>41760</v>
      </c>
      <c r="R5" s="313">
        <v>51135</v>
      </c>
      <c r="S5" s="314">
        <v>4</v>
      </c>
    </row>
    <row r="6" spans="1:20" x14ac:dyDescent="0.3">
      <c r="A6" s="311">
        <v>152818</v>
      </c>
      <c r="B6" s="305" t="s">
        <v>329</v>
      </c>
      <c r="C6" s="312">
        <v>106</v>
      </c>
      <c r="D6" s="312">
        <v>106</v>
      </c>
      <c r="E6" s="312">
        <v>106</v>
      </c>
      <c r="F6" s="312">
        <v>106</v>
      </c>
      <c r="G6" s="312">
        <v>106</v>
      </c>
      <c r="H6" s="312">
        <v>106</v>
      </c>
      <c r="I6" s="312">
        <v>106</v>
      </c>
      <c r="J6" s="312">
        <v>106</v>
      </c>
      <c r="K6" s="312">
        <v>106</v>
      </c>
      <c r="L6" s="312">
        <v>106</v>
      </c>
      <c r="M6" s="312">
        <v>106</v>
      </c>
      <c r="N6" s="312">
        <v>106</v>
      </c>
      <c r="O6" s="312">
        <f t="shared" ref="O6:O21" si="1">$J6</f>
        <v>106</v>
      </c>
      <c r="P6" s="305" t="s">
        <v>328</v>
      </c>
      <c r="Q6" s="313">
        <v>42887</v>
      </c>
      <c r="R6" s="313">
        <v>50405</v>
      </c>
      <c r="S6" s="314">
        <v>4</v>
      </c>
      <c r="T6" t="s">
        <v>330</v>
      </c>
    </row>
    <row r="7" spans="1:20" x14ac:dyDescent="0.3">
      <c r="A7" s="311">
        <v>152818</v>
      </c>
      <c r="B7" s="305" t="s">
        <v>331</v>
      </c>
      <c r="C7" s="312">
        <v>106</v>
      </c>
      <c r="D7" s="312">
        <v>106</v>
      </c>
      <c r="E7" s="312">
        <v>106</v>
      </c>
      <c r="F7" s="312">
        <v>106</v>
      </c>
      <c r="G7" s="312">
        <v>106</v>
      </c>
      <c r="H7" s="312">
        <v>106</v>
      </c>
      <c r="I7" s="312">
        <v>106</v>
      </c>
      <c r="J7" s="312">
        <v>106</v>
      </c>
      <c r="K7" s="312">
        <v>106</v>
      </c>
      <c r="L7" s="312">
        <v>106</v>
      </c>
      <c r="M7" s="312">
        <v>106</v>
      </c>
      <c r="N7" s="312">
        <v>106</v>
      </c>
      <c r="O7" s="312">
        <f t="shared" si="1"/>
        <v>106</v>
      </c>
      <c r="P7" s="305" t="s">
        <v>328</v>
      </c>
      <c r="Q7" s="313">
        <v>42887</v>
      </c>
      <c r="R7" s="313">
        <v>50405</v>
      </c>
      <c r="S7" s="314">
        <v>4</v>
      </c>
      <c r="T7" t="s">
        <v>330</v>
      </c>
    </row>
    <row r="8" spans="1:20" x14ac:dyDescent="0.3">
      <c r="A8" s="311">
        <v>152818</v>
      </c>
      <c r="B8" s="315" t="s">
        <v>332</v>
      </c>
      <c r="C8" s="312">
        <v>106</v>
      </c>
      <c r="D8" s="312">
        <v>106</v>
      </c>
      <c r="E8" s="312">
        <v>106</v>
      </c>
      <c r="F8" s="312">
        <v>106</v>
      </c>
      <c r="G8" s="312">
        <v>106</v>
      </c>
      <c r="H8" s="312">
        <v>106</v>
      </c>
      <c r="I8" s="312">
        <v>106</v>
      </c>
      <c r="J8" s="312">
        <v>106</v>
      </c>
      <c r="K8" s="312">
        <v>106</v>
      </c>
      <c r="L8" s="312">
        <v>106</v>
      </c>
      <c r="M8" s="312">
        <v>106</v>
      </c>
      <c r="N8" s="312">
        <v>106</v>
      </c>
      <c r="O8" s="312">
        <f t="shared" si="1"/>
        <v>106</v>
      </c>
      <c r="P8" s="305" t="s">
        <v>328</v>
      </c>
      <c r="Q8" s="313">
        <v>42887</v>
      </c>
      <c r="R8" s="313">
        <v>50405</v>
      </c>
      <c r="S8" s="314">
        <v>4</v>
      </c>
      <c r="T8" t="s">
        <v>330</v>
      </c>
    </row>
    <row r="9" spans="1:20" x14ac:dyDescent="0.3">
      <c r="A9" s="311">
        <v>153042</v>
      </c>
      <c r="B9" s="315" t="s">
        <v>333</v>
      </c>
      <c r="C9" s="312">
        <v>10</v>
      </c>
      <c r="D9" s="312">
        <v>10</v>
      </c>
      <c r="E9" s="312">
        <v>10</v>
      </c>
      <c r="F9" s="312">
        <v>10</v>
      </c>
      <c r="G9" s="312">
        <v>10</v>
      </c>
      <c r="H9" s="312">
        <v>10</v>
      </c>
      <c r="I9" s="312">
        <v>10</v>
      </c>
      <c r="J9" s="312">
        <v>10</v>
      </c>
      <c r="K9" s="312">
        <v>10</v>
      </c>
      <c r="L9" s="312">
        <v>10</v>
      </c>
      <c r="M9" s="312">
        <v>10</v>
      </c>
      <c r="N9" s="312">
        <v>10</v>
      </c>
      <c r="O9" s="312">
        <f t="shared" si="1"/>
        <v>10</v>
      </c>
      <c r="P9" s="305" t="s">
        <v>328</v>
      </c>
      <c r="Q9" s="313" t="s">
        <v>334</v>
      </c>
      <c r="R9" s="313" t="s">
        <v>335</v>
      </c>
      <c r="S9" s="314">
        <v>1</v>
      </c>
    </row>
    <row r="10" spans="1:20" x14ac:dyDescent="0.3">
      <c r="A10" s="311">
        <v>153042</v>
      </c>
      <c r="B10" s="315" t="s">
        <v>336</v>
      </c>
      <c r="C10" s="312">
        <v>10</v>
      </c>
      <c r="D10" s="312">
        <v>10</v>
      </c>
      <c r="E10" s="312">
        <v>10</v>
      </c>
      <c r="F10" s="312">
        <v>10</v>
      </c>
      <c r="G10" s="312">
        <v>10</v>
      </c>
      <c r="H10" s="312">
        <v>10</v>
      </c>
      <c r="I10" s="312">
        <v>10</v>
      </c>
      <c r="J10" s="312">
        <v>10</v>
      </c>
      <c r="K10" s="312">
        <v>10</v>
      </c>
      <c r="L10" s="312">
        <v>10</v>
      </c>
      <c r="M10" s="312">
        <v>10</v>
      </c>
      <c r="N10" s="312">
        <v>10</v>
      </c>
      <c r="O10" s="312">
        <f t="shared" si="1"/>
        <v>10</v>
      </c>
      <c r="P10" s="305" t="s">
        <v>328</v>
      </c>
      <c r="Q10" s="313" t="s">
        <v>334</v>
      </c>
      <c r="R10" s="313" t="s">
        <v>335</v>
      </c>
      <c r="S10" s="314">
        <v>1</v>
      </c>
    </row>
    <row r="11" spans="1:20" x14ac:dyDescent="0.3">
      <c r="A11" s="311">
        <v>153042</v>
      </c>
      <c r="B11" s="315" t="s">
        <v>337</v>
      </c>
      <c r="C11" s="312">
        <v>10</v>
      </c>
      <c r="D11" s="312">
        <v>10</v>
      </c>
      <c r="E11" s="312">
        <v>10</v>
      </c>
      <c r="F11" s="312">
        <v>10</v>
      </c>
      <c r="G11" s="312">
        <v>10</v>
      </c>
      <c r="H11" s="312">
        <v>10</v>
      </c>
      <c r="I11" s="312">
        <v>10</v>
      </c>
      <c r="J11" s="312">
        <v>10</v>
      </c>
      <c r="K11" s="312">
        <v>10</v>
      </c>
      <c r="L11" s="312">
        <v>10</v>
      </c>
      <c r="M11" s="312">
        <v>10</v>
      </c>
      <c r="N11" s="312">
        <v>10</v>
      </c>
      <c r="O11" s="312">
        <f t="shared" si="1"/>
        <v>10</v>
      </c>
      <c r="P11" s="305" t="s">
        <v>328</v>
      </c>
      <c r="Q11" s="313" t="s">
        <v>334</v>
      </c>
      <c r="R11" s="313" t="s">
        <v>335</v>
      </c>
      <c r="S11" s="314">
        <v>1</v>
      </c>
    </row>
    <row r="12" spans="1:20" x14ac:dyDescent="0.3">
      <c r="A12" s="311">
        <v>153041</v>
      </c>
      <c r="B12" s="315" t="s">
        <v>338</v>
      </c>
      <c r="C12" s="312">
        <v>7.5</v>
      </c>
      <c r="D12" s="312">
        <v>7.5</v>
      </c>
      <c r="E12" s="312">
        <v>7.5</v>
      </c>
      <c r="F12" s="312">
        <v>7.5</v>
      </c>
      <c r="G12" s="312">
        <v>7.5</v>
      </c>
      <c r="H12" s="312">
        <v>7.5</v>
      </c>
      <c r="I12" s="312">
        <v>7.5</v>
      </c>
      <c r="J12" s="312">
        <v>7.5</v>
      </c>
      <c r="K12" s="312">
        <v>7.5</v>
      </c>
      <c r="L12" s="312">
        <v>7.5</v>
      </c>
      <c r="M12" s="312">
        <v>7.5</v>
      </c>
      <c r="N12" s="312">
        <v>7.5</v>
      </c>
      <c r="O12" s="312">
        <f t="shared" si="1"/>
        <v>7.5</v>
      </c>
      <c r="P12" s="305" t="s">
        <v>328</v>
      </c>
      <c r="Q12" s="313" t="s">
        <v>339</v>
      </c>
      <c r="R12" s="313" t="s">
        <v>335</v>
      </c>
      <c r="S12" s="314">
        <v>1</v>
      </c>
    </row>
    <row r="13" spans="1:20" x14ac:dyDescent="0.3">
      <c r="A13" s="311">
        <v>153047</v>
      </c>
      <c r="B13" s="315" t="s">
        <v>340</v>
      </c>
      <c r="C13" s="312">
        <v>1.35</v>
      </c>
      <c r="D13" s="312">
        <v>1.35</v>
      </c>
      <c r="E13" s="312">
        <v>1.68</v>
      </c>
      <c r="F13" s="312">
        <v>4.18</v>
      </c>
      <c r="G13" s="312">
        <v>3.14</v>
      </c>
      <c r="H13" s="312">
        <v>2.9</v>
      </c>
      <c r="I13" s="312">
        <v>2.54</v>
      </c>
      <c r="J13" s="312">
        <v>1.26</v>
      </c>
      <c r="K13" s="312">
        <v>1.85</v>
      </c>
      <c r="L13" s="312">
        <v>2.62</v>
      </c>
      <c r="M13" s="312">
        <v>2.4500000000000002</v>
      </c>
      <c r="N13" s="312">
        <v>1.1599999999999999</v>
      </c>
      <c r="O13" s="312">
        <f t="shared" si="1"/>
        <v>1.26</v>
      </c>
      <c r="P13" s="305" t="s">
        <v>328</v>
      </c>
      <c r="Q13" s="313">
        <v>42887</v>
      </c>
      <c r="R13" s="313">
        <v>44714</v>
      </c>
      <c r="S13" s="314">
        <v>4</v>
      </c>
    </row>
    <row r="14" spans="1:20" x14ac:dyDescent="0.3">
      <c r="A14" s="315">
        <v>152999</v>
      </c>
      <c r="B14" s="305" t="s">
        <v>341</v>
      </c>
      <c r="C14" s="312">
        <v>422</v>
      </c>
      <c r="D14" s="312">
        <v>422</v>
      </c>
      <c r="E14" s="312">
        <v>422</v>
      </c>
      <c r="F14" s="312">
        <v>422</v>
      </c>
      <c r="G14" s="312">
        <v>422</v>
      </c>
      <c r="H14" s="312">
        <v>422</v>
      </c>
      <c r="I14" s="312">
        <v>422</v>
      </c>
      <c r="J14" s="312">
        <v>422</v>
      </c>
      <c r="K14" s="312">
        <v>422</v>
      </c>
      <c r="L14" s="312">
        <v>422</v>
      </c>
      <c r="M14" s="312">
        <v>422</v>
      </c>
      <c r="N14" s="312">
        <v>422</v>
      </c>
      <c r="O14" s="312">
        <f t="shared" si="1"/>
        <v>422</v>
      </c>
      <c r="P14" s="305" t="s">
        <v>328</v>
      </c>
      <c r="Q14" s="313">
        <v>43435</v>
      </c>
      <c r="R14" s="313">
        <v>50678</v>
      </c>
      <c r="S14" s="314">
        <v>3</v>
      </c>
    </row>
    <row r="15" spans="1:20" x14ac:dyDescent="0.3">
      <c r="A15" s="315">
        <v>152999</v>
      </c>
      <c r="B15" s="305" t="s">
        <v>342</v>
      </c>
      <c r="C15" s="312">
        <v>105.5</v>
      </c>
      <c r="D15" s="312">
        <v>105.5</v>
      </c>
      <c r="E15" s="312">
        <v>105.5</v>
      </c>
      <c r="F15" s="312">
        <v>105.5</v>
      </c>
      <c r="G15" s="312">
        <v>105.5</v>
      </c>
      <c r="H15" s="312">
        <v>105.5</v>
      </c>
      <c r="I15" s="312">
        <v>105.5</v>
      </c>
      <c r="J15" s="312">
        <v>105.5</v>
      </c>
      <c r="K15" s="312">
        <v>105.5</v>
      </c>
      <c r="L15" s="312">
        <v>105.5</v>
      </c>
      <c r="M15" s="312">
        <v>105.5</v>
      </c>
      <c r="N15" s="312">
        <v>105.5</v>
      </c>
      <c r="O15" s="312">
        <f t="shared" si="1"/>
        <v>105.5</v>
      </c>
      <c r="P15" s="305" t="s">
        <v>328</v>
      </c>
      <c r="Q15" s="313">
        <v>43435</v>
      </c>
      <c r="R15" s="313">
        <v>50678</v>
      </c>
      <c r="S15" s="314">
        <v>3</v>
      </c>
    </row>
    <row r="16" spans="1:20" x14ac:dyDescent="0.3">
      <c r="A16" s="315" t="s">
        <v>343</v>
      </c>
      <c r="B16" s="305" t="s">
        <v>344</v>
      </c>
      <c r="C16" s="312">
        <v>30</v>
      </c>
      <c r="D16" s="312">
        <v>30</v>
      </c>
      <c r="E16" s="312">
        <v>30</v>
      </c>
      <c r="F16" s="312">
        <v>30</v>
      </c>
      <c r="G16" s="312">
        <v>30</v>
      </c>
      <c r="H16" s="312">
        <v>30</v>
      </c>
      <c r="I16" s="312">
        <v>30</v>
      </c>
      <c r="J16" s="312">
        <v>30</v>
      </c>
      <c r="K16" s="312">
        <v>30</v>
      </c>
      <c r="L16" s="312">
        <v>30</v>
      </c>
      <c r="M16" s="312">
        <v>30</v>
      </c>
      <c r="N16" s="312">
        <v>30</v>
      </c>
      <c r="O16" s="312">
        <f t="shared" si="1"/>
        <v>30</v>
      </c>
      <c r="P16" s="305" t="s">
        <v>328</v>
      </c>
      <c r="Q16" s="313">
        <v>44409</v>
      </c>
      <c r="R16" s="313" t="s">
        <v>154</v>
      </c>
      <c r="S16" s="314">
        <v>1</v>
      </c>
    </row>
    <row r="17" spans="1:19" x14ac:dyDescent="0.3">
      <c r="A17" s="315" t="s">
        <v>345</v>
      </c>
      <c r="B17" s="305" t="s">
        <v>111</v>
      </c>
      <c r="C17" s="316"/>
      <c r="D17" s="316"/>
      <c r="E17" s="316">
        <v>40</v>
      </c>
      <c r="F17" s="316">
        <v>40</v>
      </c>
      <c r="G17" s="316">
        <v>40</v>
      </c>
      <c r="H17" s="316">
        <v>40</v>
      </c>
      <c r="I17" s="316">
        <v>40</v>
      </c>
      <c r="J17" s="316">
        <v>40</v>
      </c>
      <c r="K17" s="316">
        <v>40</v>
      </c>
      <c r="L17" s="316">
        <v>40</v>
      </c>
      <c r="M17" s="316">
        <v>40</v>
      </c>
      <c r="N17" s="317">
        <v>40</v>
      </c>
      <c r="O17" s="312">
        <f t="shared" si="1"/>
        <v>40</v>
      </c>
      <c r="P17" s="305" t="s">
        <v>328</v>
      </c>
      <c r="Q17" s="313">
        <v>44621</v>
      </c>
      <c r="R17" s="313" t="s">
        <v>154</v>
      </c>
      <c r="S17" s="314">
        <v>1</v>
      </c>
    </row>
    <row r="18" spans="1:19" x14ac:dyDescent="0.3">
      <c r="A18" s="315" t="s">
        <v>346</v>
      </c>
      <c r="B18" s="305" t="s">
        <v>111</v>
      </c>
      <c r="C18" s="316">
        <v>1</v>
      </c>
      <c r="D18" s="316">
        <v>1</v>
      </c>
      <c r="E18" s="316">
        <v>1</v>
      </c>
      <c r="F18" s="316">
        <v>1.2</v>
      </c>
      <c r="G18" s="316">
        <v>2</v>
      </c>
      <c r="H18" s="316">
        <v>2</v>
      </c>
      <c r="I18" s="316">
        <v>2.1</v>
      </c>
      <c r="J18" s="316">
        <v>2.1</v>
      </c>
      <c r="K18" s="316">
        <v>2.1</v>
      </c>
      <c r="L18" s="316">
        <v>2.0499999999999998</v>
      </c>
      <c r="M18" s="316">
        <v>1.5</v>
      </c>
      <c r="N18" s="316">
        <v>1.5</v>
      </c>
      <c r="O18" s="312">
        <f t="shared" si="1"/>
        <v>2.1</v>
      </c>
      <c r="P18" s="305" t="s">
        <v>328</v>
      </c>
      <c r="Q18" s="313">
        <v>44562</v>
      </c>
      <c r="R18" s="313">
        <v>44926</v>
      </c>
      <c r="S18" s="314" t="s">
        <v>347</v>
      </c>
    </row>
    <row r="19" spans="1:19" x14ac:dyDescent="0.3">
      <c r="A19" s="315" t="s">
        <v>348</v>
      </c>
      <c r="B19" s="305" t="s">
        <v>111</v>
      </c>
      <c r="C19" s="316">
        <v>0.4</v>
      </c>
      <c r="D19" s="316">
        <v>0.6</v>
      </c>
      <c r="E19" s="316">
        <v>0.8</v>
      </c>
      <c r="F19" s="316">
        <v>1.4</v>
      </c>
      <c r="G19" s="316">
        <v>1</v>
      </c>
      <c r="H19" s="316">
        <v>2.6</v>
      </c>
      <c r="I19" s="316">
        <v>3</v>
      </c>
      <c r="J19" s="316">
        <v>4</v>
      </c>
      <c r="K19" s="316">
        <v>4</v>
      </c>
      <c r="L19" s="316">
        <v>1.8</v>
      </c>
      <c r="M19" s="316">
        <v>1</v>
      </c>
      <c r="N19" s="316">
        <v>1</v>
      </c>
      <c r="O19" s="312">
        <f t="shared" si="1"/>
        <v>4</v>
      </c>
      <c r="P19" s="305" t="s">
        <v>328</v>
      </c>
      <c r="Q19" s="313">
        <v>44562</v>
      </c>
      <c r="R19" s="313">
        <v>44926</v>
      </c>
      <c r="S19" s="314" t="s">
        <v>347</v>
      </c>
    </row>
    <row r="20" spans="1:19" x14ac:dyDescent="0.3">
      <c r="A20" s="315" t="s">
        <v>349</v>
      </c>
      <c r="B20" s="305" t="s">
        <v>111</v>
      </c>
      <c r="C20" s="316">
        <v>0.3</v>
      </c>
      <c r="D20" s="316">
        <v>0.45</v>
      </c>
      <c r="E20" s="316">
        <v>0.6</v>
      </c>
      <c r="F20" s="316">
        <v>1.05</v>
      </c>
      <c r="G20" s="316">
        <v>0.75</v>
      </c>
      <c r="H20" s="316">
        <v>1.95</v>
      </c>
      <c r="I20" s="316">
        <v>2.25</v>
      </c>
      <c r="J20" s="316">
        <v>3</v>
      </c>
      <c r="K20" s="316">
        <v>3</v>
      </c>
      <c r="L20" s="316">
        <v>1.35</v>
      </c>
      <c r="M20" s="316">
        <v>0.75</v>
      </c>
      <c r="N20" s="316">
        <v>0.75</v>
      </c>
      <c r="O20" s="312">
        <f t="shared" si="1"/>
        <v>3</v>
      </c>
      <c r="P20" s="305" t="s">
        <v>328</v>
      </c>
      <c r="Q20" s="313">
        <v>44562</v>
      </c>
      <c r="R20" s="313">
        <v>44926</v>
      </c>
      <c r="S20" s="314" t="s">
        <v>347</v>
      </c>
    </row>
    <row r="21" spans="1:19" x14ac:dyDescent="0.3">
      <c r="A21" s="315" t="s">
        <v>350</v>
      </c>
      <c r="B21" s="315" t="s">
        <v>351</v>
      </c>
      <c r="C21" s="316">
        <v>1.62</v>
      </c>
      <c r="D21" s="318">
        <v>1.62</v>
      </c>
      <c r="E21" s="318">
        <v>1.62</v>
      </c>
      <c r="F21" s="318">
        <v>2.0299999999999998</v>
      </c>
      <c r="G21" s="318">
        <v>3.15</v>
      </c>
      <c r="H21" s="318">
        <v>4.05</v>
      </c>
      <c r="I21" s="318">
        <v>4.5</v>
      </c>
      <c r="J21" s="318">
        <v>4.5</v>
      </c>
      <c r="K21" s="318">
        <v>4.5</v>
      </c>
      <c r="L21" s="318">
        <v>4.05</v>
      </c>
      <c r="M21" s="318">
        <v>2.0249999999999999</v>
      </c>
      <c r="N21" s="319">
        <v>1.35</v>
      </c>
      <c r="O21" s="312">
        <f t="shared" si="1"/>
        <v>4.5</v>
      </c>
      <c r="P21" s="305" t="s">
        <v>328</v>
      </c>
      <c r="Q21" s="320">
        <v>43466</v>
      </c>
      <c r="R21" s="304">
        <v>45657</v>
      </c>
      <c r="S21" s="314" t="s">
        <v>347</v>
      </c>
    </row>
    <row r="22" spans="1:19" x14ac:dyDescent="0.3">
      <c r="A22" s="321" t="s">
        <v>352</v>
      </c>
      <c r="I22" s="297" t="s">
        <v>353</v>
      </c>
      <c r="J22" s="322">
        <f>SUM($J$5:$J$21)</f>
        <v>1016.57</v>
      </c>
    </row>
    <row r="23" spans="1:19" x14ac:dyDescent="0.3">
      <c r="I23" s="297" t="s">
        <v>354</v>
      </c>
      <c r="J23" s="322">
        <f>SUM($J$5:$J$21)-J13-SUM(J18:J20)</f>
        <v>1006.21</v>
      </c>
    </row>
    <row r="24" spans="1:19" x14ac:dyDescent="0.3">
      <c r="I24" s="297" t="s">
        <v>355</v>
      </c>
      <c r="J24" s="322">
        <f>SUM($J$5:$J$21)-J13-SUM(J18:J20)</f>
        <v>1006.21</v>
      </c>
    </row>
    <row r="27" spans="1:19" x14ac:dyDescent="0.3">
      <c r="C27" s="297">
        <v>2</v>
      </c>
      <c r="D27" s="297">
        <v>3</v>
      </c>
      <c r="E27" s="297">
        <v>4</v>
      </c>
      <c r="F27" s="297">
        <v>5</v>
      </c>
      <c r="G27" s="297">
        <v>6</v>
      </c>
      <c r="H27" s="297">
        <v>7</v>
      </c>
      <c r="I27" s="297">
        <v>8</v>
      </c>
      <c r="J27" s="297">
        <v>9</v>
      </c>
      <c r="K27" s="297">
        <v>10</v>
      </c>
      <c r="L27" s="297">
        <v>11</v>
      </c>
      <c r="M27" s="297">
        <v>12</v>
      </c>
      <c r="N27" s="297">
        <v>13</v>
      </c>
    </row>
    <row r="28" spans="1:19" ht="40.200000000000003" x14ac:dyDescent="0.3">
      <c r="A28" s="298" t="s">
        <v>257</v>
      </c>
      <c r="B28" s="298" t="s">
        <v>4</v>
      </c>
      <c r="C28" s="298" t="s">
        <v>356</v>
      </c>
      <c r="D28" s="298" t="s">
        <v>356</v>
      </c>
      <c r="E28" s="298" t="s">
        <v>356</v>
      </c>
      <c r="F28" s="298" t="s">
        <v>356</v>
      </c>
      <c r="G28" s="298" t="s">
        <v>356</v>
      </c>
      <c r="H28" s="298" t="s">
        <v>356</v>
      </c>
      <c r="I28" s="298" t="s">
        <v>356</v>
      </c>
      <c r="J28" s="298" t="s">
        <v>356</v>
      </c>
      <c r="K28" s="298" t="s">
        <v>356</v>
      </c>
      <c r="L28" s="298" t="s">
        <v>356</v>
      </c>
      <c r="M28" s="298" t="s">
        <v>356</v>
      </c>
      <c r="N28" s="298" t="s">
        <v>356</v>
      </c>
      <c r="O28" s="298" t="s">
        <v>259</v>
      </c>
      <c r="P28" s="301" t="s">
        <v>8</v>
      </c>
      <c r="Q28" s="301" t="s">
        <v>9</v>
      </c>
    </row>
    <row r="29" spans="1:19" x14ac:dyDescent="0.3">
      <c r="C29" s="302" t="s">
        <v>315</v>
      </c>
      <c r="D29" s="302" t="s">
        <v>316</v>
      </c>
      <c r="E29" s="302" t="s">
        <v>317</v>
      </c>
      <c r="F29" s="302" t="s">
        <v>318</v>
      </c>
      <c r="G29" s="302" t="s">
        <v>14</v>
      </c>
      <c r="H29" s="303" t="s">
        <v>319</v>
      </c>
      <c r="I29" s="304" t="s">
        <v>320</v>
      </c>
      <c r="J29" s="305" t="s">
        <v>321</v>
      </c>
      <c r="K29" s="306" t="s">
        <v>322</v>
      </c>
      <c r="L29" s="305" t="s">
        <v>323</v>
      </c>
      <c r="M29" s="305" t="s">
        <v>324</v>
      </c>
      <c r="N29" s="307" t="s">
        <v>325</v>
      </c>
      <c r="O29" s="308"/>
      <c r="P29" s="309"/>
      <c r="Q29" s="309"/>
    </row>
    <row r="30" spans="1:19" x14ac:dyDescent="0.3">
      <c r="A30" s="311" t="s">
        <v>326</v>
      </c>
      <c r="B30" s="305" t="s">
        <v>327</v>
      </c>
      <c r="C30" s="312">
        <v>48.71</v>
      </c>
      <c r="D30" s="312">
        <v>48.71</v>
      </c>
      <c r="E30" s="312">
        <v>48.71</v>
      </c>
      <c r="F30" s="312">
        <v>48.71</v>
      </c>
      <c r="G30" s="312">
        <v>48.71</v>
      </c>
      <c r="H30" s="312">
        <v>48.71</v>
      </c>
      <c r="I30" s="312">
        <v>48.71</v>
      </c>
      <c r="J30" s="312">
        <v>48.71</v>
      </c>
      <c r="K30" s="312">
        <v>48.71</v>
      </c>
      <c r="L30" s="312">
        <v>48.71</v>
      </c>
      <c r="M30" s="312">
        <v>48.71</v>
      </c>
      <c r="N30" s="312">
        <v>48.71</v>
      </c>
      <c r="O30" s="323">
        <v>1</v>
      </c>
      <c r="P30" s="313">
        <v>41760</v>
      </c>
      <c r="Q30" s="313">
        <v>51135</v>
      </c>
    </row>
    <row r="31" spans="1:19" x14ac:dyDescent="0.3">
      <c r="A31" s="311">
        <v>152818</v>
      </c>
      <c r="B31" s="305" t="s">
        <v>329</v>
      </c>
      <c r="C31" s="312">
        <v>106</v>
      </c>
      <c r="D31" s="312">
        <v>106</v>
      </c>
      <c r="E31" s="312">
        <v>106</v>
      </c>
      <c r="F31" s="312">
        <v>106</v>
      </c>
      <c r="G31" s="312">
        <v>106</v>
      </c>
      <c r="H31" s="312">
        <v>106</v>
      </c>
      <c r="I31" s="312">
        <v>106</v>
      </c>
      <c r="J31" s="312">
        <v>106</v>
      </c>
      <c r="K31" s="312">
        <v>106</v>
      </c>
      <c r="L31" s="312">
        <v>106</v>
      </c>
      <c r="M31" s="312">
        <v>106</v>
      </c>
      <c r="N31" s="312">
        <v>106</v>
      </c>
      <c r="O31" s="323">
        <v>1</v>
      </c>
      <c r="P31" s="313">
        <v>42887</v>
      </c>
      <c r="Q31" s="313">
        <v>50405</v>
      </c>
      <c r="R31" t="s">
        <v>330</v>
      </c>
    </row>
    <row r="32" spans="1:19" x14ac:dyDescent="0.3">
      <c r="A32" s="311">
        <v>152818</v>
      </c>
      <c r="B32" s="305" t="s">
        <v>331</v>
      </c>
      <c r="C32" s="312">
        <v>106</v>
      </c>
      <c r="D32" s="312">
        <v>106</v>
      </c>
      <c r="E32" s="312">
        <v>106</v>
      </c>
      <c r="F32" s="312">
        <v>106</v>
      </c>
      <c r="G32" s="312">
        <v>106</v>
      </c>
      <c r="H32" s="312">
        <v>106</v>
      </c>
      <c r="I32" s="312">
        <v>106</v>
      </c>
      <c r="J32" s="312">
        <v>106</v>
      </c>
      <c r="K32" s="312">
        <v>106</v>
      </c>
      <c r="L32" s="312">
        <v>106</v>
      </c>
      <c r="M32" s="312">
        <v>106</v>
      </c>
      <c r="N32" s="312">
        <v>106</v>
      </c>
      <c r="O32" s="323">
        <v>1</v>
      </c>
      <c r="P32" s="313">
        <v>42887</v>
      </c>
      <c r="Q32" s="313">
        <v>50405</v>
      </c>
      <c r="R32" t="s">
        <v>330</v>
      </c>
    </row>
    <row r="33" spans="1:18" x14ac:dyDescent="0.3">
      <c r="A33" s="311">
        <v>152818</v>
      </c>
      <c r="B33" s="315" t="s">
        <v>332</v>
      </c>
      <c r="C33" s="312">
        <v>106</v>
      </c>
      <c r="D33" s="312">
        <v>106</v>
      </c>
      <c r="E33" s="312">
        <v>106</v>
      </c>
      <c r="F33" s="312">
        <v>106</v>
      </c>
      <c r="G33" s="312">
        <v>106</v>
      </c>
      <c r="H33" s="312">
        <v>106</v>
      </c>
      <c r="I33" s="312">
        <v>106</v>
      </c>
      <c r="J33" s="312">
        <v>106</v>
      </c>
      <c r="K33" s="312">
        <v>106</v>
      </c>
      <c r="L33" s="312">
        <v>106</v>
      </c>
      <c r="M33" s="312">
        <v>106</v>
      </c>
      <c r="N33" s="312">
        <v>106</v>
      </c>
      <c r="O33" s="323">
        <v>1</v>
      </c>
      <c r="P33" s="313">
        <v>42887</v>
      </c>
      <c r="Q33" s="313">
        <v>50405</v>
      </c>
      <c r="R33" t="s">
        <v>330</v>
      </c>
    </row>
    <row r="34" spans="1:18" x14ac:dyDescent="0.3">
      <c r="A34" s="311">
        <v>153042</v>
      </c>
      <c r="B34" s="315" t="s">
        <v>333</v>
      </c>
      <c r="C34" s="312">
        <v>20</v>
      </c>
      <c r="D34" s="312">
        <v>20</v>
      </c>
      <c r="E34" s="312">
        <v>20</v>
      </c>
      <c r="F34" s="312">
        <v>20</v>
      </c>
      <c r="G34" s="312">
        <v>20</v>
      </c>
      <c r="H34" s="312">
        <v>20</v>
      </c>
      <c r="I34" s="312">
        <v>20</v>
      </c>
      <c r="J34" s="312">
        <v>20</v>
      </c>
      <c r="K34" s="312">
        <v>20</v>
      </c>
      <c r="L34" s="312">
        <v>20</v>
      </c>
      <c r="M34" s="312">
        <v>20</v>
      </c>
      <c r="N34" s="312">
        <v>20</v>
      </c>
      <c r="O34" s="323">
        <v>1</v>
      </c>
      <c r="P34" s="313" t="s">
        <v>334</v>
      </c>
      <c r="Q34" s="313" t="s">
        <v>335</v>
      </c>
    </row>
    <row r="35" spans="1:18" x14ac:dyDescent="0.3">
      <c r="A35" s="311">
        <v>153042</v>
      </c>
      <c r="B35" s="315" t="s">
        <v>336</v>
      </c>
      <c r="C35" s="312">
        <v>20</v>
      </c>
      <c r="D35" s="312">
        <v>20</v>
      </c>
      <c r="E35" s="312">
        <v>20</v>
      </c>
      <c r="F35" s="312">
        <v>20</v>
      </c>
      <c r="G35" s="312">
        <v>20</v>
      </c>
      <c r="H35" s="312">
        <v>20</v>
      </c>
      <c r="I35" s="312">
        <v>20</v>
      </c>
      <c r="J35" s="312">
        <v>20</v>
      </c>
      <c r="K35" s="312">
        <v>20</v>
      </c>
      <c r="L35" s="312">
        <v>20</v>
      </c>
      <c r="M35" s="312">
        <v>20</v>
      </c>
      <c r="N35" s="312">
        <v>20</v>
      </c>
      <c r="O35" s="323">
        <v>1</v>
      </c>
      <c r="P35" s="313" t="s">
        <v>334</v>
      </c>
      <c r="Q35" s="313" t="s">
        <v>335</v>
      </c>
    </row>
    <row r="36" spans="1:18" x14ac:dyDescent="0.3">
      <c r="A36" s="311">
        <v>153042</v>
      </c>
      <c r="B36" s="315" t="s">
        <v>337</v>
      </c>
      <c r="C36" s="312">
        <v>20</v>
      </c>
      <c r="D36" s="312">
        <v>20</v>
      </c>
      <c r="E36" s="312">
        <v>20</v>
      </c>
      <c r="F36" s="312">
        <v>20</v>
      </c>
      <c r="G36" s="312">
        <v>20</v>
      </c>
      <c r="H36" s="312">
        <v>20</v>
      </c>
      <c r="I36" s="312">
        <v>20</v>
      </c>
      <c r="J36" s="312">
        <v>20</v>
      </c>
      <c r="K36" s="312">
        <v>20</v>
      </c>
      <c r="L36" s="312">
        <v>20</v>
      </c>
      <c r="M36" s="312">
        <v>20</v>
      </c>
      <c r="N36" s="312">
        <v>20</v>
      </c>
      <c r="O36" s="323">
        <v>1</v>
      </c>
      <c r="P36" s="313" t="s">
        <v>334</v>
      </c>
      <c r="Q36" s="313" t="s">
        <v>335</v>
      </c>
    </row>
    <row r="37" spans="1:18" x14ac:dyDescent="0.3">
      <c r="A37" s="311">
        <v>153041</v>
      </c>
      <c r="B37" s="315" t="s">
        <v>338</v>
      </c>
      <c r="C37" s="312">
        <v>12</v>
      </c>
      <c r="D37" s="312">
        <v>12</v>
      </c>
      <c r="E37" s="312">
        <v>12</v>
      </c>
      <c r="F37" s="312">
        <v>12</v>
      </c>
      <c r="G37" s="312">
        <v>12</v>
      </c>
      <c r="H37" s="312">
        <v>12</v>
      </c>
      <c r="I37" s="312">
        <v>12</v>
      </c>
      <c r="J37" s="312">
        <v>12</v>
      </c>
      <c r="K37" s="312">
        <v>12</v>
      </c>
      <c r="L37" s="312">
        <v>12</v>
      </c>
      <c r="M37" s="312">
        <v>12</v>
      </c>
      <c r="N37" s="312">
        <v>12</v>
      </c>
      <c r="O37" s="323">
        <v>1</v>
      </c>
      <c r="P37" s="313" t="s">
        <v>339</v>
      </c>
      <c r="Q37" s="313" t="s">
        <v>335</v>
      </c>
    </row>
    <row r="38" spans="1:18" x14ac:dyDescent="0.3">
      <c r="A38" s="315">
        <v>152999</v>
      </c>
      <c r="B38" s="305" t="s">
        <v>341</v>
      </c>
      <c r="C38" s="312">
        <v>422</v>
      </c>
      <c r="D38" s="312">
        <v>422</v>
      </c>
      <c r="E38" s="312">
        <v>422</v>
      </c>
      <c r="F38" s="312">
        <v>422</v>
      </c>
      <c r="G38" s="312">
        <v>422</v>
      </c>
      <c r="H38" s="312">
        <v>422</v>
      </c>
      <c r="I38" s="312">
        <v>422</v>
      </c>
      <c r="J38" s="312">
        <v>422</v>
      </c>
      <c r="K38" s="312">
        <v>422</v>
      </c>
      <c r="L38" s="312">
        <v>422</v>
      </c>
      <c r="M38" s="312">
        <v>422</v>
      </c>
      <c r="N38" s="312">
        <v>422</v>
      </c>
      <c r="O38" s="305">
        <v>1</v>
      </c>
      <c r="P38" s="313">
        <v>43435</v>
      </c>
      <c r="Q38" s="313">
        <v>50678</v>
      </c>
    </row>
    <row r="39" spans="1:18" x14ac:dyDescent="0.3">
      <c r="A39" s="315">
        <v>152999</v>
      </c>
      <c r="B39" s="305" t="s">
        <v>342</v>
      </c>
      <c r="C39" s="312">
        <v>105.5</v>
      </c>
      <c r="D39" s="312">
        <v>105.5</v>
      </c>
      <c r="E39" s="312">
        <v>105.5</v>
      </c>
      <c r="F39" s="312">
        <v>105.5</v>
      </c>
      <c r="G39" s="312">
        <v>105.5</v>
      </c>
      <c r="H39" s="312">
        <v>105.5</v>
      </c>
      <c r="I39" s="312">
        <v>105.5</v>
      </c>
      <c r="J39" s="312">
        <v>105.5</v>
      </c>
      <c r="K39" s="312">
        <v>105.5</v>
      </c>
      <c r="L39" s="312">
        <v>105.5</v>
      </c>
      <c r="M39" s="312">
        <v>105.5</v>
      </c>
      <c r="N39" s="312">
        <v>105.5</v>
      </c>
      <c r="O39" s="305">
        <v>1</v>
      </c>
      <c r="P39" s="313">
        <v>43435</v>
      </c>
      <c r="Q39" s="313">
        <v>50678</v>
      </c>
    </row>
    <row r="40" spans="1:18" x14ac:dyDescent="0.3">
      <c r="A40" s="315" t="s">
        <v>343</v>
      </c>
      <c r="B40" s="305" t="s">
        <v>344</v>
      </c>
      <c r="C40" s="312">
        <v>60</v>
      </c>
      <c r="D40" s="312">
        <v>60</v>
      </c>
      <c r="E40" s="312">
        <v>60</v>
      </c>
      <c r="F40" s="312">
        <v>60</v>
      </c>
      <c r="G40" s="312">
        <v>60</v>
      </c>
      <c r="H40" s="312">
        <v>60</v>
      </c>
      <c r="I40" s="312">
        <v>60</v>
      </c>
      <c r="J40" s="312">
        <v>60</v>
      </c>
      <c r="K40" s="312">
        <v>60</v>
      </c>
      <c r="L40" s="312">
        <v>60</v>
      </c>
      <c r="M40" s="312">
        <v>60</v>
      </c>
      <c r="N40" s="312">
        <v>60</v>
      </c>
      <c r="O40" s="323">
        <v>1</v>
      </c>
      <c r="P40" s="313">
        <v>44409</v>
      </c>
      <c r="Q40" s="313" t="s">
        <v>154</v>
      </c>
    </row>
    <row r="41" spans="1:18" x14ac:dyDescent="0.3">
      <c r="A41" s="315" t="s">
        <v>345</v>
      </c>
      <c r="B41" s="305" t="s">
        <v>111</v>
      </c>
      <c r="C41" s="316"/>
      <c r="D41" s="316"/>
      <c r="E41" s="316">
        <v>80</v>
      </c>
      <c r="F41" s="316">
        <v>80</v>
      </c>
      <c r="G41" s="316">
        <v>80</v>
      </c>
      <c r="H41" s="316">
        <v>80</v>
      </c>
      <c r="I41" s="316">
        <v>80</v>
      </c>
      <c r="J41" s="316">
        <v>80</v>
      </c>
      <c r="K41" s="316">
        <v>80</v>
      </c>
      <c r="L41" s="316">
        <v>80</v>
      </c>
      <c r="M41" s="316">
        <v>80</v>
      </c>
      <c r="N41" s="317">
        <v>80</v>
      </c>
      <c r="O41" s="323">
        <v>1</v>
      </c>
      <c r="P41" s="313">
        <v>44621</v>
      </c>
      <c r="Q41" s="313" t="s">
        <v>154</v>
      </c>
    </row>
    <row r="42" spans="1:18" x14ac:dyDescent="0.3">
      <c r="A42" s="324" t="s">
        <v>357</v>
      </c>
      <c r="B42" s="325" t="s">
        <v>358</v>
      </c>
      <c r="C42" s="297">
        <f t="shared" ref="C42:N42" si="2">SUMIF($O$30:$O$41, 1, C$30:C$41)</f>
        <v>1026.21</v>
      </c>
      <c r="D42" s="297">
        <f t="shared" si="2"/>
        <v>1026.21</v>
      </c>
      <c r="E42" s="297">
        <f t="shared" si="2"/>
        <v>1106.21</v>
      </c>
      <c r="F42" s="297">
        <f t="shared" si="2"/>
        <v>1106.21</v>
      </c>
      <c r="G42" s="297">
        <f t="shared" si="2"/>
        <v>1106.21</v>
      </c>
      <c r="H42" s="297">
        <f t="shared" si="2"/>
        <v>1106.21</v>
      </c>
      <c r="I42" s="297">
        <f t="shared" si="2"/>
        <v>1106.21</v>
      </c>
      <c r="J42" s="297">
        <f t="shared" si="2"/>
        <v>1106.21</v>
      </c>
      <c r="K42" s="297">
        <f t="shared" si="2"/>
        <v>1106.21</v>
      </c>
      <c r="L42" s="297">
        <f t="shared" si="2"/>
        <v>1106.21</v>
      </c>
      <c r="M42" s="297">
        <f t="shared" si="2"/>
        <v>1106.21</v>
      </c>
      <c r="N42" s="297">
        <f t="shared" si="2"/>
        <v>1106.21</v>
      </c>
    </row>
    <row r="43" spans="1:18" x14ac:dyDescent="0.3">
      <c r="B43" s="325" t="s">
        <v>359</v>
      </c>
      <c r="C43" s="297">
        <f t="shared" ref="C43:N43" si="3">SUMIF($O$30:$O$39, 2, C$30:C$39)</f>
        <v>0</v>
      </c>
      <c r="D43" s="297">
        <f t="shared" si="3"/>
        <v>0</v>
      </c>
      <c r="E43" s="297">
        <f t="shared" si="3"/>
        <v>0</v>
      </c>
      <c r="F43" s="297">
        <f t="shared" si="3"/>
        <v>0</v>
      </c>
      <c r="G43" s="297">
        <f t="shared" si="3"/>
        <v>0</v>
      </c>
      <c r="H43" s="297">
        <f t="shared" si="3"/>
        <v>0</v>
      </c>
      <c r="I43" s="297">
        <f t="shared" si="3"/>
        <v>0</v>
      </c>
      <c r="J43" s="297">
        <f t="shared" si="3"/>
        <v>0</v>
      </c>
      <c r="K43" s="297">
        <f t="shared" si="3"/>
        <v>0</v>
      </c>
      <c r="L43" s="297">
        <f t="shared" si="3"/>
        <v>0</v>
      </c>
      <c r="M43" s="297">
        <f t="shared" si="3"/>
        <v>0</v>
      </c>
      <c r="N43" s="297">
        <f t="shared" si="3"/>
        <v>0</v>
      </c>
    </row>
    <row r="44" spans="1:18" x14ac:dyDescent="0.3">
      <c r="B44" s="326" t="s">
        <v>360</v>
      </c>
      <c r="C44" s="327">
        <f>SUM(C42:C43)</f>
        <v>1026.21</v>
      </c>
      <c r="D44" s="327">
        <f t="shared" ref="D44:N44" si="4">SUM(D42:D43)</f>
        <v>1026.21</v>
      </c>
      <c r="E44" s="327">
        <f t="shared" si="4"/>
        <v>1106.21</v>
      </c>
      <c r="F44" s="327">
        <f t="shared" si="4"/>
        <v>1106.21</v>
      </c>
      <c r="G44" s="327">
        <f t="shared" si="4"/>
        <v>1106.21</v>
      </c>
      <c r="H44" s="327">
        <f t="shared" si="4"/>
        <v>1106.21</v>
      </c>
      <c r="I44" s="327">
        <f t="shared" si="4"/>
        <v>1106.21</v>
      </c>
      <c r="J44" s="327">
        <f t="shared" si="4"/>
        <v>1106.21</v>
      </c>
      <c r="K44" s="327">
        <f t="shared" si="4"/>
        <v>1106.21</v>
      </c>
      <c r="L44" s="327">
        <f t="shared" si="4"/>
        <v>1106.21</v>
      </c>
      <c r="M44" s="327">
        <f t="shared" si="4"/>
        <v>1106.21</v>
      </c>
      <c r="N44" s="327">
        <f t="shared" si="4"/>
        <v>1106.21</v>
      </c>
    </row>
  </sheetData>
  <protectedRanges>
    <protectedRange sqref="A19" name="Edit Range_1"/>
    <protectedRange sqref="A20" name="Edit Range_2"/>
    <protectedRange sqref="C18:N18" name="Edit Range_4"/>
    <protectedRange sqref="C19:N19" name="Edit Range_5"/>
    <protectedRange sqref="C20:N20" name="Edit Range_6"/>
  </protectedRanges>
  <dataValidations count="1">
    <dataValidation type="decimal" operator="greaterThanOrEqual" allowBlank="1" showInputMessage="1" showErrorMessage="1" sqref="C18:N20" xr:uid="{A9270B88-508E-4F8F-9EC7-61163880AA28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976FD-9F06-446B-B255-688778A278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8DD60-0ABB-481A-8F1B-776B995DBA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CD9DDE-F39F-4E64-BE3E-B5B112FAC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PGE CAM eligible contracts '22</vt:lpstr>
      <vt:lpstr>PGE CAM eligible contracts '23</vt:lpstr>
      <vt:lpstr>PGE CAM eligible contracts '24</vt:lpstr>
      <vt:lpstr>SCE CAM List 2022</vt:lpstr>
      <vt:lpstr>SCE CAM List 2023</vt:lpstr>
      <vt:lpstr>SCE CAM List 2024</vt:lpstr>
      <vt:lpstr>SDGE CAM eligible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Sindelar</dc:creator>
  <cp:keywords/>
  <dc:description/>
  <cp:lastModifiedBy>Chow, Lily</cp:lastModifiedBy>
  <cp:revision/>
  <dcterms:created xsi:type="dcterms:W3CDTF">2020-06-26T00:27:01Z</dcterms:created>
  <dcterms:modified xsi:type="dcterms:W3CDTF">2021-10-06T18:04:27Z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