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5filesrv5\Energy\RA Filings\2023\YA Allocations\CAM\Initial YA CAM Allocation\"/>
    </mc:Choice>
  </mc:AlternateContent>
  <xr:revisionPtr revIDLastSave="0" documentId="13_ncr:1_{5FB06CA8-C154-4680-BE85-87AF73692B8C}" xr6:coauthVersionLast="47" xr6:coauthVersionMax="47" xr10:uidLastSave="{00000000-0000-0000-0000-000000000000}"/>
  <bookViews>
    <workbookView xWindow="-108" yWindow="-108" windowWidth="23256" windowHeight="12576" xr2:uid="{E16EAE7A-93B7-4DB8-B084-3693853B8D96}"/>
  </bookViews>
  <sheets>
    <sheet name="PGE CAM eligible contracts '23" sheetId="1" r:id="rId1"/>
    <sheet name="PGE CAM eligible contracts '24" sheetId="2" r:id="rId2"/>
    <sheet name="PGE CAM eligible contracts '25" sheetId="3" r:id="rId3"/>
    <sheet name="PGE ERP" sheetId="4" r:id="rId4"/>
    <sheet name="SCE CAM List 2023" sheetId="5" r:id="rId5"/>
    <sheet name="SCE CAM List 2024" sheetId="6" r:id="rId6"/>
    <sheet name="SCE CAM List 2025" sheetId="7" r:id="rId7"/>
    <sheet name="SCE 2023 ERP" sheetId="8" r:id="rId8"/>
    <sheet name="SDGE CAM eligible contracts" sheetId="9" r:id="rId9"/>
    <sheet name="SDGE ERP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0" hidden="1">'PGE CAM eligible contracts ''23'!$A$3:$U$22</definedName>
    <definedName name="_xlnm._FilterDatabase" localSheetId="1" hidden="1">'PGE CAM eligible contracts ''24'!$A$3:$U$18</definedName>
    <definedName name="_xlnm._FilterDatabase" localSheetId="4" hidden="1">'SCE CAM List 2023'!$A$3:$AQ$61</definedName>
    <definedName name="_xlnm._FilterDatabase" localSheetId="5" hidden="1">'SCE CAM List 2024'!$A$3:$AQ$40</definedName>
    <definedName name="_xlnm._FilterDatabase" localSheetId="6" hidden="1">'SCE CAM List 2025'!$A$3:$AQ$40</definedName>
    <definedName name="Balancing_Authority">[1]Choices!$A$2:$A$41</definedName>
    <definedName name="Boolean">[1]Choices!$AG$2:$AG$3</definedName>
    <definedName name="Bucket" localSheetId="7">#REF!</definedName>
    <definedName name="Bucket" localSheetId="8">#REF!</definedName>
    <definedName name="Bucket" localSheetId="9">#REF!</definedName>
    <definedName name="Bucket">#REF!</definedName>
    <definedName name="Bundled_Unbundled">[1]Choices!$B$2:$B$3</definedName>
    <definedName name="Construction_Status">[1]Choices!$G$2:$G$5</definedName>
    <definedName name="ContractType">[2]DataValidation!$D$2:$D$5</definedName>
    <definedName name="counter_party_list">[3]List_Data!$D$2:$D$55</definedName>
    <definedName name="Country">[1]Choices!$AO$2:$AO$5</definedName>
    <definedName name="CPUC_Approval_Status">[1]Choices!$E$2:$E$8</definedName>
    <definedName name="CREZ">[1]Choices!$F$2:$F$39</definedName>
    <definedName name="Delay_Termination_Reason">[1]Choices!$K$2:$K$4</definedName>
    <definedName name="DeliverabilityOptions" localSheetId="8">[4]Lists!#REF!</definedName>
    <definedName name="DeliverabilityOptions" localSheetId="9">[4]Lists!#REF!</definedName>
    <definedName name="DeliverabilityOptions">[5]Lists!#REF!</definedName>
    <definedName name="DeliverabilityStatusOptions">[6]Lists!$B$36:$B$37</definedName>
    <definedName name="Draft2016EFC" localSheetId="7">#REF!</definedName>
    <definedName name="Draft2016EFC">#REF!</definedName>
    <definedName name="EndMonth" localSheetId="7">#REF!</definedName>
    <definedName name="EndMonth" localSheetId="8">#REF!</definedName>
    <definedName name="EndMonth" localSheetId="9">#REF!</definedName>
    <definedName name="EndMonth">#REF!</definedName>
    <definedName name="EnergyTitle" localSheetId="7">#REF!</definedName>
    <definedName name="EnergyTitle">#REF!</definedName>
    <definedName name="EPC_Contract_Status">[1]Choices!$AW$2:$AW$7</definedName>
    <definedName name="Facility_Status">[1]Choices!$N$2:$N$7</definedName>
    <definedName name="Financing_Status">[1]Choices!$O$2:$O$7</definedName>
    <definedName name="LocalAreaOptions" localSheetId="7">[7]Lists!$B$11:$B$21</definedName>
    <definedName name="LocalAreaOptions" localSheetId="4">[7]Lists!$B$11:$B$21</definedName>
    <definedName name="LocalAreaOptions" localSheetId="5">[7]Lists!$B$11:$B$21</definedName>
    <definedName name="LocalAreaOptions" localSheetId="6">[7]Lists!$B$11:$B$21</definedName>
    <definedName name="LocalAreaOptions">[8]Lists!$B$11:$B$21</definedName>
    <definedName name="LSEs">[2]DataValidation!$A$2:$A$22</definedName>
    <definedName name="Month" localSheetId="3">#REF!</definedName>
    <definedName name="Month" localSheetId="7">#REF!</definedName>
    <definedName name="Month" localSheetId="4">#REF!</definedName>
    <definedName name="Month" localSheetId="5">#REF!</definedName>
    <definedName name="Month" localSheetId="6">#REF!</definedName>
    <definedName name="Month" localSheetId="8">#REF!</definedName>
    <definedName name="Month" localSheetId="9">#REF!</definedName>
    <definedName name="Month">#REF!</definedName>
    <definedName name="Month2" localSheetId="7">#REF!</definedName>
    <definedName name="Month2">#REF!</definedName>
    <definedName name="MyYear" localSheetId="7">#REF!</definedName>
    <definedName name="MyYear">#REF!</definedName>
    <definedName name="no" localSheetId="7">#REF!</definedName>
    <definedName name="no">#REF!</definedName>
    <definedName name="nono" localSheetId="7">#REF!</definedName>
    <definedName name="nono">#REF!</definedName>
    <definedName name="nonono" localSheetId="7">#REF!</definedName>
    <definedName name="nonono">#REF!</definedName>
    <definedName name="Overall_Project_Status">[1]Choices!$T$2:$T$6</definedName>
    <definedName name="Party_that_Terminated_Contract">[1]Choices!$AY$2:$AY$4</definedName>
    <definedName name="Path26DesignationOptions">[6]Lists!$B$28:$B$29</definedName>
    <definedName name="PCC_Classification">[1]Choices!$U$2:$U$5</definedName>
    <definedName name="Program_Origination">[1]Choices!$I$2:$I$13</definedName>
    <definedName name="RA_Capacity" localSheetId="7">#REF!</definedName>
    <definedName name="RA_Capacity" localSheetId="8">#REF!</definedName>
    <definedName name="RA_Capacity" localSheetId="9">#REF!</definedName>
    <definedName name="RA_Capacity">#REF!</definedName>
    <definedName name="RAM_Auction_Round">[1]Choices!$AX$2:$AX$6</definedName>
    <definedName name="raw_data" localSheetId="3">#REF!</definedName>
    <definedName name="raw_data" localSheetId="7">#REF!</definedName>
    <definedName name="raw_data" localSheetId="4">#REF!</definedName>
    <definedName name="raw_data" localSheetId="5">#REF!</definedName>
    <definedName name="raw_data" localSheetId="6">#REF!</definedName>
    <definedName name="raw_data">#REF!</definedName>
    <definedName name="Reporting_LSE">[1]Choices!$J$2:$J$5</definedName>
    <definedName name="Resource_Designation">[9]Lists!$A$6:$A$8</definedName>
    <definedName name="Resource_ID">'[10]ID and Local Area'!$A$2:$A$1008</definedName>
    <definedName name="ResourceIDs">[2]DataValidation!$X$2:$X$1235</definedName>
    <definedName name="RMR">'[10]ID and Local Area'!$F$22:$F$23</definedName>
    <definedName name="SCE2023ERP">#REF!</definedName>
    <definedName name="SchedulingID" localSheetId="7">#REF!</definedName>
    <definedName name="SchedulingID" localSheetId="8">#REF!</definedName>
    <definedName name="SchedulingID" localSheetId="9">#REF!</definedName>
    <definedName name="SchedulingID">#REF!</definedName>
    <definedName name="sds">[6]Lists!$B$11:$B$21</definedName>
    <definedName name="StartMonth" localSheetId="7">#REF!</definedName>
    <definedName name="StartMonth" localSheetId="8">#REF!</definedName>
    <definedName name="StartMonth" localSheetId="9">#REF!</definedName>
    <definedName name="StartMonth">#REF!</definedName>
    <definedName name="Status_of_Facility_Study___Phase_II_Study">[1]Choices!$AA$2:$AA$10</definedName>
    <definedName name="Status_of_Feasibility_Study">[1]Choices!$AB$2:$AB$10</definedName>
    <definedName name="Status_of_Interconnection_Agreement">[1]Choices!$Q$2:$Q$22</definedName>
    <definedName name="Status_of_System_Impact_Study___Phase_I_Study">[1]Choices!$AC$2:$AC$10</definedName>
    <definedName name="Submittal">[11]Lists!$A$2:$A$3</definedName>
    <definedName name="TACCalcOptions">[12]Lists!$B$32:$B$34</definedName>
    <definedName name="Technology_SubType">[1]Choices!$AV$2:$AV$8</definedName>
    <definedName name="Technology_Type">[1]Choices!$AD$2:$AD$19</definedName>
    <definedName name="TechnologyType">[2]DataValidation!$F$2:$F$8</definedName>
    <definedName name="test" localSheetId="7">#REF!</definedName>
    <definedName name="test">#REF!</definedName>
    <definedName name="YesOrNo">[2]DataValidation!$H$2:$H$3</definedName>
    <definedName name="Zone" localSheetId="7">#REF!</definedName>
    <definedName name="Zone" localSheetId="8">#REF!</definedName>
    <definedName name="Zone" localSheetId="9">#REF!</definedName>
    <definedName name="Zon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7" i="1" l="1"/>
  <c r="P16" i="1"/>
  <c r="P15" i="1"/>
  <c r="P14" i="1"/>
  <c r="P13" i="1"/>
  <c r="P12" i="1"/>
  <c r="P11" i="1"/>
  <c r="P10" i="1"/>
  <c r="P9" i="1"/>
  <c r="P8" i="1"/>
  <c r="P7" i="1"/>
  <c r="P6" i="1"/>
  <c r="P5" i="1"/>
  <c r="P5" i="2" l="1"/>
  <c r="P6" i="2"/>
  <c r="P7" i="2"/>
  <c r="P8" i="2"/>
  <c r="P9" i="2"/>
  <c r="P10" i="2"/>
  <c r="P11" i="2"/>
  <c r="P12" i="2"/>
  <c r="O23" i="10" l="1"/>
  <c r="N23" i="10"/>
  <c r="M23" i="10"/>
  <c r="L23" i="10"/>
  <c r="K23" i="10"/>
  <c r="J23" i="10"/>
  <c r="I23" i="10"/>
  <c r="H23" i="10"/>
  <c r="G23" i="10"/>
  <c r="F23" i="10"/>
  <c r="E23" i="10"/>
  <c r="D23" i="10"/>
  <c r="O22" i="10"/>
  <c r="N22" i="10"/>
  <c r="M22" i="10"/>
  <c r="L22" i="10"/>
  <c r="K22" i="10"/>
  <c r="K24" i="10" s="1"/>
  <c r="J22" i="10"/>
  <c r="J24" i="10" s="1"/>
  <c r="I22" i="10"/>
  <c r="I24" i="10" s="1"/>
  <c r="H22" i="10"/>
  <c r="G22" i="10"/>
  <c r="F22" i="10"/>
  <c r="E22" i="10"/>
  <c r="D22" i="10"/>
  <c r="O21" i="10"/>
  <c r="O24" i="10" s="1"/>
  <c r="N21" i="10"/>
  <c r="N24" i="10" s="1"/>
  <c r="M21" i="10"/>
  <c r="M24" i="10" s="1"/>
  <c r="L21" i="10"/>
  <c r="L24" i="10" s="1"/>
  <c r="K21" i="10"/>
  <c r="J21" i="10"/>
  <c r="I21" i="10"/>
  <c r="H21" i="10"/>
  <c r="H24" i="10" s="1"/>
  <c r="G21" i="10"/>
  <c r="G24" i="10" s="1"/>
  <c r="F21" i="10"/>
  <c r="F24" i="10" s="1"/>
  <c r="E21" i="10"/>
  <c r="E24" i="10" s="1"/>
  <c r="D21" i="10"/>
  <c r="D24" i="10" s="1"/>
  <c r="O44" i="9"/>
  <c r="N44" i="9"/>
  <c r="M44" i="9"/>
  <c r="L44" i="9"/>
  <c r="K44" i="9"/>
  <c r="J44" i="9"/>
  <c r="I44" i="9"/>
  <c r="H44" i="9"/>
  <c r="G44" i="9"/>
  <c r="F44" i="9"/>
  <c r="E44" i="9"/>
  <c r="D44" i="9"/>
  <c r="O43" i="9"/>
  <c r="O45" i="9" s="1"/>
  <c r="N43" i="9"/>
  <c r="M43" i="9"/>
  <c r="L43" i="9"/>
  <c r="K43" i="9"/>
  <c r="K45" i="9" s="1"/>
  <c r="J43" i="9"/>
  <c r="J45" i="9" s="1"/>
  <c r="I43" i="9"/>
  <c r="I45" i="9" s="1"/>
  <c r="H43" i="9"/>
  <c r="H45" i="9" s="1"/>
  <c r="G43" i="9"/>
  <c r="G45" i="9" s="1"/>
  <c r="F43" i="9"/>
  <c r="E43" i="9"/>
  <c r="D43" i="9"/>
  <c r="P21" i="9"/>
  <c r="P20" i="9"/>
  <c r="P19" i="9"/>
  <c r="P18" i="9"/>
  <c r="P17" i="9"/>
  <c r="P16" i="9"/>
  <c r="T15" i="9"/>
  <c r="P15" i="9"/>
  <c r="T14" i="9"/>
  <c r="P14" i="9"/>
  <c r="T13" i="9"/>
  <c r="P13" i="9"/>
  <c r="K25" i="9"/>
  <c r="T12" i="9"/>
  <c r="P12" i="9"/>
  <c r="T11" i="9"/>
  <c r="P11" i="9"/>
  <c r="T10" i="9"/>
  <c r="P10" i="9"/>
  <c r="T9" i="9"/>
  <c r="P9" i="9"/>
  <c r="T8" i="9"/>
  <c r="P8" i="9"/>
  <c r="T7" i="9"/>
  <c r="P7" i="9"/>
  <c r="E4" i="9"/>
  <c r="D4" i="9"/>
  <c r="T6" i="9"/>
  <c r="M4" i="9"/>
  <c r="L4" i="9"/>
  <c r="P6" i="9"/>
  <c r="T5" i="9"/>
  <c r="P5" i="9"/>
  <c r="O4" i="9"/>
  <c r="N4" i="9"/>
  <c r="K23" i="9"/>
  <c r="I4" i="9"/>
  <c r="H4" i="9"/>
  <c r="G4" i="9"/>
  <c r="F4" i="9"/>
  <c r="K4" i="9"/>
  <c r="J4" i="9"/>
  <c r="D45" i="9" l="1"/>
  <c r="L45" i="9"/>
  <c r="E45" i="9"/>
  <c r="M45" i="9"/>
  <c r="N45" i="9"/>
  <c r="F45" i="9"/>
  <c r="K24" i="9"/>
  <c r="AK9" i="8"/>
  <c r="AJ9" i="8"/>
  <c r="AA9" i="8"/>
  <c r="Z9" i="8"/>
  <c r="Y9" i="8"/>
  <c r="W9" i="8"/>
  <c r="V9" i="8"/>
  <c r="P9" i="8"/>
  <c r="O9" i="8"/>
  <c r="N9" i="8"/>
  <c r="M9" i="8"/>
  <c r="L9" i="8"/>
  <c r="AC8" i="8"/>
  <c r="AC9" i="8" s="1"/>
  <c r="AB8" i="8"/>
  <c r="AB9" i="8" s="1"/>
  <c r="AA8" i="8"/>
  <c r="Z8" i="8"/>
  <c r="Y8" i="8"/>
  <c r="W51" i="7"/>
  <c r="V51" i="7"/>
  <c r="U51" i="7"/>
  <c r="T51" i="7"/>
  <c r="S51" i="7"/>
  <c r="R51" i="7"/>
  <c r="Q51" i="7"/>
  <c r="P51" i="7"/>
  <c r="O51" i="7"/>
  <c r="N51" i="7"/>
  <c r="M51" i="7"/>
  <c r="L51" i="7"/>
  <c r="AJ50" i="7"/>
  <c r="AI50" i="7"/>
  <c r="AH50" i="7"/>
  <c r="AG50" i="7"/>
  <c r="AF50" i="7"/>
  <c r="AE50" i="7"/>
  <c r="AD50" i="7"/>
  <c r="AC50" i="7"/>
  <c r="AB50" i="7"/>
  <c r="AA50" i="7"/>
  <c r="Z50" i="7"/>
  <c r="Y50" i="7"/>
  <c r="W50" i="7"/>
  <c r="V50" i="7"/>
  <c r="U50" i="7"/>
  <c r="T50" i="7"/>
  <c r="S50" i="7"/>
  <c r="R50" i="7"/>
  <c r="Q50" i="7"/>
  <c r="P50" i="7"/>
  <c r="O50" i="7"/>
  <c r="N50" i="7"/>
  <c r="M50" i="7"/>
  <c r="L50" i="7"/>
  <c r="AJ49" i="7"/>
  <c r="AI49" i="7"/>
  <c r="AH49" i="7"/>
  <c r="AG49" i="7"/>
  <c r="AF49" i="7"/>
  <c r="AE49" i="7"/>
  <c r="AD49" i="7"/>
  <c r="AC49" i="7"/>
  <c r="AB49" i="7"/>
  <c r="AA49" i="7"/>
  <c r="Z49" i="7"/>
  <c r="Y49" i="7"/>
  <c r="W49" i="7"/>
  <c r="V49" i="7"/>
  <c r="U49" i="7"/>
  <c r="T49" i="7"/>
  <c r="S49" i="7"/>
  <c r="R49" i="7"/>
  <c r="Q49" i="7"/>
  <c r="P49" i="7"/>
  <c r="O49" i="7"/>
  <c r="N49" i="7"/>
  <c r="M49" i="7"/>
  <c r="L49" i="7"/>
  <c r="AJ48" i="7"/>
  <c r="AI48" i="7"/>
  <c r="AH48" i="7"/>
  <c r="AG48" i="7"/>
  <c r="AF48" i="7"/>
  <c r="AE48" i="7"/>
  <c r="AD48" i="7"/>
  <c r="AC48" i="7"/>
  <c r="AB48" i="7"/>
  <c r="AA48" i="7"/>
  <c r="Z48" i="7"/>
  <c r="Y48" i="7"/>
  <c r="W47" i="7"/>
  <c r="V47" i="7"/>
  <c r="U47" i="7"/>
  <c r="T47" i="7"/>
  <c r="S47" i="7"/>
  <c r="R47" i="7"/>
  <c r="Q47" i="7"/>
  <c r="P47" i="7"/>
  <c r="O47" i="7"/>
  <c r="N47" i="7"/>
  <c r="M47" i="7"/>
  <c r="L47" i="7"/>
  <c r="AJ46" i="7"/>
  <c r="AI46" i="7"/>
  <c r="AH46" i="7"/>
  <c r="AG46" i="7"/>
  <c r="AF46" i="7"/>
  <c r="AE46" i="7"/>
  <c r="AD46" i="7"/>
  <c r="AC46" i="7"/>
  <c r="AB46" i="7"/>
  <c r="AA46" i="7"/>
  <c r="Z46" i="7"/>
  <c r="Y46" i="7"/>
  <c r="W46" i="7"/>
  <c r="V46" i="7"/>
  <c r="U46" i="7"/>
  <c r="T46" i="7"/>
  <c r="S46" i="7"/>
  <c r="R46" i="7"/>
  <c r="Q46" i="7"/>
  <c r="P46" i="7"/>
  <c r="O46" i="7"/>
  <c r="N46" i="7"/>
  <c r="M46" i="7"/>
  <c r="L46" i="7"/>
  <c r="W51" i="6"/>
  <c r="V51" i="6"/>
  <c r="U51" i="6"/>
  <c r="T51" i="6"/>
  <c r="S51" i="6"/>
  <c r="R51" i="6"/>
  <c r="Q51" i="6"/>
  <c r="P51" i="6"/>
  <c r="O51" i="6"/>
  <c r="N51" i="6"/>
  <c r="M51" i="6"/>
  <c r="L51" i="6"/>
  <c r="AJ50" i="6"/>
  <c r="AI50" i="6"/>
  <c r="AH50" i="6"/>
  <c r="AG50" i="6"/>
  <c r="AF50" i="6"/>
  <c r="AE50" i="6"/>
  <c r="AD50" i="6"/>
  <c r="AC50" i="6"/>
  <c r="AB50" i="6"/>
  <c r="AA50" i="6"/>
  <c r="Z50" i="6"/>
  <c r="Y50" i="6"/>
  <c r="W50" i="6"/>
  <c r="V50" i="6"/>
  <c r="U50" i="6"/>
  <c r="T50" i="6"/>
  <c r="S50" i="6"/>
  <c r="R50" i="6"/>
  <c r="Q50" i="6"/>
  <c r="P50" i="6"/>
  <c r="O50" i="6"/>
  <c r="N50" i="6"/>
  <c r="M50" i="6"/>
  <c r="L50" i="6"/>
  <c r="AJ49" i="6"/>
  <c r="AI49" i="6"/>
  <c r="AH49" i="6"/>
  <c r="AG49" i="6"/>
  <c r="AF49" i="6"/>
  <c r="AE49" i="6"/>
  <c r="AD49" i="6"/>
  <c r="AC49" i="6"/>
  <c r="AB49" i="6"/>
  <c r="AA49" i="6"/>
  <c r="Z49" i="6"/>
  <c r="Y49" i="6"/>
  <c r="W49" i="6"/>
  <c r="V49" i="6"/>
  <c r="U49" i="6"/>
  <c r="T49" i="6"/>
  <c r="S49" i="6"/>
  <c r="R49" i="6"/>
  <c r="Q49" i="6"/>
  <c r="P49" i="6"/>
  <c r="O49" i="6"/>
  <c r="N49" i="6"/>
  <c r="M49" i="6"/>
  <c r="L49" i="6"/>
  <c r="AJ48" i="6"/>
  <c r="AI48" i="6"/>
  <c r="AH48" i="6"/>
  <c r="AG48" i="6"/>
  <c r="AF48" i="6"/>
  <c r="AE48" i="6"/>
  <c r="AD48" i="6"/>
  <c r="AC48" i="6"/>
  <c r="AB48" i="6"/>
  <c r="AA48" i="6"/>
  <c r="Z48" i="6"/>
  <c r="Y48" i="6"/>
  <c r="W47" i="6"/>
  <c r="V47" i="6"/>
  <c r="U47" i="6"/>
  <c r="T47" i="6"/>
  <c r="S47" i="6"/>
  <c r="R47" i="6"/>
  <c r="Q47" i="6"/>
  <c r="P47" i="6"/>
  <c r="O47" i="6"/>
  <c r="N47" i="6"/>
  <c r="M47" i="6"/>
  <c r="L47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W46" i="6"/>
  <c r="V46" i="6"/>
  <c r="U46" i="6"/>
  <c r="T46" i="6"/>
  <c r="S46" i="6"/>
  <c r="R46" i="6"/>
  <c r="Q46" i="6"/>
  <c r="P46" i="6"/>
  <c r="O46" i="6"/>
  <c r="N46" i="6"/>
  <c r="M46" i="6"/>
  <c r="L46" i="6"/>
  <c r="W72" i="5"/>
  <c r="V72" i="5"/>
  <c r="U72" i="5"/>
  <c r="T72" i="5"/>
  <c r="S72" i="5"/>
  <c r="R72" i="5"/>
  <c r="Q72" i="5"/>
  <c r="P72" i="5"/>
  <c r="O72" i="5"/>
  <c r="N72" i="5"/>
  <c r="M72" i="5"/>
  <c r="L72" i="5"/>
  <c r="AJ71" i="5"/>
  <c r="AI71" i="5"/>
  <c r="AH71" i="5"/>
  <c r="AG71" i="5"/>
  <c r="AF71" i="5"/>
  <c r="AE71" i="5"/>
  <c r="AD71" i="5"/>
  <c r="AC71" i="5"/>
  <c r="AB71" i="5"/>
  <c r="AA71" i="5"/>
  <c r="Z71" i="5"/>
  <c r="Y71" i="5"/>
  <c r="W71" i="5"/>
  <c r="V71" i="5"/>
  <c r="U71" i="5"/>
  <c r="T71" i="5"/>
  <c r="S71" i="5"/>
  <c r="R71" i="5"/>
  <c r="Q71" i="5"/>
  <c r="P71" i="5"/>
  <c r="O71" i="5"/>
  <c r="N71" i="5"/>
  <c r="M71" i="5"/>
  <c r="L71" i="5"/>
  <c r="AJ70" i="5"/>
  <c r="AI70" i="5"/>
  <c r="AH70" i="5"/>
  <c r="AG70" i="5"/>
  <c r="AF70" i="5"/>
  <c r="AE70" i="5"/>
  <c r="AD70" i="5"/>
  <c r="AC70" i="5"/>
  <c r="AB70" i="5"/>
  <c r="AA70" i="5"/>
  <c r="Z70" i="5"/>
  <c r="Y70" i="5"/>
  <c r="W70" i="5"/>
  <c r="V70" i="5"/>
  <c r="U70" i="5"/>
  <c r="T70" i="5"/>
  <c r="S70" i="5"/>
  <c r="R70" i="5"/>
  <c r="Q70" i="5"/>
  <c r="P70" i="5"/>
  <c r="O70" i="5"/>
  <c r="N70" i="5"/>
  <c r="M70" i="5"/>
  <c r="L70" i="5"/>
  <c r="AJ69" i="5"/>
  <c r="AI69" i="5"/>
  <c r="AH69" i="5"/>
  <c r="AG69" i="5"/>
  <c r="AF69" i="5"/>
  <c r="AE69" i="5"/>
  <c r="AD69" i="5"/>
  <c r="AC69" i="5"/>
  <c r="AB69" i="5"/>
  <c r="AA69" i="5"/>
  <c r="Z69" i="5"/>
  <c r="Y69" i="5"/>
  <c r="W68" i="5"/>
  <c r="V68" i="5"/>
  <c r="U68" i="5"/>
  <c r="T68" i="5"/>
  <c r="S68" i="5"/>
  <c r="R68" i="5"/>
  <c r="Q68" i="5"/>
  <c r="P68" i="5"/>
  <c r="O68" i="5"/>
  <c r="N68" i="5"/>
  <c r="M68" i="5"/>
  <c r="L68" i="5"/>
  <c r="AJ67" i="5"/>
  <c r="AI67" i="5"/>
  <c r="AH67" i="5"/>
  <c r="AG67" i="5"/>
  <c r="AF67" i="5"/>
  <c r="AE67" i="5"/>
  <c r="AD67" i="5"/>
  <c r="AC67" i="5"/>
  <c r="AB67" i="5"/>
  <c r="AA67" i="5"/>
  <c r="Z67" i="5"/>
  <c r="Y67" i="5"/>
  <c r="W67" i="5"/>
  <c r="V67" i="5"/>
  <c r="U67" i="5"/>
  <c r="T67" i="5"/>
  <c r="S67" i="5"/>
  <c r="R67" i="5"/>
  <c r="Q67" i="5"/>
  <c r="P67" i="5"/>
  <c r="O67" i="5"/>
  <c r="N67" i="5"/>
  <c r="M67" i="5"/>
  <c r="L67" i="5"/>
  <c r="AK8" i="4" l="1"/>
  <c r="AJ8" i="4"/>
  <c r="AI8" i="4"/>
  <c r="AH8" i="4"/>
  <c r="AG8" i="4"/>
  <c r="AF8" i="4"/>
  <c r="AE8" i="4"/>
  <c r="AD8" i="4"/>
  <c r="AC8" i="4"/>
  <c r="AB8" i="4"/>
  <c r="AA8" i="4"/>
  <c r="Z8" i="4"/>
  <c r="N4" i="4"/>
  <c r="M4" i="4"/>
  <c r="L4" i="4"/>
  <c r="K4" i="4"/>
  <c r="J4" i="4"/>
  <c r="I4" i="4"/>
  <c r="H4" i="4"/>
  <c r="G4" i="4"/>
  <c r="F4" i="4"/>
  <c r="E4" i="4"/>
  <c r="D4" i="4"/>
  <c r="C4" i="4"/>
  <c r="N14" i="3"/>
  <c r="M14" i="3"/>
  <c r="M19" i="3" s="1"/>
  <c r="L14" i="3"/>
  <c r="L19" i="3" s="1"/>
  <c r="K14" i="3"/>
  <c r="K19" i="3" s="1"/>
  <c r="J14" i="3"/>
  <c r="J19" i="3" s="1"/>
  <c r="I14" i="3"/>
  <c r="H14" i="3"/>
  <c r="G14" i="3"/>
  <c r="F14" i="3"/>
  <c r="E14" i="3"/>
  <c r="E19" i="3" s="1"/>
  <c r="D14" i="3"/>
  <c r="D19" i="3" s="1"/>
  <c r="C14" i="3"/>
  <c r="C19" i="3" s="1"/>
  <c r="Z12" i="3"/>
  <c r="Y12" i="3"/>
  <c r="X12" i="3"/>
  <c r="P12" i="3"/>
  <c r="S11" i="3"/>
  <c r="P11" i="3"/>
  <c r="N19" i="3"/>
  <c r="F19" i="3"/>
  <c r="S10" i="3"/>
  <c r="P10" i="3"/>
  <c r="S9" i="3"/>
  <c r="P9" i="3"/>
  <c r="AI8" i="3"/>
  <c r="AH8" i="3"/>
  <c r="AG8" i="3"/>
  <c r="AF8" i="3"/>
  <c r="AE8" i="3"/>
  <c r="AD8" i="3"/>
  <c r="AC8" i="3"/>
  <c r="AB8" i="3"/>
  <c r="AA8" i="3"/>
  <c r="S8" i="3"/>
  <c r="P8" i="3"/>
  <c r="AI7" i="3"/>
  <c r="AH7" i="3"/>
  <c r="AG7" i="3"/>
  <c r="AF7" i="3"/>
  <c r="AE7" i="3"/>
  <c r="AD7" i="3"/>
  <c r="AC7" i="3"/>
  <c r="AB7" i="3"/>
  <c r="AA7" i="3"/>
  <c r="AA12" i="3" s="1"/>
  <c r="S7" i="3"/>
  <c r="P7" i="3"/>
  <c r="AI6" i="3"/>
  <c r="AI12" i="3" s="1"/>
  <c r="AH6" i="3"/>
  <c r="AG6" i="3"/>
  <c r="AF6" i="3"/>
  <c r="AE6" i="3"/>
  <c r="AD6" i="3"/>
  <c r="AD12" i="3" s="1"/>
  <c r="AC6" i="3"/>
  <c r="AC12" i="3" s="1"/>
  <c r="AB6" i="3"/>
  <c r="AB12" i="3" s="1"/>
  <c r="AA6" i="3"/>
  <c r="S6" i="3"/>
  <c r="P6" i="3"/>
  <c r="S5" i="3"/>
  <c r="C27" i="3"/>
  <c r="N4" i="3"/>
  <c r="M4" i="3"/>
  <c r="L4" i="3"/>
  <c r="K4" i="3"/>
  <c r="I19" i="3"/>
  <c r="H19" i="3"/>
  <c r="G19" i="3"/>
  <c r="F4" i="3"/>
  <c r="E4" i="3"/>
  <c r="D4" i="3"/>
  <c r="C4" i="3"/>
  <c r="J4" i="3"/>
  <c r="I4" i="3"/>
  <c r="H4" i="3"/>
  <c r="G4" i="3"/>
  <c r="N15" i="2"/>
  <c r="N20" i="2" s="1"/>
  <c r="M15" i="2"/>
  <c r="L15" i="2"/>
  <c r="K15" i="2"/>
  <c r="J15" i="2"/>
  <c r="I15" i="2"/>
  <c r="I20" i="2" s="1"/>
  <c r="H15" i="2"/>
  <c r="H20" i="2" s="1"/>
  <c r="G15" i="2"/>
  <c r="G20" i="2" s="1"/>
  <c r="F15" i="2"/>
  <c r="F20" i="2" s="1"/>
  <c r="E15" i="2"/>
  <c r="D15" i="2"/>
  <c r="C15" i="2"/>
  <c r="P13" i="2"/>
  <c r="Z12" i="2"/>
  <c r="Y12" i="2"/>
  <c r="X12" i="2"/>
  <c r="S12" i="2"/>
  <c r="S11" i="2"/>
  <c r="S10" i="2"/>
  <c r="S9" i="2"/>
  <c r="AI8" i="2"/>
  <c r="AH8" i="2"/>
  <c r="AG8" i="2"/>
  <c r="AF8" i="2"/>
  <c r="AE8" i="2"/>
  <c r="AD8" i="2"/>
  <c r="AC8" i="2"/>
  <c r="AB8" i="2"/>
  <c r="AA8" i="2"/>
  <c r="S8" i="2"/>
  <c r="J20" i="2"/>
  <c r="AI7" i="2"/>
  <c r="AH7" i="2"/>
  <c r="AG7" i="2"/>
  <c r="AF7" i="2"/>
  <c r="AE7" i="2"/>
  <c r="AD7" i="2"/>
  <c r="AC7" i="2"/>
  <c r="AB7" i="2"/>
  <c r="AA7" i="2"/>
  <c r="S7" i="2"/>
  <c r="AI6" i="2"/>
  <c r="AI12" i="2" s="1"/>
  <c r="AH6" i="2"/>
  <c r="AH12" i="2" s="1"/>
  <c r="AG6" i="2"/>
  <c r="AG12" i="2" s="1"/>
  <c r="AF6" i="2"/>
  <c r="AE6" i="2"/>
  <c r="AD6" i="2"/>
  <c r="AC6" i="2"/>
  <c r="AB6" i="2"/>
  <c r="AA6" i="2"/>
  <c r="AA12" i="2" s="1"/>
  <c r="S6" i="2"/>
  <c r="M20" i="2"/>
  <c r="L4" i="2"/>
  <c r="K4" i="2"/>
  <c r="J4" i="2"/>
  <c r="H4" i="2"/>
  <c r="G4" i="2"/>
  <c r="S5" i="2"/>
  <c r="C25" i="2"/>
  <c r="I4" i="2"/>
  <c r="E20" i="2"/>
  <c r="D4" i="2"/>
  <c r="C4" i="2"/>
  <c r="N4" i="2"/>
  <c r="M4" i="2"/>
  <c r="F4" i="2"/>
  <c r="E4" i="2"/>
  <c r="N19" i="1"/>
  <c r="N24" i="1" s="1"/>
  <c r="M19" i="1"/>
  <c r="M24" i="1" s="1"/>
  <c r="L19" i="1"/>
  <c r="L24" i="1" s="1"/>
  <c r="K19" i="1"/>
  <c r="J19" i="1"/>
  <c r="I19" i="1"/>
  <c r="H19" i="1"/>
  <c r="G19" i="1"/>
  <c r="G24" i="1" s="1"/>
  <c r="F19" i="1"/>
  <c r="F24" i="1" s="1"/>
  <c r="E19" i="1"/>
  <c r="E24" i="1" s="1"/>
  <c r="D19" i="1"/>
  <c r="D24" i="1" s="1"/>
  <c r="C19" i="1"/>
  <c r="Z16" i="1"/>
  <c r="Y16" i="1"/>
  <c r="X16" i="1"/>
  <c r="S16" i="1"/>
  <c r="K24" i="1"/>
  <c r="J24" i="1"/>
  <c r="I24" i="1"/>
  <c r="H24" i="1"/>
  <c r="C24" i="1"/>
  <c r="S15" i="1"/>
  <c r="S14" i="1"/>
  <c r="S13" i="1"/>
  <c r="AI12" i="1"/>
  <c r="AH12" i="1"/>
  <c r="AG12" i="1"/>
  <c r="AF12" i="1"/>
  <c r="AE12" i="1"/>
  <c r="AD12" i="1"/>
  <c r="AC12" i="1"/>
  <c r="AB12" i="1"/>
  <c r="AA12" i="1"/>
  <c r="S12" i="1"/>
  <c r="AI11" i="1"/>
  <c r="AH11" i="1"/>
  <c r="AG11" i="1"/>
  <c r="AF11" i="1"/>
  <c r="AE11" i="1"/>
  <c r="AD11" i="1"/>
  <c r="AC11" i="1"/>
  <c r="AB11" i="1"/>
  <c r="AA11" i="1"/>
  <c r="S11" i="1"/>
  <c r="AI10" i="1"/>
  <c r="AH10" i="1"/>
  <c r="AH16" i="1" s="1"/>
  <c r="AG10" i="1"/>
  <c r="AG16" i="1" s="1"/>
  <c r="AF10" i="1"/>
  <c r="AF16" i="1" s="1"/>
  <c r="AE10" i="1"/>
  <c r="AE16" i="1" s="1"/>
  <c r="AD10" i="1"/>
  <c r="AC10" i="1"/>
  <c r="AB10" i="1"/>
  <c r="AA10" i="1"/>
  <c r="S10" i="1"/>
  <c r="AJ9" i="1"/>
  <c r="S8" i="1" s="1"/>
  <c r="S9" i="1"/>
  <c r="N4" i="1"/>
  <c r="M4" i="1"/>
  <c r="G4" i="1"/>
  <c r="F4" i="1"/>
  <c r="E4" i="1"/>
  <c r="AJ8" i="1"/>
  <c r="AJ7" i="1"/>
  <c r="S6" i="1" s="1"/>
  <c r="S7" i="1"/>
  <c r="AJ6" i="1"/>
  <c r="S5" i="1" s="1"/>
  <c r="C32" i="1"/>
  <c r="C27" i="1"/>
  <c r="L4" i="1"/>
  <c r="K4" i="1"/>
  <c r="J4" i="1"/>
  <c r="I4" i="1"/>
  <c r="H4" i="1"/>
  <c r="D4" i="1"/>
  <c r="C4" i="1"/>
  <c r="AE12" i="3" l="1"/>
  <c r="AA16" i="1"/>
  <c r="AC12" i="2"/>
  <c r="AF12" i="3"/>
  <c r="AB16" i="1"/>
  <c r="AD12" i="2"/>
  <c r="AG12" i="3"/>
  <c r="AE12" i="2"/>
  <c r="AH12" i="3"/>
  <c r="AB12" i="2"/>
  <c r="AI16" i="1"/>
  <c r="AC16" i="1"/>
  <c r="AD16" i="1"/>
  <c r="AF12" i="2"/>
  <c r="C20" i="2"/>
  <c r="K20" i="2"/>
  <c r="C27" i="2"/>
  <c r="C22" i="3"/>
  <c r="C28" i="1"/>
  <c r="D20" i="2"/>
  <c r="L20" i="2"/>
  <c r="C28" i="2"/>
  <c r="C23" i="3"/>
  <c r="C24" i="3"/>
  <c r="C25" i="3"/>
  <c r="C23" i="2"/>
  <c r="P5" i="3"/>
  <c r="C26" i="3"/>
  <c r="C24" i="2"/>
  <c r="C26" i="2"/>
  <c r="C29" i="1"/>
  <c r="C30" i="1"/>
  <c r="C31" i="1"/>
  <c r="C34" i="1" l="1"/>
  <c r="C30" i="2"/>
  <c r="C2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tc={7FA8B193-104A-4DB6-B649-60B81E04D7A8}</author>
  </authors>
  <commentList>
    <comment ref="G30" authorId="0" shapeId="0" xr:uid="{7FA8B193-104A-4DB6-B649-60B81E04D7A8}">
      <text>
        <t>[Threaded comment]
Your version of Excel allows you to read this threaded comment; however, any edits to it will get removed if the file is opened in a newer version of Excel. Learn more: https://go.microsoft.com/fwlink/?linkid=870924
Comment:
    Contract ending on 03/2023</t>
      </text>
    </comment>
  </commentList>
</comments>
</file>

<file path=xl/sharedStrings.xml><?xml version="1.0" encoding="utf-8"?>
<sst xmlns="http://schemas.openxmlformats.org/spreadsheetml/2006/main" count="1863" uniqueCount="348">
  <si>
    <t>Updated - 6/27/2022</t>
  </si>
  <si>
    <t>ANNUAL</t>
  </si>
  <si>
    <t>2023 Initial YA</t>
  </si>
  <si>
    <t>LSE Capacity Contract Identifier</t>
  </si>
  <si>
    <t xml:space="preserve">Scheduling Resource ID </t>
  </si>
  <si>
    <t>Local RA Area</t>
  </si>
  <si>
    <t xml:space="preserve">Local RA </t>
  </si>
  <si>
    <t>MCC Bucket</t>
  </si>
  <si>
    <t>Available 24/7?</t>
  </si>
  <si>
    <t>Flexible Category</t>
  </si>
  <si>
    <t>CAM Allocation Effective Date (mm/dd/yyyy)</t>
  </si>
  <si>
    <t>Capacity End Date (mm/dd/yyyy)</t>
  </si>
  <si>
    <t>Flex RA Commitments for CAM Resources</t>
  </si>
  <si>
    <t>33B093</t>
  </si>
  <si>
    <t>COCOPP_2_CTG1</t>
  </si>
  <si>
    <t>Y</t>
  </si>
  <si>
    <t>Flex Category</t>
  </si>
  <si>
    <t>COCOPP_2_CTG2</t>
  </si>
  <si>
    <t>COCOPP_2_CTG3</t>
  </si>
  <si>
    <t>COCOPP_2_CTG4</t>
  </si>
  <si>
    <t>01C084QAA</t>
  </si>
  <si>
    <t>GRZZLY_1_BERKLY</t>
  </si>
  <si>
    <t>01C202QAA</t>
  </si>
  <si>
    <t>STOILS_1_UNITS</t>
  </si>
  <si>
    <t>VISTRA_5_DALBT1</t>
  </si>
  <si>
    <t>25C049QAA2</t>
  </si>
  <si>
    <t>KERNRG_1_UNITS</t>
  </si>
  <si>
    <t>VISTRA_5_DALBT2</t>
  </si>
  <si>
    <t>25C151QPA2</t>
  </si>
  <si>
    <t>TANHIL_6_SOLART</t>
  </si>
  <si>
    <t>VISTRA_5_DALBT3</t>
  </si>
  <si>
    <t>25C063QPA2</t>
  </si>
  <si>
    <t>FRITO_1_LAY</t>
  </si>
  <si>
    <t>ELKHRN_1_EESX3</t>
  </si>
  <si>
    <t>40S013</t>
  </si>
  <si>
    <t>N</t>
  </si>
  <si>
    <t>Total</t>
  </si>
  <si>
    <t>Bay Area</t>
  </si>
  <si>
    <t>2023 DRAM Total Monthly</t>
  </si>
  <si>
    <t>CAISO System</t>
  </si>
  <si>
    <t>System</t>
  </si>
  <si>
    <t>Local Other PG&amp;E Area</t>
  </si>
  <si>
    <t>Local Bay Area</t>
  </si>
  <si>
    <t>Totals Including DRAM+PRM</t>
  </si>
  <si>
    <t>2023 Local CAM</t>
  </si>
  <si>
    <t>Fresno</t>
  </si>
  <si>
    <t>Kern</t>
  </si>
  <si>
    <t>Sierra</t>
  </si>
  <si>
    <t>Big Creek-Ventura</t>
  </si>
  <si>
    <t>2024 DRAM Total Monthly</t>
  </si>
  <si>
    <t>2024 Local CAM</t>
  </si>
  <si>
    <t>2025 DRAM Total Monthly</t>
  </si>
  <si>
    <t>2025 Local CAM</t>
  </si>
  <si>
    <t>EMERGENCY RELIABILITY RESOURCES</t>
  </si>
  <si>
    <t>Annual</t>
  </si>
  <si>
    <t>Date updated: 7/12/2022</t>
  </si>
  <si>
    <t xml:space="preserve">Available 24/7? </t>
  </si>
  <si>
    <t>ER Allocation Effective Date (mm/dd/yyyy)</t>
  </si>
  <si>
    <t>Cost Recovery Mechanism</t>
  </si>
  <si>
    <t>Advice Letter</t>
  </si>
  <si>
    <t>33B221</t>
  </si>
  <si>
    <t>TIDWTR_2_UNITS</t>
  </si>
  <si>
    <t>N/A</t>
  </si>
  <si>
    <t>10/31/2023*</t>
  </si>
  <si>
    <t>CAM</t>
  </si>
  <si>
    <t>AL 6323-E</t>
  </si>
  <si>
    <t>33B013U02</t>
  </si>
  <si>
    <t>PCG2_MALIN500_I_F_XXXX_1_1</t>
  </si>
  <si>
    <t>AL-6504-E</t>
  </si>
  <si>
    <t>Notes</t>
  </si>
  <si>
    <t>* TIDWTR_2_UNITS - End date of CAM recovery (ref.  AL 6323-E)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</si>
  <si>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</si>
  <si>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</si>
  <si>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</si>
  <si>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</si>
  <si>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</si>
  <si>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</si>
  <si>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</si>
  <si>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</si>
  <si>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</si>
  <si>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</si>
  <si>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</si>
  <si>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</si>
  <si>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Decision or Resolution Authorizing Contract</t>
  </si>
  <si>
    <t>Is this contract a tolling agreement? (Y/N)</t>
  </si>
  <si>
    <t>Notes for ED</t>
  </si>
  <si>
    <t>Contract Name</t>
  </si>
  <si>
    <t>Flexible RA category</t>
  </si>
  <si>
    <t>System RA Allocated (MW)</t>
  </si>
  <si>
    <t>System EFC Allocated (MW)</t>
  </si>
  <si>
    <t>E-4804</t>
  </si>
  <si>
    <t>AltaGas Pomona Energy Storage (PES_2018)</t>
  </si>
  <si>
    <t>CHINO_2_APEBT1</t>
  </si>
  <si>
    <t>LA Basin</t>
  </si>
  <si>
    <t>Grand Johanna Energy Storage</t>
  </si>
  <si>
    <t>SANTGO_2_MABBT1</t>
  </si>
  <si>
    <t>E-4860</t>
  </si>
  <si>
    <t>O.L.S. Energy - Chino (11226)</t>
  </si>
  <si>
    <t>CHINO_6_CIMGEN</t>
  </si>
  <si>
    <t>D.08-09-041</t>
  </si>
  <si>
    <t>El Segundo Energy Center LLC</t>
  </si>
  <si>
    <t>ELSEGN_2_UN1011</t>
  </si>
  <si>
    <t>ELSEGN_2_UN2021</t>
  </si>
  <si>
    <t>D.08-04-011/D.08-09-041</t>
  </si>
  <si>
    <t>CPV Sentinel, LLC</t>
  </si>
  <si>
    <t>SENTNL_2_CTG1</t>
  </si>
  <si>
    <t>SENTNL_2_CTG2</t>
  </si>
  <si>
    <t>SENTNL_2_CTG3</t>
  </si>
  <si>
    <t>SENTNL_2_CTG4</t>
  </si>
  <si>
    <t>SENTNL_2_CTG5</t>
  </si>
  <si>
    <t>SENTNL_2_CTG6</t>
  </si>
  <si>
    <t>SENTNL_2_CTG7</t>
  </si>
  <si>
    <t>SENTNL_2_CTG8</t>
  </si>
  <si>
    <t>Walnut Creek Energy, LLC</t>
  </si>
  <si>
    <t>WALCRK_2_CTG1</t>
  </si>
  <si>
    <t>WALCRK_2_CTG2</t>
  </si>
  <si>
    <t>WALCRK_2_CTG3</t>
  </si>
  <si>
    <t>WALCRK_2_CTG4</t>
  </si>
  <si>
    <t>WALCRK_2_CTG5</t>
  </si>
  <si>
    <t>D.09-03-031</t>
  </si>
  <si>
    <t>SCE-Barre Peaker</t>
  </si>
  <si>
    <t>BARRE_6_PEAKER</t>
  </si>
  <si>
    <t>UOG</t>
  </si>
  <si>
    <t>SCE-Center Peaker</t>
  </si>
  <si>
    <t>CENTER_6_PEAKER</t>
  </si>
  <si>
    <t>SCE-Grapeland Peaker</t>
  </si>
  <si>
    <t>ETIWND_6_GRPLND</t>
  </si>
  <si>
    <t>D.14-06-043</t>
  </si>
  <si>
    <t>SCE-McGrath Peaker</t>
  </si>
  <si>
    <t>MNDALY_6_MCGRTH</t>
  </si>
  <si>
    <t>SCE-Mira Loma Peaker</t>
  </si>
  <si>
    <t>MIRLOM_6_PEAKER</t>
  </si>
  <si>
    <t>D.18-06-009</t>
  </si>
  <si>
    <t>Pending approval for extension from 10 to 20 years</t>
  </si>
  <si>
    <t>Mira Loma BESS A</t>
  </si>
  <si>
    <t>MIRLOM_2_MLBBTA</t>
  </si>
  <si>
    <t>Mira Loma BESS B</t>
  </si>
  <si>
    <t>MIRLOM_2_MLBBTB</t>
  </si>
  <si>
    <t>D.14-7-019</t>
  </si>
  <si>
    <t>Chevron USA</t>
  </si>
  <si>
    <t>CHEVMN_2_UNITS</t>
  </si>
  <si>
    <t xml:space="preserve"> </t>
  </si>
  <si>
    <t/>
  </si>
  <si>
    <t>E-4681</t>
  </si>
  <si>
    <t>New-Indy Oxnard  (f/k/a 2055)</t>
  </si>
  <si>
    <t>SNCLRA_2_UNIT1</t>
  </si>
  <si>
    <t>D.15-11-041</t>
  </si>
  <si>
    <t>RA Purchase Agreement</t>
  </si>
  <si>
    <t>AES Alamitos Energy, LLC</t>
  </si>
  <si>
    <t>ALAMIT_2_PL1X3</t>
  </si>
  <si>
    <t>AES Huntington Beach Energy, LLC</t>
  </si>
  <si>
    <t>HNTGBH_2_PL1X3</t>
  </si>
  <si>
    <t>Stanton Energy Reliability Center, LLC</t>
  </si>
  <si>
    <t>STANTN_2_STAGT1</t>
  </si>
  <si>
    <t>STANTN_2_STAGT2</t>
  </si>
  <si>
    <t>AES ES Alamitos, LLC</t>
  </si>
  <si>
    <t>ALAMIT_7_ES1</t>
  </si>
  <si>
    <t>A.19-04-016</t>
  </si>
  <si>
    <t>Ventura Energy Storage (fka: Strata Saticoy, LLC)</t>
  </si>
  <si>
    <t>SNCLRA_2_VESBT1</t>
  </si>
  <si>
    <t>AL 4002-E</t>
  </si>
  <si>
    <t>Goleta Energy Storage (f.k.a. AltaGas Power Holdings (U.S.) Inc.)</t>
  </si>
  <si>
    <t>TBD</t>
  </si>
  <si>
    <t>Orni 34 LLC</t>
  </si>
  <si>
    <t>GOLETA_2_VALBT1</t>
  </si>
  <si>
    <t>Silverstrand Grid, LLC</t>
  </si>
  <si>
    <t>SNCLRA_2_SILBT1</t>
  </si>
  <si>
    <t>Painter Energy Storage, LLC</t>
  </si>
  <si>
    <t>AL 4123-E</t>
  </si>
  <si>
    <t>CHP RFO</t>
  </si>
  <si>
    <t>Elk Hills Power, LLC</t>
  </si>
  <si>
    <t>ELKHIL_2_PL1X3</t>
  </si>
  <si>
    <t>AL 3882-E</t>
  </si>
  <si>
    <t>The Procter &amp; Gamble Paper Products Company</t>
  </si>
  <si>
    <t>SNCLRA_6_PROCGN</t>
  </si>
  <si>
    <t>D. 10-12-035</t>
  </si>
  <si>
    <t>CHARMN_2_PGONG1</t>
  </si>
  <si>
    <t> </t>
  </si>
  <si>
    <t>E-4911</t>
  </si>
  <si>
    <t xml:space="preserve">CHP 5 RFO </t>
  </si>
  <si>
    <t>Victorville Energy Center, LLC</t>
  </si>
  <si>
    <t xml:space="preserve">DRAM RFO </t>
  </si>
  <si>
    <t xml:space="preserve"> Effective Date (mm/dd/yyyy)</t>
  </si>
  <si>
    <t>AL 4802-E</t>
  </si>
  <si>
    <t>10136_Leapfrog</t>
  </si>
  <si>
    <t>[TBD]</t>
  </si>
  <si>
    <t>10137_RESI Station (Non-Residential)</t>
  </si>
  <si>
    <t>10140_RESI Station (Residential)</t>
  </si>
  <si>
    <t>10138_Voltus</t>
  </si>
  <si>
    <t>LCR Projects</t>
  </si>
  <si>
    <t>BTM-DRES</t>
  </si>
  <si>
    <t xml:space="preserve">Hybrid Electric Irvine 1 -467009 </t>
  </si>
  <si>
    <t>SCEW_2_PDRP03</t>
  </si>
  <si>
    <t>Hybrid Electric Irvine 2 -467010</t>
  </si>
  <si>
    <t>SCEW_2_PDRP09; SCEW_2_PDRP10</t>
  </si>
  <si>
    <t>Hybrid Electric West LA 1 - 467022</t>
  </si>
  <si>
    <t>SCEW_2_PDRP22; SCEW_2_PDRP114; SCEW_2_PDRP115; SCEC_1_PDRP124; SCEW_2_PDRP158; SCEW_2_PDRP159; SCEW_2_PDRP167; SCEC_1_PDRP172</t>
  </si>
  <si>
    <t>Hybrid Electric West LA 2 - 467205</t>
  </si>
  <si>
    <t>SCEC_1_PDRP173; 
SCEW_2_PDRP160;
SCEW_2_PDRP161; 
SCEW_2_PDRP162; 
SCEW_2_PDRP163; 
SCEW_2_PDRP164; SCEW_2_PDRP169; SCEC_1_PDRP34</t>
  </si>
  <si>
    <t xml:space="preserve">BTM-DRES </t>
  </si>
  <si>
    <t>Stem 1 - 402040</t>
  </si>
  <si>
    <t>SCEC_1_PDRP21; SCEC_1_PDRP22; SCEC_1_PDRP60; SCEW_2_PDRP85; SCEW_2_PDRP86; SCEW_2_PDRP87; SCEW_2_PDRP88; SCEW_2_PDRP89; SCEW_2_PDRP90; SCEW_2_PDRP91</t>
  </si>
  <si>
    <t>D.18-07-023</t>
  </si>
  <si>
    <t>BTM-DRES - Covid-19 amendment executed. CAISO market integration planned for Dec 2021</t>
  </si>
  <si>
    <t xml:space="preserve">Swell Energy Fund 2016-1, LLC - 
ID# PRP-2016-DRES-006
</t>
  </si>
  <si>
    <t>BTM DRES - Covid-19 amendment executed. CAISO market integration planned for Jan 2022</t>
  </si>
  <si>
    <t>Swell Energy VPP Fund 2019-I LLC -
ID# ACES2-2019-DRES-001</t>
  </si>
  <si>
    <t>4/31/2030</t>
  </si>
  <si>
    <t>Resolution E-5142</t>
  </si>
  <si>
    <t>BTM DRES - Final Resoultion E-5142 no longer subject to appeal and contracts approved as of June 8, 2020</t>
  </si>
  <si>
    <t>Sunrun Inc (System Wide) - 
ID# BTM_12045</t>
  </si>
  <si>
    <t>Sunrun Inc (DAC Areas only) -
ID# BTM_12046</t>
  </si>
  <si>
    <t>Trans. Loss factor</t>
  </si>
  <si>
    <t>DR PRM</t>
  </si>
  <si>
    <t>T&amp;D loss factor</t>
  </si>
  <si>
    <t>Total CAM</t>
  </si>
  <si>
    <t>Total Flex</t>
  </si>
  <si>
    <t>Total Dispatchable LCR (allocated in DR)</t>
  </si>
  <si>
    <t>Category 1 Totals</t>
  </si>
  <si>
    <t>Dispatchable BTM LCR</t>
  </si>
  <si>
    <t>Category 2 Totals</t>
  </si>
  <si>
    <t>Category 3 Totals</t>
  </si>
  <si>
    <t>Future Contracts/Pending NQC and CAISO ID</t>
  </si>
  <si>
    <t>Contract ID</t>
  </si>
  <si>
    <t>Project/CP Name</t>
  </si>
  <si>
    <t>Family/Parent</t>
  </si>
  <si>
    <t>Contract/Confirm Name (Conv)</t>
  </si>
  <si>
    <t>Delivery Start (Conv)</t>
  </si>
  <si>
    <t>Delivery End (Conv)</t>
  </si>
  <si>
    <t>Termination Date (last day)</t>
  </si>
  <si>
    <t>Solicitation</t>
  </si>
  <si>
    <t>ERRA/CAM</t>
  </si>
  <si>
    <t>Product Type</t>
  </si>
  <si>
    <t>Technology</t>
  </si>
  <si>
    <t>Technology Details</t>
  </si>
  <si>
    <t>Nameplate Capacity</t>
  </si>
  <si>
    <t>Total Contract Capacity</t>
  </si>
  <si>
    <t>Min Contract Capacity (Conv)</t>
  </si>
  <si>
    <t>Capacity Unit</t>
  </si>
  <si>
    <t>Portfolio</t>
  </si>
  <si>
    <t>NQC (Forecast)</t>
  </si>
  <si>
    <t>EFC</t>
  </si>
  <si>
    <t>AltaGas Power Holdings (U.S.) Inc.</t>
  </si>
  <si>
    <t>AltaGas​</t>
  </si>
  <si>
    <t>AltaGas Power Holdings (U.S.)-Energy Storage RA Purchase and Sale Agreement-20190401</t>
  </si>
  <si>
    <t>ACES RFO</t>
  </si>
  <si>
    <t>RA</t>
  </si>
  <si>
    <t>Battery Energy Storage</t>
  </si>
  <si>
    <t>Not assigned yet</t>
  </si>
  <si>
    <t>MW</t>
  </si>
  <si>
    <t>2. Conventional</t>
  </si>
  <si>
    <t>Painter Energy Storage</t>
  </si>
  <si>
    <t>Painter Energy Storage (E.ON)-ESRAPSA-2019-03-28</t>
  </si>
  <si>
    <t>Airclean Technologies, Inc.</t>
  </si>
  <si>
    <t>CHP 5 RFO</t>
  </si>
  <si>
    <t>Cogeneration</t>
  </si>
  <si>
    <t>2. Renewable</t>
  </si>
  <si>
    <t>MCC  Category</t>
  </si>
  <si>
    <t>DRAM RFO Pending</t>
  </si>
  <si>
    <t>DRAM</t>
  </si>
  <si>
    <t>BTM-DRES - Covid-19 amendment executed. CAISO market integration planned for Jul 2022.</t>
  </si>
  <si>
    <t>Resolution E-5033</t>
  </si>
  <si>
    <t xml:space="preserve">BTM DRES </t>
  </si>
  <si>
    <t>Swell Energy VPP Fund 2019-I LLC -ID# ACES2-2019-DRES-001</t>
  </si>
  <si>
    <t>SCNW_6_PDRP61</t>
  </si>
  <si>
    <t>Ventura</t>
  </si>
  <si>
    <t>"Sunrun Inc (System Wide) - 
ID# BTM_12045"</t>
  </si>
  <si>
    <t>Emergency Reliability
Procurement</t>
  </si>
  <si>
    <t>Cost Recovery Mechanism (Balancing Account/Sub Account)</t>
  </si>
  <si>
    <t>MCC</t>
  </si>
  <si>
    <t>D.21-02-028</t>
  </si>
  <si>
    <t>NSGBA   /New Gen Toll</t>
  </si>
  <si>
    <t>El Segundo (Aditional Capacity Only)</t>
  </si>
  <si>
    <t>D.21-12-015</t>
  </si>
  <si>
    <t>Watson Cogeneration Company</t>
  </si>
  <si>
    <t>ARCOGN_2_UNITS</t>
  </si>
  <si>
    <t>NSGBA</t>
  </si>
  <si>
    <t>Enerwise Global Technologies, LLC</t>
  </si>
  <si>
    <t>DR_TBD</t>
  </si>
  <si>
    <t>DR</t>
  </si>
  <si>
    <t>D.21-03-056</t>
  </si>
  <si>
    <t>Sunlight Storage, LLC</t>
  </si>
  <si>
    <t>CAM System RA NQC Allocated (MW)</t>
  </si>
  <si>
    <t>Local RA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</si>
  <si>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</si>
  <si>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</si>
  <si>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</si>
  <si>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</si>
  <si>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</si>
  <si>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</si>
  <si>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</si>
  <si>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</si>
  <si>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</si>
  <si>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</si>
  <si>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</si>
  <si>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SDGECAM_ESCNDO</t>
  </si>
  <si>
    <t>ESCNDO_6_PL1X2</t>
  </si>
  <si>
    <t>Local Generating Balancing Account (CAM)</t>
  </si>
  <si>
    <t>San Diego-IV</t>
  </si>
  <si>
    <t>PIOPIC_2_CTG1</t>
  </si>
  <si>
    <t>PIOPIC_2_CTG2</t>
  </si>
  <si>
    <t>PIOPIC_2_CTG3</t>
  </si>
  <si>
    <t>ESCNDO_6_EB1BT1</t>
  </si>
  <si>
    <t>03/06/2017</t>
  </si>
  <si>
    <t>12/30/2099</t>
  </si>
  <si>
    <t>ESCNDO_6_EB2BT2</t>
  </si>
  <si>
    <t>ESCNDO_6_EB3BT3</t>
  </si>
  <si>
    <t>ELCAJN_6_EB1BT1</t>
  </si>
  <si>
    <t>02/21/2017</t>
  </si>
  <si>
    <t>SAMPSN_6_KELCO1</t>
  </si>
  <si>
    <t>CARLS1_2_CARCT1</t>
  </si>
  <si>
    <t>CARLS2_1_CARCT1</t>
  </si>
  <si>
    <t>Miramar Energy Storage</t>
  </si>
  <si>
    <t>MRGT_6_TGEBT1</t>
  </si>
  <si>
    <t>Fallbrook Energy Storage</t>
  </si>
  <si>
    <t>Estimated online 9/28/2022</t>
  </si>
  <si>
    <t>LEAP_SDG3_DRAM_2023</t>
  </si>
  <si>
    <t>Varies</t>
  </si>
  <si>
    <t>AMDRMA</t>
  </si>
  <si>
    <t>RESI_SDG3_DRAM_2023 Residential</t>
  </si>
  <si>
    <t>RESI_SDG3_DRAM_2023 Non-Residential</t>
  </si>
  <si>
    <t>LCR Track IV CONTRACTS</t>
  </si>
  <si>
    <t>OhmConnect, Inc.</t>
  </si>
  <si>
    <t>2022 NQC</t>
  </si>
  <si>
    <t>2023 CAM for local</t>
  </si>
  <si>
    <t>2024 CAM for local</t>
  </si>
  <si>
    <t>2025 CAM for local</t>
  </si>
  <si>
    <t>Flexible RA</t>
  </si>
  <si>
    <t>Expected Flex Capacity Capability before 9/1/2022</t>
  </si>
  <si>
    <t>2022 EFC</t>
  </si>
  <si>
    <t>Category 1</t>
  </si>
  <si>
    <t>Category 2</t>
  </si>
  <si>
    <t xml:space="preserve">Total </t>
  </si>
  <si>
    <t xml:space="preserve"> System RA NQC Allocated (MW)</t>
  </si>
  <si>
    <t>RA Allocation Effective Date (mm/dd/yyyy)</t>
  </si>
  <si>
    <t>RA_SENTINEL_2021-2026</t>
  </si>
  <si>
    <t>SENTNL_2_CTG1-8 (8 Res IDs)</t>
  </si>
  <si>
    <t>Westside Canal (Battery Storage)</t>
  </si>
  <si>
    <t>Utility Owned Generation (UOG), COD estimate 2/28/2023, SCE territory</t>
  </si>
  <si>
    <t>Melrose (Battery Storage)</t>
  </si>
  <si>
    <t>Utility Owned Generation (UOG), COD estimate 2/28/2023</t>
  </si>
  <si>
    <t>Paula Gomez (Battery Storage)</t>
  </si>
  <si>
    <t>Utility Owned Generation (UOG), COD estimate 1/31/2023</t>
  </si>
  <si>
    <t xml:space="preserve">Sagebrush </t>
  </si>
  <si>
    <t>CAM (to July 2023); MCAM/PCIA thereafter</t>
  </si>
  <si>
    <t>Tolling agreement beginning 1/1/2023</t>
  </si>
  <si>
    <t xml:space="preserve"> Allocation Effective Date (mm/dd/yyyy)</t>
  </si>
  <si>
    <t>Category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</si>
</sst>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\-yy;@"/>
    <numFmt numFmtId="165" formatCode="m/d/yyyy;@"/>
    <numFmt numFmtId="166" formatCode="_(* #,##0.000_);_(* \(#,##0.000\);_(* &quot;-&quot;??_);_(@_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3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name val="Arial"/>
      <family val="2"/>
    </font>
    <font>
      <b/>
      <sz val="12"/>
      <color rgb="FFFF0000"/>
      <name val="Arial"/>
      <family val="2"/>
    </font>
    <font>
      <b/>
      <sz val="10"/>
      <color theme="0"/>
      <name val="Arial"/>
      <family val="2"/>
    </font>
    <font>
      <sz val="10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i/>
      <sz val="10"/>
      <name val="Arial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9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</cellStyleXfs>
  <cellXfs count="281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1" xfId="0" applyFont="1" applyBorder="1" applyAlignment="1">
      <alignment horizontal="left"/>
    </xf>
    <xf numFmtId="0" fontId="2" fillId="0" borderId="2" xfId="0" applyFont="1" applyBorder="1"/>
    <xf numFmtId="0" fontId="0" fillId="0" borderId="3" xfId="0" applyBorder="1"/>
    <xf numFmtId="0" fontId="4" fillId="0" borderId="3" xfId="0" applyFont="1" applyBorder="1" applyAlignment="1">
      <alignment horizontal="left"/>
    </xf>
    <xf numFmtId="0" fontId="4" fillId="0" borderId="2" xfId="0" applyFont="1" applyBorder="1" applyAlignment="1" applyProtection="1">
      <alignment horizontal="center" wrapText="1"/>
      <protection locked="0"/>
    </xf>
    <xf numFmtId="164" fontId="4" fillId="0" borderId="2" xfId="0" applyNumberFormat="1" applyFont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" fillId="0" borderId="0" xfId="0" applyFont="1"/>
    <xf numFmtId="2" fontId="4" fillId="0" borderId="2" xfId="0" applyNumberFormat="1" applyFont="1" applyBorder="1" applyAlignment="1" applyProtection="1">
      <alignment horizontal="center" wrapText="1"/>
      <protection locked="0"/>
    </xf>
    <xf numFmtId="0" fontId="4" fillId="2" borderId="0" xfId="0" applyFont="1" applyFill="1"/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/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165" fontId="2" fillId="3" borderId="2" xfId="0" applyNumberFormat="1" applyFont="1" applyFill="1" applyBorder="1" applyAlignment="1" applyProtection="1">
      <alignment horizontal="center"/>
      <protection locked="0"/>
    </xf>
    <xf numFmtId="165" fontId="2" fillId="4" borderId="2" xfId="0" applyNumberFormat="1" applyFont="1" applyFill="1" applyBorder="1" applyAlignment="1" applyProtection="1">
      <alignment horizontal="center"/>
      <protection locked="0"/>
    </xf>
    <xf numFmtId="14" fontId="2" fillId="0" borderId="0" xfId="0" applyNumberFormat="1" applyFont="1" applyAlignment="1">
      <alignment horizontal="center"/>
    </xf>
    <xf numFmtId="164" fontId="5" fillId="5" borderId="4" xfId="0" applyNumberFormat="1" applyFont="1" applyFill="1" applyBorder="1" applyAlignment="1">
      <alignment horizontal="center"/>
    </xf>
    <xf numFmtId="164" fontId="5" fillId="5" borderId="5" xfId="0" applyNumberFormat="1" applyFont="1" applyFill="1" applyBorder="1" applyAlignment="1">
      <alignment horizontal="center"/>
    </xf>
    <xf numFmtId="164" fontId="5" fillId="5" borderId="6" xfId="0" applyNumberFormat="1" applyFont="1" applyFill="1" applyBorder="1" applyAlignment="1">
      <alignment horizontal="center"/>
    </xf>
    <xf numFmtId="14" fontId="2" fillId="3" borderId="2" xfId="0" applyNumberFormat="1" applyFont="1" applyFill="1" applyBorder="1" applyAlignment="1">
      <alignment horizontal="center" vertical="center"/>
    </xf>
    <xf numFmtId="2" fontId="6" fillId="3" borderId="2" xfId="1" applyNumberFormat="1" applyFont="1" applyFill="1" applyBorder="1"/>
    <xf numFmtId="2" fontId="2" fillId="4" borderId="2" xfId="0" applyNumberFormat="1" applyFont="1" applyFill="1" applyBorder="1" applyAlignment="1" applyProtection="1">
      <alignment horizontal="right"/>
      <protection locked="0"/>
    </xf>
    <xf numFmtId="1" fontId="6" fillId="3" borderId="2" xfId="1" applyNumberFormat="1" applyFont="1" applyFill="1" applyBorder="1" applyAlignment="1">
      <alignment horizontal="center"/>
    </xf>
    <xf numFmtId="165" fontId="2" fillId="0" borderId="0" xfId="0" applyNumberFormat="1" applyFont="1" applyAlignment="1" applyProtection="1">
      <alignment horizontal="center"/>
      <protection locked="0"/>
    </xf>
    <xf numFmtId="0" fontId="0" fillId="3" borderId="2" xfId="0" applyFill="1" applyBorder="1"/>
    <xf numFmtId="0" fontId="2" fillId="3" borderId="2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left" vertical="center"/>
    </xf>
    <xf numFmtId="0" fontId="2" fillId="3" borderId="2" xfId="2" applyFill="1" applyBorder="1" applyAlignment="1" applyProtection="1">
      <alignment horizontal="center" vertical="center"/>
      <protection locked="0"/>
    </xf>
    <xf numFmtId="0" fontId="2" fillId="3" borderId="2" xfId="2" applyFill="1" applyBorder="1" applyAlignment="1" applyProtection="1">
      <alignment horizontal="left" vertical="center"/>
      <protection locked="0"/>
    </xf>
    <xf numFmtId="165" fontId="2" fillId="3" borderId="2" xfId="2" applyNumberForma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/>
    <xf numFmtId="2" fontId="4" fillId="0" borderId="2" xfId="0" applyNumberFormat="1" applyFont="1" applyBorder="1"/>
    <xf numFmtId="0" fontId="0" fillId="0" borderId="2" xfId="0" applyBorder="1"/>
    <xf numFmtId="0" fontId="2" fillId="3" borderId="0" xfId="0" applyFont="1" applyFill="1"/>
    <xf numFmtId="0" fontId="8" fillId="3" borderId="0" xfId="0" applyFont="1" applyFill="1"/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4" fillId="5" borderId="0" xfId="0" applyFont="1" applyFill="1"/>
    <xf numFmtId="0" fontId="0" fillId="5" borderId="0" xfId="0" applyFill="1"/>
    <xf numFmtId="2" fontId="0" fillId="5" borderId="0" xfId="0" applyNumberFormat="1" applyFill="1"/>
    <xf numFmtId="0" fontId="2" fillId="5" borderId="0" xfId="0" applyFont="1" applyFill="1"/>
    <xf numFmtId="0" fontId="9" fillId="0" borderId="0" xfId="0" applyFont="1"/>
    <xf numFmtId="0" fontId="2" fillId="6" borderId="2" xfId="0" applyFont="1" applyFill="1" applyBorder="1" applyAlignment="1" applyProtection="1">
      <alignment horizontal="center"/>
      <protection locked="0"/>
    </xf>
    <xf numFmtId="0" fontId="2" fillId="6" borderId="2" xfId="0" applyFont="1" applyFill="1" applyBorder="1"/>
    <xf numFmtId="2" fontId="2" fillId="6" borderId="2" xfId="0" applyNumberFormat="1" applyFont="1" applyFill="1" applyBorder="1" applyAlignment="1" applyProtection="1">
      <alignment horizontal="center"/>
      <protection locked="0"/>
    </xf>
    <xf numFmtId="165" fontId="2" fillId="6" borderId="2" xfId="0" applyNumberFormat="1" applyFont="1" applyFill="1" applyBorder="1" applyAlignment="1" applyProtection="1">
      <alignment horizontal="center"/>
      <protection locked="0"/>
    </xf>
    <xf numFmtId="14" fontId="2" fillId="6" borderId="2" xfId="0" applyNumberFormat="1" applyFont="1" applyFill="1" applyBorder="1" applyAlignment="1">
      <alignment horizontal="center"/>
    </xf>
    <xf numFmtId="164" fontId="5" fillId="5" borderId="2" xfId="0" applyNumberFormat="1" applyFont="1" applyFill="1" applyBorder="1" applyAlignment="1">
      <alignment horizontal="center"/>
    </xf>
    <xf numFmtId="2" fontId="6" fillId="3" borderId="2" xfId="3" applyNumberFormat="1" applyFont="1" applyFill="1" applyBorder="1"/>
    <xf numFmtId="1" fontId="6" fillId="3" borderId="2" xfId="3" applyNumberFormat="1" applyFont="1" applyFill="1" applyBorder="1" applyAlignment="1">
      <alignment horizontal="center"/>
    </xf>
    <xf numFmtId="0" fontId="10" fillId="7" borderId="0" xfId="0" applyFont="1" applyFill="1"/>
    <xf numFmtId="0" fontId="11" fillId="0" borderId="0" xfId="4" applyFont="1"/>
    <xf numFmtId="0" fontId="12" fillId="0" borderId="0" xfId="4" applyFont="1"/>
    <xf numFmtId="0" fontId="13" fillId="0" borderId="2" xfId="4" applyFont="1" applyBorder="1" applyAlignment="1" applyProtection="1">
      <alignment horizontal="center" wrapText="1"/>
      <protection locked="0"/>
    </xf>
    <xf numFmtId="0" fontId="14" fillId="8" borderId="7" xfId="4" applyFont="1" applyFill="1" applyBorder="1" applyAlignment="1">
      <alignment horizontal="center" wrapText="1"/>
    </xf>
    <xf numFmtId="0" fontId="14" fillId="8" borderId="2" xfId="4" applyFont="1" applyFill="1" applyBorder="1" applyAlignment="1">
      <alignment horizontal="center" wrapText="1"/>
    </xf>
    <xf numFmtId="0" fontId="14" fillId="8" borderId="2" xfId="4" applyFont="1" applyFill="1" applyBorder="1" applyAlignment="1" applyProtection="1">
      <alignment horizontal="center" wrapText="1"/>
      <protection locked="0"/>
    </xf>
    <xf numFmtId="0" fontId="14" fillId="8" borderId="8" xfId="4" applyFont="1" applyFill="1" applyBorder="1" applyAlignment="1" applyProtection="1">
      <alignment horizontal="center" wrapText="1"/>
      <protection locked="0"/>
    </xf>
    <xf numFmtId="0" fontId="4" fillId="8" borderId="8" xfId="1" applyFont="1" applyFill="1" applyBorder="1" applyAlignment="1" applyProtection="1">
      <alignment horizontal="center" wrapText="1"/>
      <protection locked="0"/>
    </xf>
    <xf numFmtId="0" fontId="4" fillId="8" borderId="2" xfId="1" applyFont="1" applyFill="1" applyBorder="1" applyAlignment="1" applyProtection="1">
      <alignment horizontal="center" wrapText="1"/>
      <protection locked="0"/>
    </xf>
    <xf numFmtId="0" fontId="11" fillId="9" borderId="7" xfId="4" applyFont="1" applyFill="1" applyBorder="1"/>
    <xf numFmtId="0" fontId="11" fillId="9" borderId="1" xfId="4" applyFont="1" applyFill="1" applyBorder="1"/>
    <xf numFmtId="0" fontId="11" fillId="9" borderId="1" xfId="4" applyFont="1" applyFill="1" applyBorder="1" applyAlignment="1" applyProtection="1">
      <alignment horizontal="left"/>
      <protection locked="0"/>
    </xf>
    <xf numFmtId="0" fontId="15" fillId="9" borderId="2" xfId="4" applyFont="1" applyFill="1" applyBorder="1" applyAlignment="1">
      <alignment horizontal="left"/>
    </xf>
    <xf numFmtId="0" fontId="15" fillId="9" borderId="2" xfId="4" applyFont="1" applyFill="1" applyBorder="1"/>
    <xf numFmtId="2" fontId="11" fillId="9" borderId="7" xfId="4" applyNumberFormat="1" applyFont="1" applyFill="1" applyBorder="1" applyAlignment="1" applyProtection="1">
      <alignment horizontal="center"/>
      <protection locked="0"/>
    </xf>
    <xf numFmtId="2" fontId="11" fillId="9" borderId="2" xfId="4" applyNumberFormat="1" applyFont="1" applyFill="1" applyBorder="1" applyAlignment="1" applyProtection="1">
      <alignment horizontal="center"/>
      <protection locked="0"/>
    </xf>
    <xf numFmtId="1" fontId="11" fillId="9" borderId="2" xfId="4" applyNumberFormat="1" applyFont="1" applyFill="1" applyBorder="1" applyAlignment="1" applyProtection="1">
      <alignment horizontal="center"/>
      <protection locked="0"/>
    </xf>
    <xf numFmtId="165" fontId="11" fillId="9" borderId="2" xfId="4" applyNumberFormat="1" applyFont="1" applyFill="1" applyBorder="1" applyAlignment="1" applyProtection="1">
      <alignment horizontal="center"/>
      <protection locked="0"/>
    </xf>
    <xf numFmtId="14" fontId="11" fillId="9" borderId="2" xfId="4" applyNumberFormat="1" applyFont="1" applyFill="1" applyBorder="1" applyAlignment="1">
      <alignment horizontal="center"/>
    </xf>
    <xf numFmtId="2" fontId="11" fillId="0" borderId="0" xfId="4" applyNumberFormat="1" applyFont="1"/>
    <xf numFmtId="2" fontId="11" fillId="10" borderId="2" xfId="4" applyNumberFormat="1" applyFont="1" applyFill="1" applyBorder="1" applyAlignment="1" applyProtection="1">
      <alignment horizontal="center"/>
      <protection locked="0"/>
    </xf>
    <xf numFmtId="0" fontId="11" fillId="9" borderId="2" xfId="4" applyFont="1" applyFill="1" applyBorder="1" applyAlignment="1">
      <alignment horizontal="left"/>
    </xf>
    <xf numFmtId="2" fontId="11" fillId="0" borderId="2" xfId="4" applyNumberFormat="1" applyFont="1" applyBorder="1" applyAlignment="1" applyProtection="1">
      <alignment horizontal="center"/>
      <protection locked="0"/>
    </xf>
    <xf numFmtId="2" fontId="11" fillId="0" borderId="7" xfId="4" applyNumberFormat="1" applyFont="1" applyBorder="1" applyAlignment="1" applyProtection="1">
      <alignment horizontal="center"/>
      <protection locked="0"/>
    </xf>
    <xf numFmtId="2" fontId="11" fillId="0" borderId="2" xfId="4" applyNumberFormat="1" applyFont="1" applyBorder="1" applyProtection="1">
      <protection locked="0"/>
    </xf>
    <xf numFmtId="0" fontId="13" fillId="4" borderId="2" xfId="4" applyFont="1" applyFill="1" applyBorder="1" applyAlignment="1">
      <alignment horizontal="center" wrapText="1"/>
    </xf>
    <xf numFmtId="14" fontId="13" fillId="4" borderId="2" xfId="4" applyNumberFormat="1" applyFont="1" applyFill="1" applyBorder="1" applyAlignment="1">
      <alignment horizontal="center" wrapText="1"/>
    </xf>
    <xf numFmtId="0" fontId="13" fillId="4" borderId="2" xfId="4" applyFont="1" applyFill="1" applyBorder="1" applyAlignment="1">
      <alignment horizontal="center"/>
    </xf>
    <xf numFmtId="2" fontId="4" fillId="4" borderId="2" xfId="1" applyNumberFormat="1" applyFont="1" applyFill="1" applyBorder="1" applyAlignment="1" applyProtection="1">
      <alignment horizontal="center"/>
      <protection locked="0"/>
    </xf>
    <xf numFmtId="2" fontId="13" fillId="4" borderId="2" xfId="4" applyNumberFormat="1" applyFont="1" applyFill="1" applyBorder="1" applyAlignment="1" applyProtection="1">
      <alignment horizontal="center"/>
      <protection locked="0"/>
    </xf>
    <xf numFmtId="0" fontId="11" fillId="11" borderId="2" xfId="4" applyFont="1" applyFill="1" applyBorder="1"/>
    <xf numFmtId="0" fontId="16" fillId="11" borderId="2" xfId="4" applyFont="1" applyFill="1" applyBorder="1" applyAlignment="1" applyProtection="1">
      <alignment horizontal="left"/>
      <protection locked="0"/>
    </xf>
    <xf numFmtId="0" fontId="16" fillId="11" borderId="2" xfId="4" applyFont="1" applyFill="1" applyBorder="1" applyAlignment="1">
      <alignment horizontal="left"/>
    </xf>
    <xf numFmtId="2" fontId="11" fillId="11" borderId="9" xfId="4" applyNumberFormat="1" applyFont="1" applyFill="1" applyBorder="1" applyAlignment="1" applyProtection="1">
      <alignment horizontal="center"/>
      <protection locked="0"/>
    </xf>
    <xf numFmtId="1" fontId="11" fillId="11" borderId="9" xfId="4" applyNumberFormat="1" applyFont="1" applyFill="1" applyBorder="1" applyAlignment="1" applyProtection="1">
      <alignment horizontal="center"/>
      <protection locked="0"/>
    </xf>
    <xf numFmtId="165" fontId="11" fillId="11" borderId="2" xfId="4" applyNumberFormat="1" applyFont="1" applyFill="1" applyBorder="1" applyAlignment="1" applyProtection="1">
      <alignment horizontal="center"/>
      <protection locked="0"/>
    </xf>
    <xf numFmtId="14" fontId="11" fillId="11" borderId="2" xfId="4" applyNumberFormat="1" applyFont="1" applyFill="1" applyBorder="1" applyAlignment="1">
      <alignment horizontal="center"/>
    </xf>
    <xf numFmtId="2" fontId="11" fillId="11" borderId="2" xfId="4" applyNumberFormat="1" applyFont="1" applyFill="1" applyBorder="1" applyAlignment="1">
      <alignment horizontal="center"/>
    </xf>
    <xf numFmtId="2" fontId="11" fillId="11" borderId="2" xfId="4" applyNumberFormat="1" applyFont="1" applyFill="1" applyBorder="1" applyAlignment="1" applyProtection="1">
      <alignment horizontal="center"/>
      <protection locked="0"/>
    </xf>
    <xf numFmtId="0" fontId="16" fillId="0" borderId="7" xfId="4" applyFont="1" applyBorder="1" applyAlignment="1" applyProtection="1">
      <alignment horizontal="left"/>
      <protection locked="0"/>
    </xf>
    <xf numFmtId="0" fontId="11" fillId="0" borderId="2" xfId="4" applyFont="1" applyBorder="1"/>
    <xf numFmtId="0" fontId="16" fillId="0" borderId="1" xfId="4" applyFont="1" applyBorder="1" applyAlignment="1" applyProtection="1">
      <alignment horizontal="left"/>
      <protection locked="0"/>
    </xf>
    <xf numFmtId="0" fontId="11" fillId="0" borderId="2" xfId="4" applyFont="1" applyBorder="1" applyAlignment="1">
      <alignment horizontal="center"/>
    </xf>
    <xf numFmtId="2" fontId="16" fillId="0" borderId="2" xfId="4" applyNumberFormat="1" applyFont="1" applyBorder="1" applyAlignment="1" applyProtection="1">
      <alignment horizontal="center"/>
      <protection locked="0"/>
    </xf>
    <xf numFmtId="1" fontId="11" fillId="0" borderId="2" xfId="4" applyNumberFormat="1" applyFont="1" applyBorder="1" applyAlignment="1" applyProtection="1">
      <alignment horizontal="center"/>
      <protection locked="0"/>
    </xf>
    <xf numFmtId="165" fontId="11" fillId="0" borderId="2" xfId="4" applyNumberFormat="1" applyFont="1" applyBorder="1" applyAlignment="1" applyProtection="1">
      <alignment horizontal="center"/>
      <protection locked="0"/>
    </xf>
    <xf numFmtId="14" fontId="11" fillId="0" borderId="2" xfId="4" applyNumberFormat="1" applyFont="1" applyBorder="1" applyAlignment="1">
      <alignment horizontal="center"/>
    </xf>
    <xf numFmtId="2" fontId="11" fillId="0" borderId="0" xfId="4" applyNumberFormat="1" applyFont="1" applyAlignment="1" applyProtection="1">
      <alignment horizontal="center"/>
      <protection locked="0"/>
    </xf>
    <xf numFmtId="0" fontId="4" fillId="12" borderId="2" xfId="1" applyFont="1" applyFill="1" applyBorder="1" applyAlignment="1" applyProtection="1">
      <alignment horizontal="center" wrapText="1"/>
      <protection locked="0"/>
    </xf>
    <xf numFmtId="0" fontId="1" fillId="13" borderId="2" xfId="1" applyFill="1" applyBorder="1" applyAlignment="1">
      <alignment vertical="center"/>
    </xf>
    <xf numFmtId="0" fontId="1" fillId="13" borderId="2" xfId="1" applyFill="1" applyBorder="1" applyAlignment="1">
      <alignment horizontal="center" vertical="center"/>
    </xf>
    <xf numFmtId="0" fontId="2" fillId="13" borderId="2" xfId="1" applyFont="1" applyFill="1" applyBorder="1" applyAlignment="1" applyProtection="1">
      <alignment vertical="center"/>
      <protection locked="0"/>
    </xf>
    <xf numFmtId="0" fontId="2" fillId="13" borderId="1" xfId="1" applyFont="1" applyFill="1" applyBorder="1" applyAlignment="1" applyProtection="1">
      <alignment horizontal="left" vertical="center"/>
      <protection locked="0"/>
    </xf>
    <xf numFmtId="0" fontId="1" fillId="13" borderId="2" xfId="1" applyFill="1" applyBorder="1" applyAlignment="1">
      <alignment horizontal="left" vertical="center"/>
    </xf>
    <xf numFmtId="2" fontId="2" fillId="13" borderId="2" xfId="1" applyNumberFormat="1" applyFont="1" applyFill="1" applyBorder="1" applyAlignment="1" applyProtection="1">
      <alignment horizontal="center" vertical="center"/>
      <protection locked="0"/>
    </xf>
    <xf numFmtId="2" fontId="2" fillId="13" borderId="7" xfId="1" applyNumberFormat="1" applyFont="1" applyFill="1" applyBorder="1" applyAlignment="1" applyProtection="1">
      <alignment horizontal="center" vertical="center"/>
      <protection locked="0"/>
    </xf>
    <xf numFmtId="1" fontId="2" fillId="13" borderId="2" xfId="1" applyNumberFormat="1" applyFont="1" applyFill="1" applyBorder="1" applyAlignment="1" applyProtection="1">
      <alignment horizontal="center" vertical="center"/>
      <protection locked="0"/>
    </xf>
    <xf numFmtId="165" fontId="2" fillId="13" borderId="2" xfId="1" applyNumberFormat="1" applyFont="1" applyFill="1" applyBorder="1" applyAlignment="1" applyProtection="1">
      <alignment horizontal="center" vertical="center"/>
      <protection locked="0"/>
    </xf>
    <xf numFmtId="2" fontId="2" fillId="13" borderId="2" xfId="5" applyNumberFormat="1" applyFont="1" applyFill="1" applyBorder="1" applyAlignment="1" applyProtection="1">
      <alignment horizontal="center" vertical="center"/>
      <protection locked="0"/>
    </xf>
    <xf numFmtId="0" fontId="2" fillId="13" borderId="2" xfId="1" applyFont="1" applyFill="1" applyBorder="1" applyAlignment="1" applyProtection="1">
      <alignment vertical="center" wrapText="1"/>
      <protection locked="0"/>
    </xf>
    <xf numFmtId="0" fontId="2" fillId="13" borderId="1" xfId="1" applyFont="1" applyFill="1" applyBorder="1" applyAlignment="1" applyProtection="1">
      <alignment horizontal="left" vertical="center" wrapText="1"/>
      <protection locked="0"/>
    </xf>
    <xf numFmtId="0" fontId="2" fillId="13" borderId="2" xfId="1" applyFont="1" applyFill="1" applyBorder="1" applyAlignment="1">
      <alignment horizontal="center" vertical="center"/>
    </xf>
    <xf numFmtId="14" fontId="2" fillId="13" borderId="2" xfId="1" applyNumberFormat="1" applyFont="1" applyFill="1" applyBorder="1" applyAlignment="1">
      <alignment horizontal="center" vertical="center"/>
    </xf>
    <xf numFmtId="0" fontId="2" fillId="13" borderId="2" xfId="1" applyFont="1" applyFill="1" applyBorder="1" applyAlignment="1" applyProtection="1">
      <alignment horizontal="left" vertical="center" wrapText="1"/>
      <protection locked="0"/>
    </xf>
    <xf numFmtId="14" fontId="2" fillId="13" borderId="2" xfId="1" applyNumberFormat="1" applyFont="1" applyFill="1" applyBorder="1" applyAlignment="1" applyProtection="1">
      <alignment horizontal="center" vertical="center"/>
      <protection locked="0"/>
    </xf>
    <xf numFmtId="0" fontId="11" fillId="0" borderId="0" xfId="4" applyFont="1" applyAlignment="1">
      <alignment horizontal="left"/>
    </xf>
    <xf numFmtId="0" fontId="13" fillId="3" borderId="2" xfId="4" applyFont="1" applyFill="1" applyBorder="1"/>
    <xf numFmtId="166" fontId="11" fillId="0" borderId="2" xfId="5" applyNumberFormat="1" applyFont="1" applyBorder="1"/>
    <xf numFmtId="2" fontId="2" fillId="0" borderId="0" xfId="1" applyNumberFormat="1" applyFont="1" applyAlignment="1" applyProtection="1">
      <alignment horizontal="center"/>
      <protection locked="0"/>
    </xf>
    <xf numFmtId="2" fontId="4" fillId="0" borderId="0" xfId="1" applyNumberFormat="1" applyFont="1" applyAlignment="1" applyProtection="1">
      <alignment horizontal="center" wrapText="1"/>
      <protection locked="0"/>
    </xf>
    <xf numFmtId="0" fontId="17" fillId="3" borderId="2" xfId="4" applyFont="1" applyFill="1" applyBorder="1"/>
    <xf numFmtId="166" fontId="12" fillId="10" borderId="2" xfId="5" applyNumberFormat="1" applyFont="1" applyFill="1" applyBorder="1"/>
    <xf numFmtId="0" fontId="4" fillId="0" borderId="0" xfId="1" applyFont="1"/>
    <xf numFmtId="2" fontId="4" fillId="0" borderId="2" xfId="1" applyNumberFormat="1" applyFont="1" applyBorder="1" applyAlignment="1" applyProtection="1">
      <alignment horizontal="center" wrapText="1"/>
      <protection locked="0"/>
    </xf>
    <xf numFmtId="0" fontId="4" fillId="0" borderId="0" xfId="1" applyFont="1" applyAlignment="1">
      <alignment horizontal="right"/>
    </xf>
    <xf numFmtId="0" fontId="4" fillId="0" borderId="0" xfId="1" applyFont="1" applyAlignment="1">
      <alignment wrapText="1"/>
    </xf>
    <xf numFmtId="2" fontId="4" fillId="14" borderId="2" xfId="1" applyNumberFormat="1" applyFont="1" applyFill="1" applyBorder="1" applyAlignment="1" applyProtection="1">
      <alignment horizontal="center" wrapText="1"/>
      <protection locked="0"/>
    </xf>
    <xf numFmtId="0" fontId="1" fillId="0" borderId="0" xfId="1"/>
    <xf numFmtId="0" fontId="18" fillId="0" borderId="2" xfId="1" applyFont="1" applyBorder="1" applyAlignment="1">
      <alignment horizontal="right"/>
    </xf>
    <xf numFmtId="2" fontId="2" fillId="0" borderId="2" xfId="1" applyNumberFormat="1" applyFont="1" applyBorder="1" applyAlignment="1" applyProtection="1">
      <alignment horizontal="center" wrapText="1"/>
      <protection locked="0"/>
    </xf>
    <xf numFmtId="2" fontId="2" fillId="0" borderId="2" xfId="1" applyNumberFormat="1" applyFont="1" applyBorder="1" applyAlignment="1">
      <alignment horizontal="center"/>
    </xf>
    <xf numFmtId="0" fontId="18" fillId="0" borderId="7" xfId="1" applyFont="1" applyBorder="1" applyAlignment="1">
      <alignment horizontal="right"/>
    </xf>
    <xf numFmtId="2" fontId="1" fillId="0" borderId="0" xfId="1" applyNumberFormat="1"/>
    <xf numFmtId="0" fontId="4" fillId="0" borderId="0" xfId="1" applyFont="1" applyAlignment="1">
      <alignment horizontal="center" vertical="center" wrapText="1"/>
    </xf>
    <xf numFmtId="0" fontId="13" fillId="0" borderId="0" xfId="6" applyFont="1" applyAlignment="1">
      <alignment horizontal="left"/>
    </xf>
    <xf numFmtId="0" fontId="11" fillId="0" borderId="0" xfId="6" applyFont="1"/>
    <xf numFmtId="1" fontId="11" fillId="0" borderId="0" xfId="6" applyNumberFormat="1" applyFont="1" applyAlignment="1" applyProtection="1">
      <alignment horizontal="center"/>
      <protection locked="0"/>
    </xf>
    <xf numFmtId="0" fontId="12" fillId="0" borderId="0" xfId="6" applyFont="1"/>
    <xf numFmtId="0" fontId="13" fillId="0" borderId="2" xfId="6" applyFont="1" applyBorder="1" applyAlignment="1">
      <alignment horizontal="center" wrapText="1"/>
    </xf>
    <xf numFmtId="1" fontId="13" fillId="0" borderId="2" xfId="6" applyNumberFormat="1" applyFont="1" applyBorder="1" applyAlignment="1" applyProtection="1">
      <alignment horizontal="center" wrapText="1"/>
      <protection locked="0"/>
    </xf>
    <xf numFmtId="0" fontId="2" fillId="0" borderId="2" xfId="6" applyBorder="1" applyAlignment="1">
      <alignment horizontal="center"/>
    </xf>
    <xf numFmtId="0" fontId="2" fillId="0" borderId="2" xfId="6" applyBorder="1" applyAlignment="1">
      <alignment horizontal="left"/>
    </xf>
    <xf numFmtId="14" fontId="2" fillId="0" borderId="2" xfId="6" applyNumberFormat="1" applyBorder="1" applyAlignment="1">
      <alignment horizontal="center"/>
    </xf>
    <xf numFmtId="14" fontId="2" fillId="0" borderId="2" xfId="6" applyNumberFormat="1" applyBorder="1" applyAlignment="1" applyProtection="1">
      <alignment horizontal="center" vertical="center"/>
      <protection locked="0"/>
    </xf>
    <xf numFmtId="0" fontId="2" fillId="14" borderId="2" xfId="6" applyFill="1" applyBorder="1" applyAlignment="1">
      <alignment horizontal="center"/>
    </xf>
    <xf numFmtId="0" fontId="2" fillId="14" borderId="2" xfId="6" applyFill="1" applyBorder="1" applyAlignment="1">
      <alignment horizontal="left"/>
    </xf>
    <xf numFmtId="14" fontId="2" fillId="14" borderId="2" xfId="6" applyNumberFormat="1" applyFill="1" applyBorder="1" applyAlignment="1">
      <alignment horizontal="center"/>
    </xf>
    <xf numFmtId="14" fontId="2" fillId="14" borderId="2" xfId="6" applyNumberFormat="1" applyFill="1" applyBorder="1" applyAlignment="1" applyProtection="1">
      <alignment horizontal="center" vertical="center"/>
      <protection locked="0"/>
    </xf>
    <xf numFmtId="14" fontId="2" fillId="0" borderId="2" xfId="6" applyNumberFormat="1" applyBorder="1" applyAlignment="1" applyProtection="1">
      <alignment horizontal="center"/>
      <protection locked="0"/>
    </xf>
    <xf numFmtId="0" fontId="11" fillId="0" borderId="4" xfId="4" applyFont="1" applyBorder="1"/>
    <xf numFmtId="0" fontId="11" fillId="0" borderId="5" xfId="4" applyFont="1" applyBorder="1"/>
    <xf numFmtId="0" fontId="11" fillId="0" borderId="5" xfId="4" applyFont="1" applyBorder="1" applyAlignment="1">
      <alignment horizontal="left"/>
    </xf>
    <xf numFmtId="0" fontId="12" fillId="0" borderId="5" xfId="4" applyFont="1" applyBorder="1"/>
    <xf numFmtId="0" fontId="4" fillId="0" borderId="0" xfId="1" applyFont="1" applyAlignment="1" applyProtection="1">
      <alignment horizontal="center" wrapText="1"/>
      <protection locked="0"/>
    </xf>
    <xf numFmtId="0" fontId="11" fillId="9" borderId="2" xfId="4" applyFont="1" applyFill="1" applyBorder="1"/>
    <xf numFmtId="0" fontId="19" fillId="0" borderId="2" xfId="1" applyFont="1" applyBorder="1" applyAlignment="1">
      <alignment wrapText="1"/>
    </xf>
    <xf numFmtId="0" fontId="19" fillId="0" borderId="7" xfId="1" applyFont="1" applyBorder="1" applyAlignment="1">
      <alignment wrapText="1"/>
    </xf>
    <xf numFmtId="0" fontId="19" fillId="0" borderId="3" xfId="1" applyFont="1" applyBorder="1" applyAlignment="1">
      <alignment wrapText="1"/>
    </xf>
    <xf numFmtId="0" fontId="20" fillId="0" borderId="7" xfId="1" applyFont="1" applyBorder="1" applyAlignment="1">
      <alignment horizontal="center" wrapText="1"/>
    </xf>
    <xf numFmtId="0" fontId="19" fillId="0" borderId="7" xfId="1" applyFont="1" applyBorder="1" applyAlignment="1">
      <alignment horizontal="center" wrapText="1"/>
    </xf>
    <xf numFmtId="14" fontId="19" fillId="0" borderId="7" xfId="1" applyNumberFormat="1" applyFont="1" applyBorder="1" applyAlignment="1">
      <alignment horizontal="center" wrapText="1"/>
    </xf>
    <xf numFmtId="0" fontId="13" fillId="0" borderId="0" xfId="4" applyFont="1" applyAlignment="1">
      <alignment horizontal="center"/>
    </xf>
    <xf numFmtId="0" fontId="16" fillId="0" borderId="2" xfId="4" applyFont="1" applyBorder="1" applyAlignment="1" applyProtection="1">
      <alignment horizontal="left"/>
      <protection locked="0"/>
    </xf>
    <xf numFmtId="0" fontId="13" fillId="12" borderId="2" xfId="4" applyFont="1" applyFill="1" applyBorder="1" applyAlignment="1" applyProtection="1">
      <alignment horizontal="center"/>
      <protection locked="0"/>
    </xf>
    <xf numFmtId="0" fontId="13" fillId="12" borderId="2" xfId="4" applyFont="1" applyFill="1" applyBorder="1" applyAlignment="1">
      <alignment horizontal="center"/>
    </xf>
    <xf numFmtId="0" fontId="13" fillId="12" borderId="2" xfId="4" applyFont="1" applyFill="1" applyBorder="1" applyAlignment="1">
      <alignment horizontal="center" wrapText="1"/>
    </xf>
    <xf numFmtId="2" fontId="13" fillId="12" borderId="2" xfId="4" applyNumberFormat="1" applyFont="1" applyFill="1" applyBorder="1" applyAlignment="1" applyProtection="1">
      <alignment horizontal="center"/>
      <protection locked="0"/>
    </xf>
    <xf numFmtId="1" fontId="13" fillId="12" borderId="2" xfId="4" applyNumberFormat="1" applyFont="1" applyFill="1" applyBorder="1" applyAlignment="1" applyProtection="1">
      <alignment horizontal="center" wrapText="1"/>
      <protection locked="0"/>
    </xf>
    <xf numFmtId="1" fontId="13" fillId="12" borderId="2" xfId="4" applyNumberFormat="1" applyFont="1" applyFill="1" applyBorder="1" applyAlignment="1" applyProtection="1">
      <alignment horizontal="center"/>
      <protection locked="0"/>
    </xf>
    <xf numFmtId="0" fontId="21" fillId="12" borderId="2" xfId="1" applyFont="1" applyFill="1" applyBorder="1" applyAlignment="1" applyProtection="1">
      <alignment horizontal="center" wrapText="1"/>
      <protection locked="0"/>
    </xf>
    <xf numFmtId="0" fontId="2" fillId="13" borderId="2" xfId="1" applyFont="1" applyFill="1" applyBorder="1" applyAlignment="1" applyProtection="1">
      <alignment horizontal="left" vertical="center"/>
      <protection locked="0"/>
    </xf>
    <xf numFmtId="1" fontId="2" fillId="13" borderId="1" xfId="1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Alignment="1">
      <alignment horizontal="right"/>
    </xf>
    <xf numFmtId="0" fontId="1" fillId="0" borderId="0" xfId="1" applyAlignment="1">
      <alignment horizontal="left"/>
    </xf>
    <xf numFmtId="1" fontId="2" fillId="0" borderId="0" xfId="1" applyNumberFormat="1" applyFont="1" applyAlignment="1" applyProtection="1">
      <alignment horizontal="center"/>
      <protection locked="0"/>
    </xf>
    <xf numFmtId="0" fontId="3" fillId="0" borderId="0" xfId="1" applyFont="1"/>
    <xf numFmtId="0" fontId="2" fillId="0" borderId="2" xfId="6" applyBorder="1"/>
    <xf numFmtId="14" fontId="2" fillId="0" borderId="2" xfId="6" applyNumberFormat="1" applyBorder="1"/>
    <xf numFmtId="14" fontId="2" fillId="0" borderId="2" xfId="6" applyNumberFormat="1" applyBorder="1" applyAlignment="1" applyProtection="1">
      <alignment horizontal="right" vertical="center"/>
      <protection locked="0"/>
    </xf>
    <xf numFmtId="14" fontId="2" fillId="0" borderId="2" xfId="6" applyNumberFormat="1" applyBorder="1" applyAlignment="1" applyProtection="1">
      <alignment horizontal="left" vertical="center"/>
      <protection locked="0"/>
    </xf>
    <xf numFmtId="0" fontId="2" fillId="14" borderId="2" xfId="6" applyFill="1" applyBorder="1"/>
    <xf numFmtId="14" fontId="2" fillId="14" borderId="2" xfId="6" applyNumberFormat="1" applyFill="1" applyBorder="1"/>
    <xf numFmtId="14" fontId="2" fillId="14" borderId="2" xfId="6" applyNumberFormat="1" applyFill="1" applyBorder="1" applyAlignment="1" applyProtection="1">
      <alignment horizontal="right" vertical="center"/>
      <protection locked="0"/>
    </xf>
    <xf numFmtId="14" fontId="2" fillId="14" borderId="2" xfId="6" applyNumberFormat="1" applyFill="1" applyBorder="1" applyAlignment="1" applyProtection="1">
      <alignment horizontal="left" vertical="center"/>
      <protection locked="0"/>
    </xf>
    <xf numFmtId="14" fontId="2" fillId="0" borderId="2" xfId="6" applyNumberFormat="1" applyBorder="1" applyAlignment="1" applyProtection="1">
      <alignment horizontal="right"/>
      <protection locked="0"/>
    </xf>
    <xf numFmtId="2" fontId="2" fillId="0" borderId="0" xfId="1" applyNumberFormat="1" applyFont="1" applyAlignment="1">
      <alignment horizontal="center"/>
    </xf>
    <xf numFmtId="0" fontId="15" fillId="0" borderId="0" xfId="1" applyFont="1"/>
    <xf numFmtId="0" fontId="13" fillId="0" borderId="2" xfId="1" applyFont="1" applyBorder="1" applyAlignment="1" applyProtection="1">
      <alignment horizontal="center" wrapText="1"/>
      <protection locked="0"/>
    </xf>
    <xf numFmtId="0" fontId="13" fillId="11" borderId="7" xfId="4" applyFont="1" applyFill="1" applyBorder="1" applyAlignment="1" applyProtection="1">
      <alignment horizontal="left" wrapText="1"/>
      <protection locked="0"/>
    </xf>
    <xf numFmtId="0" fontId="13" fillId="11" borderId="2" xfId="1" applyFont="1" applyFill="1" applyBorder="1" applyAlignment="1" applyProtection="1">
      <alignment horizontal="center" wrapText="1"/>
      <protection locked="0"/>
    </xf>
    <xf numFmtId="0" fontId="13" fillId="11" borderId="2" xfId="4" applyFont="1" applyFill="1" applyBorder="1"/>
    <xf numFmtId="0" fontId="13" fillId="11" borderId="2" xfId="4" applyFont="1" applyFill="1" applyBorder="1" applyAlignment="1" applyProtection="1">
      <alignment horizontal="left"/>
      <protection locked="0"/>
    </xf>
    <xf numFmtId="0" fontId="13" fillId="11" borderId="2" xfId="4" applyFont="1" applyFill="1" applyBorder="1" applyAlignment="1">
      <alignment horizontal="center"/>
    </xf>
    <xf numFmtId="2" fontId="13" fillId="11" borderId="2" xfId="4" applyNumberFormat="1" applyFont="1" applyFill="1" applyBorder="1" applyAlignment="1" applyProtection="1">
      <alignment horizontal="center"/>
      <protection locked="0"/>
    </xf>
    <xf numFmtId="1" fontId="13" fillId="11" borderId="2" xfId="4" applyNumberFormat="1" applyFont="1" applyFill="1" applyBorder="1" applyAlignment="1" applyProtection="1">
      <alignment horizontal="center"/>
      <protection locked="0"/>
    </xf>
    <xf numFmtId="0" fontId="15" fillId="0" borderId="2" xfId="1" applyFont="1" applyBorder="1" applyAlignment="1">
      <alignment horizontal="left" vertical="center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2" xfId="1" applyFont="1" applyBorder="1" applyAlignment="1">
      <alignment horizontal="left" vertical="center"/>
    </xf>
    <xf numFmtId="0" fontId="11" fillId="0" borderId="2" xfId="6" applyFont="1" applyBorder="1" applyAlignment="1">
      <alignment horizontal="left" vertical="center" wrapText="1"/>
    </xf>
    <xf numFmtId="0" fontId="22" fillId="0" borderId="2" xfId="6" applyFont="1" applyBorder="1" applyAlignment="1">
      <alignment horizontal="left" vertical="center"/>
    </xf>
    <xf numFmtId="2" fontId="11" fillId="0" borderId="2" xfId="6" applyNumberFormat="1" applyFont="1" applyBorder="1" applyAlignment="1" applyProtection="1">
      <alignment horizontal="center" vertical="center"/>
      <protection locked="0"/>
    </xf>
    <xf numFmtId="1" fontId="11" fillId="0" borderId="2" xfId="6" applyNumberFormat="1" applyFont="1" applyBorder="1" applyAlignment="1" applyProtection="1">
      <alignment horizontal="center" vertical="center"/>
      <protection locked="0"/>
    </xf>
    <xf numFmtId="165" fontId="11" fillId="0" borderId="2" xfId="6" applyNumberFormat="1" applyFont="1" applyBorder="1" applyAlignment="1" applyProtection="1">
      <alignment horizontal="center" vertical="center"/>
      <protection locked="0"/>
    </xf>
    <xf numFmtId="14" fontId="11" fillId="0" borderId="2" xfId="6" applyNumberFormat="1" applyFont="1" applyBorder="1" applyAlignment="1">
      <alignment horizontal="center" vertical="center"/>
    </xf>
    <xf numFmtId="2" fontId="11" fillId="0" borderId="2" xfId="5" applyNumberFormat="1" applyFont="1" applyBorder="1" applyAlignment="1" applyProtection="1">
      <alignment horizontal="center" vertical="center"/>
      <protection locked="0"/>
    </xf>
    <xf numFmtId="2" fontId="11" fillId="16" borderId="2" xfId="5" applyNumberFormat="1" applyFont="1" applyFill="1" applyBorder="1" applyAlignment="1" applyProtection="1">
      <alignment horizontal="center" vertical="center"/>
      <protection locked="0"/>
    </xf>
    <xf numFmtId="2" fontId="15" fillId="16" borderId="2" xfId="1" applyNumberFormat="1" applyFont="1" applyFill="1" applyBorder="1" applyAlignment="1">
      <alignment horizontal="center"/>
    </xf>
    <xf numFmtId="0" fontId="15" fillId="0" borderId="0" xfId="1" applyFont="1" applyAlignment="1">
      <alignment horizontal="center"/>
    </xf>
    <xf numFmtId="43" fontId="11" fillId="16" borderId="2" xfId="5" applyFont="1" applyFill="1" applyBorder="1" applyAlignment="1" applyProtection="1">
      <alignment horizontal="center" vertical="center"/>
      <protection locked="0"/>
    </xf>
    <xf numFmtId="0" fontId="15" fillId="16" borderId="2" xfId="1" applyFont="1" applyFill="1" applyBorder="1" applyAlignment="1">
      <alignment horizontal="center"/>
    </xf>
    <xf numFmtId="0" fontId="15" fillId="0" borderId="2" xfId="1" applyFont="1" applyBorder="1" applyAlignment="1">
      <alignment horizontal="left"/>
    </xf>
    <xf numFmtId="0" fontId="15" fillId="0" borderId="2" xfId="1" applyFont="1" applyBorder="1"/>
    <xf numFmtId="0" fontId="22" fillId="0" borderId="2" xfId="6" applyFont="1" applyBorder="1" applyAlignment="1">
      <alignment horizontal="center" vertical="center"/>
    </xf>
    <xf numFmtId="14" fontId="11" fillId="0" borderId="2" xfId="6" applyNumberFormat="1" applyFont="1" applyBorder="1" applyAlignment="1" applyProtection="1">
      <alignment horizontal="center" vertical="center"/>
      <protection locked="0"/>
    </xf>
    <xf numFmtId="2" fontId="15" fillId="0" borderId="2" xfId="1" applyNumberFormat="1" applyFont="1" applyBorder="1" applyAlignment="1">
      <alignment horizontal="center"/>
    </xf>
    <xf numFmtId="0" fontId="15" fillId="16" borderId="2" xfId="1" applyFont="1" applyFill="1" applyBorder="1"/>
    <xf numFmtId="0" fontId="11" fillId="0" borderId="2" xfId="6" applyFont="1" applyBorder="1" applyAlignment="1">
      <alignment horizontal="center" vertical="center" wrapText="1"/>
    </xf>
    <xf numFmtId="2" fontId="15" fillId="16" borderId="2" xfId="1" applyNumberFormat="1" applyFont="1" applyFill="1" applyBorder="1" applyAlignment="1">
      <alignment horizontal="center" vertical="center"/>
    </xf>
    <xf numFmtId="2" fontId="15" fillId="17" borderId="2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center"/>
    </xf>
    <xf numFmtId="2" fontId="23" fillId="0" borderId="2" xfId="1" applyNumberFormat="1" applyFont="1" applyBorder="1" applyAlignment="1">
      <alignment horizontal="center"/>
    </xf>
    <xf numFmtId="2" fontId="23" fillId="16" borderId="2" xfId="1" applyNumberFormat="1" applyFont="1" applyFill="1" applyBorder="1" applyAlignment="1">
      <alignment horizontal="center"/>
    </xf>
    <xf numFmtId="0" fontId="6" fillId="0" borderId="0" xfId="1" applyFont="1"/>
    <xf numFmtId="0" fontId="4" fillId="0" borderId="2" xfId="1" applyFont="1" applyBorder="1" applyAlignment="1" applyProtection="1">
      <alignment horizontal="center" wrapText="1"/>
      <protection locked="0"/>
    </xf>
    <xf numFmtId="0" fontId="4" fillId="0" borderId="8" xfId="1" applyFont="1" applyBorder="1" applyAlignment="1" applyProtection="1">
      <alignment horizontal="center" wrapText="1"/>
      <protection locked="0"/>
    </xf>
    <xf numFmtId="0" fontId="24" fillId="0" borderId="2" xfId="1" applyFont="1" applyBorder="1" applyAlignment="1">
      <alignment horizontal="right"/>
    </xf>
    <xf numFmtId="0" fontId="24" fillId="0" borderId="2" xfId="1" applyFont="1" applyBorder="1" applyAlignment="1">
      <alignment horizontal="center" wrapText="1"/>
    </xf>
    <xf numFmtId="2" fontId="2" fillId="0" borderId="2" xfId="1" applyNumberFormat="1" applyFont="1" applyBorder="1" applyAlignment="1" applyProtection="1">
      <alignment horizontal="center"/>
      <protection locked="0"/>
    </xf>
    <xf numFmtId="165" fontId="2" fillId="0" borderId="2" xfId="1" applyNumberFormat="1" applyFont="1" applyBorder="1" applyAlignment="1" applyProtection="1">
      <alignment horizontal="center"/>
      <protection locked="0"/>
    </xf>
    <xf numFmtId="14" fontId="2" fillId="0" borderId="2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2" fontId="6" fillId="0" borderId="2" xfId="1" applyNumberFormat="1" applyFont="1" applyBorder="1" applyAlignment="1">
      <alignment horizontal="center"/>
    </xf>
    <xf numFmtId="165" fontId="2" fillId="0" borderId="1" xfId="1" applyNumberFormat="1" applyFont="1" applyBorder="1" applyAlignment="1" applyProtection="1">
      <alignment horizontal="center"/>
      <protection locked="0"/>
    </xf>
    <xf numFmtId="0" fontId="6" fillId="0" borderId="2" xfId="1" applyFont="1" applyBorder="1" applyAlignment="1">
      <alignment horizontal="right"/>
    </xf>
    <xf numFmtId="14" fontId="6" fillId="0" borderId="2" xfId="1" applyNumberFormat="1" applyFont="1" applyBorder="1" applyAlignment="1">
      <alignment horizontal="right"/>
    </xf>
    <xf numFmtId="2" fontId="4" fillId="0" borderId="2" xfId="1" applyNumberFormat="1" applyFont="1" applyBorder="1" applyAlignment="1" applyProtection="1">
      <alignment horizontal="right" wrapText="1"/>
      <protection locked="0"/>
    </xf>
    <xf numFmtId="0" fontId="2" fillId="0" borderId="2" xfId="1" applyFont="1" applyBorder="1" applyAlignment="1" applyProtection="1">
      <alignment horizontal="center"/>
      <protection locked="0"/>
    </xf>
    <xf numFmtId="0" fontId="1" fillId="0" borderId="2" xfId="1" applyBorder="1" applyAlignment="1">
      <alignment horizontal="center" vertical="center" wrapText="1"/>
    </xf>
    <xf numFmtId="2" fontId="6" fillId="0" borderId="2" xfId="1" applyNumberFormat="1" applyFont="1" applyBorder="1"/>
    <xf numFmtId="14" fontId="6" fillId="0" borderId="2" xfId="1" applyNumberFormat="1" applyFont="1" applyBorder="1" applyAlignment="1">
      <alignment horizontal="center"/>
    </xf>
    <xf numFmtId="1" fontId="6" fillId="0" borderId="2" xfId="1" applyNumberFormat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5" fillId="0" borderId="2" xfId="1" applyFont="1" applyBorder="1" applyAlignment="1">
      <alignment horizontal="center" vertical="center" wrapText="1"/>
    </xf>
    <xf numFmtId="2" fontId="2" fillId="0" borderId="1" xfId="1" applyNumberFormat="1" applyFont="1" applyBorder="1" applyProtection="1">
      <protection locked="0"/>
    </xf>
    <xf numFmtId="2" fontId="2" fillId="0" borderId="2" xfId="1" applyNumberFormat="1" applyFont="1" applyBorder="1" applyProtection="1">
      <protection locked="0"/>
    </xf>
    <xf numFmtId="0" fontId="6" fillId="0" borderId="2" xfId="1" applyFont="1" applyBorder="1"/>
    <xf numFmtId="0" fontId="6" fillId="0" borderId="1" xfId="1" applyFont="1" applyBorder="1"/>
    <xf numFmtId="165" fontId="2" fillId="18" borderId="2" xfId="1" applyNumberFormat="1" applyFont="1" applyFill="1" applyBorder="1" applyAlignment="1" applyProtection="1">
      <alignment horizontal="center"/>
      <protection locked="0"/>
    </xf>
    <xf numFmtId="0" fontId="2" fillId="0" borderId="1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5" fillId="0" borderId="0" xfId="1" applyFont="1" applyAlignment="1">
      <alignment horizontal="center" vertical="center" wrapText="1"/>
    </xf>
    <xf numFmtId="2" fontId="2" fillId="0" borderId="0" xfId="1" applyNumberFormat="1" applyFont="1" applyProtection="1">
      <protection locked="0"/>
    </xf>
    <xf numFmtId="2" fontId="6" fillId="0" borderId="0" xfId="1" applyNumberFormat="1" applyFont="1"/>
    <xf numFmtId="0" fontId="6" fillId="0" borderId="0" xfId="1" applyFont="1" applyAlignment="1">
      <alignment horizontal="center"/>
    </xf>
    <xf numFmtId="165" fontId="2" fillId="18" borderId="0" xfId="1" applyNumberFormat="1" applyFont="1" applyFill="1" applyAlignment="1" applyProtection="1">
      <alignment horizontal="center"/>
      <protection locked="0"/>
    </xf>
    <xf numFmtId="14" fontId="2" fillId="0" borderId="0" xfId="1" applyNumberFormat="1" applyFont="1" applyAlignment="1">
      <alignment horizontal="center"/>
    </xf>
    <xf numFmtId="1" fontId="6" fillId="0" borderId="0" xfId="1" applyNumberFormat="1" applyFont="1" applyAlignment="1">
      <alignment horizontal="center"/>
    </xf>
    <xf numFmtId="1" fontId="2" fillId="0" borderId="2" xfId="1" applyNumberFormat="1" applyFont="1" applyBorder="1" applyAlignment="1" applyProtection="1">
      <alignment horizontal="center"/>
      <protection locked="0"/>
    </xf>
    <xf numFmtId="0" fontId="24" fillId="0" borderId="0" xfId="1" applyFont="1" applyAlignment="1">
      <alignment horizontal="center"/>
    </xf>
    <xf numFmtId="0" fontId="24" fillId="0" borderId="0" xfId="1" applyFont="1"/>
    <xf numFmtId="2" fontId="6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4" fontId="6" fillId="0" borderId="2" xfId="1" applyNumberFormat="1" applyFont="1" applyBorder="1" applyAlignment="1">
      <alignment horizontal="center" vertical="center"/>
    </xf>
    <xf numFmtId="0" fontId="1" fillId="0" borderId="0" xfId="1" applyAlignment="1">
      <alignment wrapText="1"/>
    </xf>
    <xf numFmtId="0" fontId="1" fillId="0" borderId="0" xfId="1" applyAlignment="1">
      <alignment horizontal="center" vertical="center" wrapText="1"/>
    </xf>
    <xf numFmtId="14" fontId="6" fillId="0" borderId="0" xfId="1" applyNumberFormat="1" applyFont="1" applyAlignment="1">
      <alignment horizontal="center"/>
    </xf>
    <xf numFmtId="1" fontId="6" fillId="0" borderId="2" xfId="5" applyNumberFormat="1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 wrapText="1"/>
    </xf>
    <xf numFmtId="0" fontId="4" fillId="15" borderId="0" xfId="1" applyFont="1" applyFill="1" applyAlignment="1">
      <alignment horizontal="center" vertical="center" wrapText="1"/>
    </xf>
    <xf numFmtId="0" fontId="13" fillId="11" borderId="10" xfId="1" applyFont="1" applyFill="1" applyBorder="1" applyAlignment="1" applyProtection="1">
      <alignment horizontal="center" wrapText="1"/>
      <protection locked="0"/>
    </xf>
    <xf numFmtId="0" fontId="13" fillId="11" borderId="11" xfId="1" applyFont="1" applyFill="1" applyBorder="1" applyAlignment="1" applyProtection="1">
      <alignment horizontal="center" wrapText="1"/>
      <protection locked="0"/>
    </xf>
  </cellXfs>
  <cellStyles count="7">
    <cellStyle name="Comma 2" xfId="5" xr:uid="{58A23426-EE47-4F55-A826-D44E93BBCB2E}"/>
    <cellStyle name="Normal" xfId="0" builtinId="0"/>
    <cellStyle name="Normal 10" xfId="2" xr:uid="{FA17515B-CF27-4A92-B130-D08544FED76C}"/>
    <cellStyle name="Normal 3 3" xfId="1" xr:uid="{6D5198F9-CE1A-4A94-B921-B4D176F18D48}"/>
    <cellStyle name="Normal 3 3 4" xfId="3" xr:uid="{65A0E726-1210-4FBD-8C32-FC15EC99C1C6}"/>
    <cellStyle name="Normal 4" xfId="4" xr:uid="{2C145D84-3D4C-45E9-83B4-AA6886B11638}"/>
    <cellStyle name="Normal 4 2" xfId="6" xr:uid="{F9FDFF40-B860-471D-8B51-133FC6670F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pliance\Monthly%20Energy%20Contracts%20Report\2014-08-August\Archive\SCE_RPS_Database_Monthly_Data_Submittal_File_2014-08-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\workgroup\RA%20Compliance\RA%20Compliance%20Filings\2018%20Year-Ahead%20RA%20Compliance%20Filings\Year-Ahead%20Filings\YA%20Local%20Flex%20Filing\2018YALocalFlexRAFiling%20-%20SCE%20Fina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projp02.oa.caiso.com/Users/gkatta/AppData/Local/Microsoft/Windows/Temporary%20Internet%20Files/Content.IE5/8WSC1CLA/ResourceAdequacyPlanTempl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59210/2014-02_Batch_2013NetQualifyingCapacityRequestForm_updated_c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PG&amp;E/PGE_CAM-EligibleContracts_Initial%202023%20YA_0712202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FUELS/DATA/Resource%20Adequacy/2021/Filings/MA/10-2021/SDGEOctMA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.eix.com\workgroup\RA%20Compliance\Data%20Requests%20non-CAISO\2015\JRP\CPUC_JRP_DataRequestTemplate_2015Oct29_SCE_SubmittedBoone_formulas_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elat\AppData\Local\Microsoft\Windows\Temporary%20Internet%20Files\Content.Outlook\WAZU1Z5G\SCE_Q4_2019_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etQualifyingCapacityList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B6\AppData\Local\Microsoft\Windows\INetCache\Content.Outlook\FB4QUM2C\Copy%20of%20NetQualifyingCapacityList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60yyy/2014-02_Batch_2013NetQualifyingCapacityRequestForm_updated_cm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isonintl-my.sharepoint.com/Users/pservedio/AppData/Local/Microsoft/Windows/Temporary%20Internet%20Files/Content.Outlook/MU17HYWB/AllRequests_12_9_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ervedio\AppData\Local\Microsoft\Windows\Temporary%20Internet%20Files\Content.Outlook\MU17HYWB\AllRequests_12_9_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2013ResourceAdequacyPlan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ata Definitions"/>
      <sheetName val="Project Information"/>
      <sheetName val="Annex-Interconnection"/>
      <sheetName val="Attestation"/>
      <sheetName val="Choice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Alberta Electric System Operator (AESO)</v>
          </cell>
          <cell r="B2" t="str">
            <v>Bundled</v>
          </cell>
          <cell r="E2" t="str">
            <v>Not yet submitted for approval</v>
          </cell>
          <cell r="F2" t="str">
            <v>Barstow</v>
          </cell>
          <cell r="G2" t="str">
            <v>Not Yet Begun</v>
          </cell>
          <cell r="I2" t="str">
            <v>PPA - Solicitation</v>
          </cell>
          <cell r="J2" t="str">
            <v>PG&amp;E</v>
          </cell>
          <cell r="K2" t="str">
            <v>Yes</v>
          </cell>
          <cell r="N2" t="str">
            <v>In Development</v>
          </cell>
          <cell r="O2" t="str">
            <v>Not Yet Seeking Financing</v>
          </cell>
          <cell r="Q2" t="str">
            <v>Not started</v>
          </cell>
          <cell r="T2" t="str">
            <v>Under Negotiation</v>
          </cell>
          <cell r="U2" t="str">
            <v>Category 0</v>
          </cell>
          <cell r="AA2" t="str">
            <v>Not Yet Filed</v>
          </cell>
          <cell r="AB2" t="str">
            <v>Not Yet Filed</v>
          </cell>
          <cell r="AC2" t="str">
            <v>Not Yet Filed</v>
          </cell>
          <cell r="AD2" t="str">
            <v>Biodiesel</v>
          </cell>
          <cell r="AG2" t="str">
            <v>Yes</v>
          </cell>
          <cell r="AO2" t="str">
            <v>USA</v>
          </cell>
          <cell r="AV2" t="str">
            <v>Solar: Fixed Tilt</v>
          </cell>
          <cell r="AW2" t="str">
            <v>Not Started</v>
          </cell>
          <cell r="AX2" t="str">
            <v>RAM 1</v>
          </cell>
          <cell r="AY2" t="str">
            <v>Utility</v>
          </cell>
        </row>
        <row r="3">
          <cell r="A3" t="str">
            <v>Arizona Public Service Company (AZPS)</v>
          </cell>
          <cell r="B3" t="str">
            <v>REC Only</v>
          </cell>
          <cell r="E3" t="str">
            <v>Pending approval</v>
          </cell>
          <cell r="F3" t="str">
            <v>Baja</v>
          </cell>
          <cell r="G3" t="str">
            <v>Under Construction</v>
          </cell>
          <cell r="I3" t="str">
            <v>PPA - Bilateral</v>
          </cell>
          <cell r="J3" t="str">
            <v>SCE</v>
          </cell>
          <cell r="K3" t="str">
            <v>No</v>
          </cell>
          <cell r="N3" t="str">
            <v>Online-Test Energy</v>
          </cell>
          <cell r="O3" t="str">
            <v>Seeking Financing</v>
          </cell>
          <cell r="Q3" t="str">
            <v>Developer has submitted its Interconnection Request Application</v>
          </cell>
          <cell r="T3" t="str">
            <v>In Development</v>
          </cell>
          <cell r="U3" t="str">
            <v>Category 1</v>
          </cell>
          <cell r="AA3" t="str">
            <v>Filed - Study Tendered</v>
          </cell>
          <cell r="AB3" t="str">
            <v>Filed - Study Tendered</v>
          </cell>
          <cell r="AC3" t="str">
            <v>Filed - Study Tendered</v>
          </cell>
          <cell r="AD3" t="str">
            <v>Biogas</v>
          </cell>
          <cell r="AG3" t="str">
            <v>No</v>
          </cell>
          <cell r="AO3" t="str">
            <v>Canada</v>
          </cell>
          <cell r="AV3" t="str">
            <v>Solar: Tracking (1 Axis)</v>
          </cell>
          <cell r="AW3" t="str">
            <v>Under Negotiation</v>
          </cell>
          <cell r="AX3" t="str">
            <v>RAM 2</v>
          </cell>
          <cell r="AY3" t="str">
            <v>Counterparty</v>
          </cell>
        </row>
        <row r="4">
          <cell r="A4" t="str">
            <v>Arlington Valley LLC (DEAA)</v>
          </cell>
          <cell r="E4" t="str">
            <v>Approved</v>
          </cell>
          <cell r="F4" t="str">
            <v>Carrizo North</v>
          </cell>
          <cell r="G4" t="str">
            <v>Complete</v>
          </cell>
          <cell r="I4" t="str">
            <v>PSA - Bilateral</v>
          </cell>
          <cell r="J4" t="str">
            <v>SDG&amp;E</v>
          </cell>
          <cell r="K4" t="str">
            <v>Prime</v>
          </cell>
          <cell r="N4" t="str">
            <v>Online-Partially Delivering</v>
          </cell>
          <cell r="O4" t="str">
            <v>Partial Financing Secured</v>
          </cell>
          <cell r="Q4" t="str">
            <v>Developer has submitted requirements for maintaining queue position</v>
          </cell>
          <cell r="T4" t="str">
            <v>Online</v>
          </cell>
          <cell r="U4" t="str">
            <v>Category 2</v>
          </cell>
          <cell r="AA4" t="str">
            <v>Filed - Study in Progress</v>
          </cell>
          <cell r="AB4" t="str">
            <v>Filed - Study in Progress</v>
          </cell>
          <cell r="AC4" t="str">
            <v>Filed - Study in Progress</v>
          </cell>
          <cell r="AD4" t="str">
            <v>Biomass</v>
          </cell>
          <cell r="AO4" t="str">
            <v>Multiple</v>
          </cell>
          <cell r="AV4" t="str">
            <v>Solar: Tracking (2 Axis)</v>
          </cell>
          <cell r="AW4" t="str">
            <v>Signed</v>
          </cell>
          <cell r="AX4" t="str">
            <v>RAM 3</v>
          </cell>
          <cell r="AY4" t="str">
            <v>Mutual</v>
          </cell>
        </row>
        <row r="5">
          <cell r="A5" t="str">
            <v>Avista Corporation (AVA)</v>
          </cell>
          <cell r="E5" t="str">
            <v>No approval needed</v>
          </cell>
          <cell r="F5" t="str">
            <v>Carrizo South</v>
          </cell>
          <cell r="G5" t="str">
            <v>Unknown</v>
          </cell>
          <cell r="I5" t="str">
            <v>FIT - 1969</v>
          </cell>
          <cell r="J5" t="str">
            <v>Other</v>
          </cell>
          <cell r="N5" t="str">
            <v>Online-Fully Delivering</v>
          </cell>
          <cell r="O5" t="str">
            <v>All Financing Secured</v>
          </cell>
          <cell r="Q5" t="str">
            <v>Project accepted through Fast Track Process</v>
          </cell>
          <cell r="T5" t="str">
            <v>Expired</v>
          </cell>
          <cell r="U5" t="str">
            <v>Category 3</v>
          </cell>
          <cell r="AA5" t="str">
            <v>Filed - Re-Study Required</v>
          </cell>
          <cell r="AB5" t="str">
            <v>Filed - Re-Study Required</v>
          </cell>
          <cell r="AC5" t="str">
            <v>Filed - Re-Study Required</v>
          </cell>
          <cell r="AD5" t="str">
            <v>Conduit hydro</v>
          </cell>
          <cell r="AO5" t="str">
            <v>TBD</v>
          </cell>
          <cell r="AV5" t="str">
            <v>Hydro: Run-of-River</v>
          </cell>
          <cell r="AW5" t="str">
            <v>Self-Perform</v>
          </cell>
          <cell r="AX5" t="str">
            <v>RAM 4</v>
          </cell>
        </row>
        <row r="6">
          <cell r="A6" t="str">
            <v>Balancing Authority of Northern (BANC)</v>
          </cell>
          <cell r="E6" t="str">
            <v>Approved-Amendment pending approval</v>
          </cell>
          <cell r="F6" t="str">
            <v>Cuyama</v>
          </cell>
          <cell r="I6" t="str">
            <v>FIT - ReMAT</v>
          </cell>
          <cell r="N6" t="str">
            <v>Expired</v>
          </cell>
          <cell r="O6" t="str">
            <v>N/A-No Financing Required</v>
          </cell>
          <cell r="Q6" t="str">
            <v>Project has technical scoping meeting</v>
          </cell>
          <cell r="T6" t="str">
            <v>Terminated</v>
          </cell>
          <cell r="AA6" t="str">
            <v>Complete</v>
          </cell>
          <cell r="AB6" t="str">
            <v>Complete</v>
          </cell>
          <cell r="AC6" t="str">
            <v>Complete</v>
          </cell>
          <cell r="AD6" t="str">
            <v>Digester gas</v>
          </cell>
          <cell r="AV6" t="str">
            <v>Hydro: Reservoir</v>
          </cell>
          <cell r="AW6" t="str">
            <v>N/A</v>
          </cell>
          <cell r="AX6" t="str">
            <v>RAM 5</v>
          </cell>
        </row>
        <row r="7">
          <cell r="A7" t="str">
            <v>Bonneville Power Administration (BPAT)</v>
          </cell>
          <cell r="E7" t="str">
            <v>Advice letter withdrawn</v>
          </cell>
          <cell r="F7" t="str">
            <v>Fairmont</v>
          </cell>
          <cell r="I7" t="str">
            <v>FIT - SB1122</v>
          </cell>
          <cell r="N7" t="str">
            <v>Terminated</v>
          </cell>
          <cell r="O7" t="str">
            <v>Unknown</v>
          </cell>
          <cell r="Q7" t="str">
            <v>Project is undergoing Phase I Study</v>
          </cell>
          <cell r="AA7" t="str">
            <v>Waived</v>
          </cell>
          <cell r="AB7" t="str">
            <v>Waived</v>
          </cell>
          <cell r="AC7" t="str">
            <v>Waived</v>
          </cell>
          <cell r="AD7" t="str">
            <v>Geothermal</v>
          </cell>
          <cell r="AV7" t="str">
            <v>Hydro: Unknown</v>
          </cell>
          <cell r="AW7" t="str">
            <v>Unknown</v>
          </cell>
        </row>
        <row r="8">
          <cell r="A8" t="str">
            <v>British Columbia Hydro Authority (BCHA)</v>
          </cell>
          <cell r="E8" t="str">
            <v>Rejected</v>
          </cell>
          <cell r="F8" t="str">
            <v>Imperial East</v>
          </cell>
          <cell r="I8" t="str">
            <v>PV PPA Programs</v>
          </cell>
          <cell r="Q8" t="str">
            <v>Developer has received results of Phase I Interconnection Study</v>
          </cell>
          <cell r="AA8" t="str">
            <v>Withdrawn</v>
          </cell>
          <cell r="AB8" t="str">
            <v>Withdrawn</v>
          </cell>
          <cell r="AC8" t="str">
            <v>Withdrawn</v>
          </cell>
          <cell r="AD8" t="str">
            <v>Hybrid</v>
          </cell>
          <cell r="AV8" t="str">
            <v>N/A</v>
          </cell>
        </row>
        <row r="9">
          <cell r="A9" t="str">
            <v>California Independent System Operator (CAISO)</v>
          </cell>
          <cell r="F9" t="str">
            <v>Imperial North</v>
          </cell>
          <cell r="I9" t="str">
            <v>Renewable Standard Contract (RSC)</v>
          </cell>
          <cell r="Q9" t="str">
            <v>Developer filed application for Phase II Interconnection study</v>
          </cell>
          <cell r="AA9" t="str">
            <v>Unknown</v>
          </cell>
          <cell r="AB9" t="str">
            <v>Unknown</v>
          </cell>
          <cell r="AC9" t="str">
            <v>Unknown</v>
          </cell>
          <cell r="AD9" t="str">
            <v>Landfill gas</v>
          </cell>
        </row>
        <row r="10">
          <cell r="A10" t="str">
            <v>Comision Federal de Electricidad (CFE)</v>
          </cell>
          <cell r="F10" t="str">
            <v>Imperial South</v>
          </cell>
          <cell r="I10" t="str">
            <v>Utility-Owned Generation (UOG)</v>
          </cell>
          <cell r="Q10" t="str">
            <v>(GIDAP) ISO performs reassesment study based on developer decisions from phase I results</v>
          </cell>
          <cell r="AA10" t="str">
            <v>N/A</v>
          </cell>
          <cell r="AB10" t="str">
            <v>N/A</v>
          </cell>
          <cell r="AC10" t="str">
            <v>N/A</v>
          </cell>
          <cell r="AD10" t="str">
            <v>Muni solid waste</v>
          </cell>
        </row>
        <row r="11">
          <cell r="A11" t="str">
            <v>El Paso Electric Company (EPE)</v>
          </cell>
          <cell r="F11" t="str">
            <v>Inyokern</v>
          </cell>
          <cell r="I11" t="str">
            <v>Renewable Auction Mechanism (RAM)</v>
          </cell>
          <cell r="Q11" t="str">
            <v>Project is undergoing Phase II Interconnection Study</v>
          </cell>
          <cell r="AD11" t="str">
            <v>Ocean/tidal</v>
          </cell>
        </row>
        <row r="12">
          <cell r="A12" t="str">
            <v>Gila River Power LP (GRMA)</v>
          </cell>
          <cell r="F12" t="str">
            <v>Iron Mountain</v>
          </cell>
          <cell r="I12" t="str">
            <v>QF Standard Contract</v>
          </cell>
          <cell r="Q12" t="str">
            <v>Developer has received results of Phase II interconnection study</v>
          </cell>
          <cell r="AD12" t="str">
            <v>Small hydro</v>
          </cell>
        </row>
        <row r="13">
          <cell r="A13" t="str">
            <v>Griffith Energy LLC (GRIF)</v>
          </cell>
          <cell r="F13" t="str">
            <v>Kramer</v>
          </cell>
          <cell r="I13" t="str">
            <v>QF CHP</v>
          </cell>
          <cell r="Q13" t="str">
            <v>(GIDAP) Developer has received results and  submitted affidavits attesting to progress on specified milestones</v>
          </cell>
          <cell r="AD13" t="str">
            <v>Solar PV - Rooftop</v>
          </cell>
        </row>
        <row r="14">
          <cell r="A14" t="str">
            <v>Idaho Power Company (IPCO)</v>
          </cell>
          <cell r="F14" t="str">
            <v>Lassen North</v>
          </cell>
          <cell r="Q14" t="str">
            <v>(GIDAP) CAISO provides TP Deliverability allocation results to customers for eligible projects</v>
          </cell>
          <cell r="AD14" t="str">
            <v>Solar PV - Ground mount</v>
          </cell>
        </row>
        <row r="15">
          <cell r="A15" t="str">
            <v>Imperial Irrigation District (IID)</v>
          </cell>
          <cell r="F15" t="str">
            <v>Lassen South</v>
          </cell>
          <cell r="Q15" t="str">
            <v>Project is negotiating its GIA</v>
          </cell>
          <cell r="AD15" t="str">
            <v>Solar Thermal - No Storage</v>
          </cell>
        </row>
        <row r="16">
          <cell r="A16" t="str">
            <v>Lassen Municipal Utility District (LMUD)</v>
          </cell>
          <cell r="F16" t="str">
            <v>Mountain Pass</v>
          </cell>
          <cell r="Q16" t="str">
            <v>GIA executed and developer has posted 2nd IFS</v>
          </cell>
          <cell r="AD16" t="str">
            <v>Solar Thermal - With Storage (molten salt)</v>
          </cell>
        </row>
        <row r="17">
          <cell r="A17" t="str">
            <v>Los Angeles Department of Water and Power (LDWP)</v>
          </cell>
          <cell r="F17" t="str">
            <v>N/A</v>
          </cell>
          <cell r="Q17" t="str">
            <v>Project makes third financial posting at start of construction activities</v>
          </cell>
          <cell r="AD17" t="str">
            <v>Space solar</v>
          </cell>
        </row>
        <row r="18">
          <cell r="A18" t="str">
            <v>Missouri Region (Colorado)</v>
          </cell>
          <cell r="F18" t="str">
            <v>Needles</v>
          </cell>
          <cell r="Q18" t="str">
            <v>Self Perform</v>
          </cell>
          <cell r="AD18" t="str">
            <v>Wind</v>
          </cell>
        </row>
        <row r="19">
          <cell r="A19" t="str">
            <v>NaturEner Power Watch LLC (GWA)</v>
          </cell>
          <cell r="F19" t="str">
            <v>Nevada N</v>
          </cell>
          <cell r="Q19" t="str">
            <v>Complete</v>
          </cell>
          <cell r="AD19" t="str">
            <v>Various</v>
          </cell>
        </row>
        <row r="20">
          <cell r="A20" t="str">
            <v>Nevada Power Company (NEVP)</v>
          </cell>
          <cell r="F20" t="str">
            <v>Nevada C</v>
          </cell>
          <cell r="Q20" t="str">
            <v>Withdrawn</v>
          </cell>
        </row>
        <row r="21">
          <cell r="A21" t="str">
            <v>New Harquahala Generating Company (HGMA)</v>
          </cell>
          <cell r="F21" t="str">
            <v>NonCREZ</v>
          </cell>
          <cell r="Q21" t="str">
            <v>Unknown</v>
          </cell>
        </row>
        <row r="22">
          <cell r="A22" t="str">
            <v>NorthWestern Energy (NWMT)</v>
          </cell>
          <cell r="F22" t="str">
            <v>Owens Valley</v>
          </cell>
          <cell r="Q22" t="str">
            <v>N/A</v>
          </cell>
        </row>
        <row r="23">
          <cell r="A23" t="str">
            <v>PacifiCorp East (PACE)</v>
          </cell>
          <cell r="F23" t="str">
            <v>Palm Springs</v>
          </cell>
        </row>
        <row r="24">
          <cell r="A24" t="str">
            <v>PacifiCorp West (PACW)</v>
          </cell>
          <cell r="F24" t="str">
            <v>Pisgah</v>
          </cell>
        </row>
        <row r="25">
          <cell r="A25" t="str">
            <v>Portland General Electric Company (PGE)</v>
          </cell>
          <cell r="F25" t="str">
            <v>Riverside East</v>
          </cell>
        </row>
        <row r="26">
          <cell r="A26" t="str">
            <v>Public Service Company of Colorado (PSCO)</v>
          </cell>
          <cell r="F26" t="str">
            <v>Round Mountain</v>
          </cell>
        </row>
        <row r="27">
          <cell r="A27" t="str">
            <v>Public Service Company of New Mexico (PNM)</v>
          </cell>
          <cell r="F27" t="str">
            <v>San Bernardino - Bakersfield</v>
          </cell>
        </row>
        <row r="28">
          <cell r="A28" t="str">
            <v>PUD No. 1 of Chelan County (CHPD)</v>
          </cell>
          <cell r="F28" t="str">
            <v>San Bernardino - Lucerne</v>
          </cell>
        </row>
        <row r="29">
          <cell r="A29" t="str">
            <v>PUD No. 1 of Douglas County (DOPD)</v>
          </cell>
          <cell r="F29" t="str">
            <v>San Diego North Central</v>
          </cell>
        </row>
        <row r="30">
          <cell r="A30" t="str">
            <v>PUD No. 2 of Grant County (GCPD)</v>
          </cell>
          <cell r="F30" t="str">
            <v>San Diego South</v>
          </cell>
        </row>
        <row r="31">
          <cell r="A31" t="str">
            <v>Puget Sound Energy (PSEI)</v>
          </cell>
          <cell r="F31" t="str">
            <v>Santa Barbara</v>
          </cell>
        </row>
        <row r="32">
          <cell r="A32" t="str">
            <v>Salt River Project (SRP)</v>
          </cell>
          <cell r="F32" t="str">
            <v>Solano</v>
          </cell>
        </row>
        <row r="33">
          <cell r="A33" t="str">
            <v>Seattle City Light (SCL)</v>
          </cell>
          <cell r="F33" t="str">
            <v>TBD</v>
          </cell>
        </row>
        <row r="34">
          <cell r="A34" t="str">
            <v>Sierra Pacific Power Company (SPPC)</v>
          </cell>
          <cell r="F34" t="str">
            <v>Tehachapi</v>
          </cell>
        </row>
        <row r="35">
          <cell r="A35" t="str">
            <v>City of Tacoma Department of Public Utilities (TPWR)</v>
          </cell>
          <cell r="F35" t="str">
            <v>Twenty-nine Palms</v>
          </cell>
        </row>
        <row r="36">
          <cell r="A36" t="str">
            <v>Tucson Electric Power Company (TEPC)</v>
          </cell>
          <cell r="F36" t="str">
            <v>Unidentified</v>
          </cell>
        </row>
        <row r="37">
          <cell r="A37" t="str">
            <v>Turlock Irrigation District (TIDC)</v>
          </cell>
          <cell r="F37" t="str">
            <v>Unknown</v>
          </cell>
        </row>
        <row r="38">
          <cell r="A38" t="str">
            <v>Western Area Power Administration (WACM)</v>
          </cell>
          <cell r="F38" t="str">
            <v>Victorville</v>
          </cell>
        </row>
        <row r="39">
          <cell r="A39" t="str">
            <v>Unknown</v>
          </cell>
          <cell r="F39" t="str">
            <v>Westlands</v>
          </cell>
        </row>
        <row r="40">
          <cell r="A40" t="str">
            <v>Western Area Power Administration (WALC)</v>
          </cell>
        </row>
        <row r="41">
          <cell r="A41" t="str">
            <v>Western Area Power Administration (WAUW)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ertification"/>
      <sheetName val="ID and Local Area"/>
      <sheetName val="LSE Allocations"/>
      <sheetName val=" Summary"/>
      <sheetName val="I_Local_Res"/>
      <sheetName val="II_Addnl Local Resource List"/>
      <sheetName val="III_Committed Flexible_res"/>
      <sheetName val="2018 EFC"/>
    </sheetNames>
    <sheetDataSet>
      <sheetData sheetId="0" refreshError="1"/>
      <sheetData sheetId="1" refreshError="1"/>
      <sheetData sheetId="2">
        <row r="2">
          <cell r="A2" t="str">
            <v xml:space="preserve"> </v>
          </cell>
        </row>
        <row r="3">
          <cell r="A3" t="str">
            <v>7STDRD_1_SOLAR1</v>
          </cell>
        </row>
        <row r="4">
          <cell r="A4" t="str">
            <v>ACACIA_6_SOLAR</v>
          </cell>
        </row>
        <row r="5">
          <cell r="A5" t="str">
            <v>ADERA_1_SOLAR1</v>
          </cell>
        </row>
        <row r="6">
          <cell r="A6" t="str">
            <v>ADLIN_1_UNITS</v>
          </cell>
        </row>
        <row r="7">
          <cell r="A7" t="str">
            <v>ADMEST_6_SOLAR</v>
          </cell>
        </row>
        <row r="8">
          <cell r="A8" t="str">
            <v>ADOBEE_1_SOLAR</v>
          </cell>
        </row>
        <row r="9">
          <cell r="A9" t="str">
            <v>AGRICO_6_PL3N5</v>
          </cell>
        </row>
        <row r="10">
          <cell r="A10" t="str">
            <v>AGRICO_7_UNIT</v>
          </cell>
        </row>
        <row r="11">
          <cell r="A11" t="str">
            <v>AGUCAL_5_SOLAR1</v>
          </cell>
        </row>
        <row r="12">
          <cell r="A12" t="str">
            <v>ALAMIT_7_UNIT 1</v>
          </cell>
        </row>
        <row r="13">
          <cell r="A13" t="str">
            <v>ALAMIT_7_UNIT 2</v>
          </cell>
        </row>
        <row r="14">
          <cell r="A14" t="str">
            <v>ALAMIT_7_UNIT 3</v>
          </cell>
        </row>
        <row r="15">
          <cell r="A15" t="str">
            <v>ALAMIT_7_UNIT 4</v>
          </cell>
        </row>
        <row r="16">
          <cell r="A16" t="str">
            <v>ALAMIT_7_UNIT 5</v>
          </cell>
        </row>
        <row r="17">
          <cell r="A17" t="str">
            <v>ALAMIT_7_UNIT 6</v>
          </cell>
        </row>
        <row r="18">
          <cell r="A18" t="str">
            <v>ALAMO_6_UNIT</v>
          </cell>
        </row>
        <row r="19">
          <cell r="A19" t="str">
            <v>ALLGNY_6_HYDRO1</v>
          </cell>
        </row>
        <row r="20">
          <cell r="A20" t="str">
            <v>ALMEGT_1_UNIT 1</v>
          </cell>
        </row>
        <row r="21">
          <cell r="A21" t="str">
            <v>ALMEGT_1_UNIT 2</v>
          </cell>
        </row>
        <row r="22">
          <cell r="A22" t="str">
            <v>ALPSLR_1_NTHSLR</v>
          </cell>
          <cell r="F22" t="str">
            <v>RA Contract</v>
          </cell>
        </row>
        <row r="23">
          <cell r="A23" t="str">
            <v>ALPSLR_1_SPSSLR</v>
          </cell>
          <cell r="F23" t="str">
            <v>Wraparound</v>
          </cell>
        </row>
        <row r="24">
          <cell r="A24" t="str">
            <v>ALT6DN_2_WIND7</v>
          </cell>
        </row>
        <row r="25">
          <cell r="A25" t="str">
            <v>ALT6DS_2_WIND9</v>
          </cell>
        </row>
        <row r="26">
          <cell r="A26" t="str">
            <v>ALTA3A_2_CPCE4</v>
          </cell>
        </row>
        <row r="27">
          <cell r="A27" t="str">
            <v>ALTA3A_2_CPCE5</v>
          </cell>
        </row>
        <row r="28">
          <cell r="A28" t="str">
            <v>ALTA3A_2_CPCE8</v>
          </cell>
        </row>
        <row r="29">
          <cell r="A29" t="str">
            <v>ALTA4A_2_CPCW1</v>
          </cell>
        </row>
        <row r="30">
          <cell r="A30" t="str">
            <v>ALTA4B_2_CPCW2</v>
          </cell>
        </row>
        <row r="31">
          <cell r="A31" t="str">
            <v>ALTA4B_2_CPCW3</v>
          </cell>
        </row>
        <row r="32">
          <cell r="A32" t="str">
            <v>ALTA4B_2_CPCW6</v>
          </cell>
        </row>
        <row r="33">
          <cell r="A33" t="str">
            <v>ALTA6B_2_WIND11</v>
          </cell>
        </row>
        <row r="34">
          <cell r="A34" t="str">
            <v>ALTA6E_2_WIND10</v>
          </cell>
        </row>
        <row r="35">
          <cell r="A35" t="str">
            <v>ALTWD_1_QF</v>
          </cell>
        </row>
        <row r="36">
          <cell r="A36" t="str">
            <v>ANAHM_2_CANYN1</v>
          </cell>
        </row>
        <row r="37">
          <cell r="A37" t="str">
            <v>ANAHM_2_CANYN2</v>
          </cell>
        </row>
        <row r="38">
          <cell r="A38" t="str">
            <v>ANAHM_2_CANYN3</v>
          </cell>
        </row>
        <row r="39">
          <cell r="A39" t="str">
            <v>ANAHM_2_CANYN4</v>
          </cell>
        </row>
        <row r="40">
          <cell r="A40" t="str">
            <v>ANAHM_7_CT</v>
          </cell>
        </row>
        <row r="41">
          <cell r="A41" t="str">
            <v>ANTLPE_2_QF</v>
          </cell>
        </row>
        <row r="42">
          <cell r="A42" t="str">
            <v>APLHIL_1_SLABCK</v>
          </cell>
        </row>
        <row r="43">
          <cell r="A43" t="str">
            <v>ARBWD_6_QF</v>
          </cell>
        </row>
        <row r="44">
          <cell r="A44" t="str">
            <v>ARCOGN_2_UNITS</v>
          </cell>
        </row>
        <row r="45">
          <cell r="A45" t="str">
            <v>ARVINN_6_ORION1</v>
          </cell>
        </row>
        <row r="46">
          <cell r="A46" t="str">
            <v>ARVINN_6_ORION2</v>
          </cell>
        </row>
        <row r="47">
          <cell r="A47" t="str">
            <v>ASTORA_2_SOLAR1</v>
          </cell>
        </row>
        <row r="48">
          <cell r="A48" t="str">
            <v>ASTORA_2_SOLAR2</v>
          </cell>
        </row>
        <row r="49">
          <cell r="A49" t="str">
            <v>ATWEL2_1_SOLAR1</v>
          </cell>
        </row>
        <row r="50">
          <cell r="A50" t="str">
            <v>ATWELL_1_SOLAR</v>
          </cell>
        </row>
        <row r="51">
          <cell r="A51" t="str">
            <v>AVENAL_6_AVPARK</v>
          </cell>
        </row>
        <row r="52">
          <cell r="A52" t="str">
            <v>AVENAL_6_AVSLR1</v>
          </cell>
        </row>
        <row r="53">
          <cell r="A53" t="str">
            <v>AVENAL_6_AVSLR2</v>
          </cell>
        </row>
        <row r="54">
          <cell r="A54" t="str">
            <v>AVENAL_6_SANDDG</v>
          </cell>
        </row>
        <row r="55">
          <cell r="A55" t="str">
            <v>AVENAL_6_SUNCTY</v>
          </cell>
        </row>
        <row r="56">
          <cell r="A56" t="str">
            <v>AVSOLR_2_SOLAR</v>
          </cell>
        </row>
        <row r="57">
          <cell r="A57" t="str">
            <v>BALCHS_7_UNIT 1</v>
          </cell>
        </row>
        <row r="58">
          <cell r="A58" t="str">
            <v>BALCHS_7_UNIT 2</v>
          </cell>
        </row>
        <row r="59">
          <cell r="A59" t="str">
            <v>BALCHS_7_UNIT 3</v>
          </cell>
        </row>
        <row r="60">
          <cell r="A60" t="str">
            <v>BANGOR_6_HYDRO</v>
          </cell>
        </row>
        <row r="61">
          <cell r="A61" t="str">
            <v>BANKPP_2_NSPIN</v>
          </cell>
        </row>
        <row r="62">
          <cell r="A62" t="str">
            <v>BARRE_2_QF</v>
          </cell>
        </row>
        <row r="63">
          <cell r="A63" t="str">
            <v>BARRE_6_PEAKER</v>
          </cell>
        </row>
        <row r="64">
          <cell r="A64" t="str">
            <v>BASICE_2_UNITS</v>
          </cell>
        </row>
        <row r="65">
          <cell r="A65" t="str">
            <v>BDGRCK_1_UNITS</v>
          </cell>
        </row>
        <row r="66">
          <cell r="A66" t="str">
            <v>BEARDS_7_UNIT 1</v>
          </cell>
        </row>
        <row r="67">
          <cell r="A67" t="str">
            <v>BEARMT_1_UNIT</v>
          </cell>
        </row>
        <row r="68">
          <cell r="A68" t="str">
            <v>BELDEN_7_UNIT 1</v>
          </cell>
        </row>
        <row r="69">
          <cell r="A69" t="str">
            <v>BIGCRK_2_EXESWD</v>
          </cell>
        </row>
        <row r="70">
          <cell r="A70" t="str">
            <v>BIGCRK_7_DAM7</v>
          </cell>
        </row>
        <row r="71">
          <cell r="A71" t="str">
            <v>BIGCRK_7_MAMRES</v>
          </cell>
        </row>
        <row r="72">
          <cell r="A72" t="str">
            <v>BIGSKY_2_SOLAR1</v>
          </cell>
        </row>
        <row r="73">
          <cell r="A73" t="str">
            <v>BIGSKY_2_SOLAR2</v>
          </cell>
        </row>
        <row r="74">
          <cell r="A74" t="str">
            <v>BIGSKY_2_SOLAR3</v>
          </cell>
        </row>
        <row r="75">
          <cell r="A75" t="str">
            <v>BIGSKY_2_SOLAR4</v>
          </cell>
        </row>
        <row r="76">
          <cell r="A76" t="str">
            <v>BIGSKY_2_SOLAR5</v>
          </cell>
        </row>
        <row r="77">
          <cell r="A77" t="str">
            <v>BIGSKY_2_SOLAR6</v>
          </cell>
        </row>
        <row r="78">
          <cell r="A78" t="str">
            <v>BIGSKY_2_SOLAR7</v>
          </cell>
        </row>
        <row r="79">
          <cell r="A79" t="str">
            <v>BIOMAS_1_UNIT 1</v>
          </cell>
        </row>
        <row r="80">
          <cell r="A80" t="str">
            <v>BISHOP_1_ALAMO</v>
          </cell>
        </row>
        <row r="81">
          <cell r="A81" t="str">
            <v>BISHOP_1_UNITS</v>
          </cell>
        </row>
        <row r="82">
          <cell r="A82" t="str">
            <v>BKRFLD_2_SOLAR1</v>
          </cell>
        </row>
        <row r="83">
          <cell r="A83" t="str">
            <v>BLACK_7_UNIT 1</v>
          </cell>
        </row>
        <row r="84">
          <cell r="A84" t="str">
            <v>BLACK_7_UNIT 2</v>
          </cell>
        </row>
        <row r="85">
          <cell r="A85" t="str">
            <v>BLAST_1_WIND</v>
          </cell>
        </row>
        <row r="86">
          <cell r="A86" t="str">
            <v>BLCKBT_2_STONEY</v>
          </cell>
        </row>
        <row r="87">
          <cell r="A87" t="str">
            <v>BLCKWL_6_SOLAR1</v>
          </cell>
        </row>
        <row r="88">
          <cell r="A88" t="str">
            <v>BLKCRK_2_SOLAR1</v>
          </cell>
        </row>
        <row r="89">
          <cell r="A89" t="str">
            <v>BLM_2_UNITS</v>
          </cell>
        </row>
        <row r="90">
          <cell r="A90" t="str">
            <v>BLYTHE_1_SOLAR1</v>
          </cell>
        </row>
        <row r="91">
          <cell r="A91" t="str">
            <v>BLYTHE_1_SOLAR2</v>
          </cell>
        </row>
        <row r="92">
          <cell r="A92" t="str">
            <v>BNNIEN_7_ALTAPH</v>
          </cell>
        </row>
        <row r="93">
          <cell r="A93" t="str">
            <v>BOGUE_1_UNITA1</v>
          </cell>
        </row>
        <row r="94">
          <cell r="A94" t="str">
            <v>BORDER_6_UNITA1</v>
          </cell>
        </row>
        <row r="95">
          <cell r="A95" t="str">
            <v>BOWMN_6_HYDRO</v>
          </cell>
        </row>
        <row r="96">
          <cell r="A96" t="str">
            <v>BOWMN_6_UNIT</v>
          </cell>
        </row>
        <row r="97">
          <cell r="A97" t="str">
            <v>BRDGVL_7_BAKER</v>
          </cell>
        </row>
        <row r="98">
          <cell r="A98" t="str">
            <v>BRDSLD_2_HIWIND</v>
          </cell>
        </row>
        <row r="99">
          <cell r="A99" t="str">
            <v>BRDSLD_2_MTZUM2</v>
          </cell>
        </row>
        <row r="100">
          <cell r="A100" t="str">
            <v>BRDSLD_2_MTZUMA</v>
          </cell>
        </row>
        <row r="101">
          <cell r="A101" t="str">
            <v>BRDSLD_2_SHILO1</v>
          </cell>
        </row>
        <row r="102">
          <cell r="A102" t="str">
            <v>BRDSLD_2_SHILO2</v>
          </cell>
        </row>
        <row r="103">
          <cell r="A103" t="str">
            <v>BRDSLD_2_SHLO3A</v>
          </cell>
        </row>
        <row r="104">
          <cell r="A104" t="str">
            <v>BRDSLD_2_SHLO3B</v>
          </cell>
        </row>
        <row r="105">
          <cell r="A105" t="str">
            <v>BREGGO_6_DEGRSL</v>
          </cell>
        </row>
        <row r="106">
          <cell r="A106" t="str">
            <v>BREGGO_6_SOLAR</v>
          </cell>
        </row>
        <row r="107">
          <cell r="A107" t="str">
            <v>BRODIE_2_WIND</v>
          </cell>
        </row>
        <row r="108">
          <cell r="A108" t="str">
            <v>BUCKBL_2_PL1X3</v>
          </cell>
        </row>
        <row r="109">
          <cell r="A109" t="str">
            <v>BUCKCK_2_HYDRO</v>
          </cell>
        </row>
        <row r="110">
          <cell r="A110" t="str">
            <v>BUCKCK_7_OAKFLT</v>
          </cell>
        </row>
        <row r="111">
          <cell r="A111" t="str">
            <v>BUCKCK_7_PL1X2</v>
          </cell>
        </row>
        <row r="112">
          <cell r="A112" t="str">
            <v>BUCKWD_1_NPALM1</v>
          </cell>
        </row>
        <row r="113">
          <cell r="A113" t="str">
            <v>BUCKWD_1_QF</v>
          </cell>
        </row>
        <row r="114">
          <cell r="A114" t="str">
            <v>BUCKWD_7_WINTCV</v>
          </cell>
        </row>
        <row r="115">
          <cell r="A115" t="str">
            <v>BURNYF_2_UNIT 1</v>
          </cell>
        </row>
        <row r="116">
          <cell r="A116" t="str">
            <v>BUTTVL_7_UNIT 1</v>
          </cell>
        </row>
        <row r="117">
          <cell r="A117" t="str">
            <v>CABZON_1_WINDA1</v>
          </cell>
        </row>
        <row r="118">
          <cell r="A118" t="str">
            <v>CALFTN_2_SOLAR</v>
          </cell>
        </row>
        <row r="119">
          <cell r="A119" t="str">
            <v>CALGEN_1_UNITS</v>
          </cell>
        </row>
        <row r="120">
          <cell r="A120" t="str">
            <v>CALPIN_1_AGNEW</v>
          </cell>
        </row>
        <row r="121">
          <cell r="A121" t="str">
            <v>CAMCHE_1_PL1X3</v>
          </cell>
        </row>
        <row r="122">
          <cell r="A122" t="str">
            <v>CAMLOT_2_SOLAR1</v>
          </cell>
        </row>
        <row r="123">
          <cell r="A123" t="str">
            <v>CAMLOT_2_SOLAR2</v>
          </cell>
        </row>
        <row r="124">
          <cell r="A124" t="str">
            <v>CAMPFW_7_FARWST</v>
          </cell>
        </row>
        <row r="125">
          <cell r="A125" t="str">
            <v>CANTUA_1_SOLAR</v>
          </cell>
        </row>
        <row r="126">
          <cell r="A126" t="str">
            <v>CAPMAD_1_UNIT 1</v>
          </cell>
        </row>
        <row r="127">
          <cell r="A127" t="str">
            <v>CAPWD_1_QF</v>
          </cell>
        </row>
        <row r="128">
          <cell r="A128" t="str">
            <v>CARBOU_7_PL2X3</v>
          </cell>
        </row>
        <row r="129">
          <cell r="A129" t="str">
            <v>CARBOU_7_PL4X5</v>
          </cell>
        </row>
        <row r="130">
          <cell r="A130" t="str">
            <v>CARBOU_7_UNIT 1</v>
          </cell>
        </row>
        <row r="131">
          <cell r="A131" t="str">
            <v>CATLNA_2_SOLAR</v>
          </cell>
        </row>
        <row r="132">
          <cell r="A132" t="str">
            <v>CATLNA_2_SOLAR2</v>
          </cell>
        </row>
        <row r="133">
          <cell r="A133" t="str">
            <v>CAVLSR_2_BSOLAR</v>
          </cell>
        </row>
        <row r="134">
          <cell r="A134" t="str">
            <v>CAVLSR_2_RSOLAR</v>
          </cell>
        </row>
        <row r="135">
          <cell r="A135" t="str">
            <v>CAYTNO_2_VASCO</v>
          </cell>
        </row>
        <row r="136">
          <cell r="A136" t="str">
            <v>CBRLLO_6_PLSTP1</v>
          </cell>
        </row>
        <row r="137">
          <cell r="A137" t="str">
            <v>CCRITA_7_RPPCHF</v>
          </cell>
        </row>
        <row r="138">
          <cell r="A138" t="str">
            <v>CDWR07_2_GEN</v>
          </cell>
        </row>
        <row r="139">
          <cell r="A139" t="str">
            <v>CEDRCK_6_UNIT</v>
          </cell>
        </row>
        <row r="140">
          <cell r="A140" t="str">
            <v>CEDUCR_2_SOLAR1</v>
          </cell>
        </row>
        <row r="141">
          <cell r="A141" t="str">
            <v>CEDUCR_2_SOLAR2</v>
          </cell>
        </row>
        <row r="142">
          <cell r="A142" t="str">
            <v>CEDUCR_2_SOLAR3</v>
          </cell>
        </row>
        <row r="143">
          <cell r="A143" t="str">
            <v>CEDUCR_2_SOLAR4</v>
          </cell>
        </row>
        <row r="144">
          <cell r="A144" t="str">
            <v>CENTER_2_QF</v>
          </cell>
        </row>
        <row r="145">
          <cell r="A145" t="str">
            <v>CENTER_2_RHONDO</v>
          </cell>
        </row>
        <row r="146">
          <cell r="A146" t="str">
            <v>CENTER_2_SOLAR1</v>
          </cell>
        </row>
        <row r="147">
          <cell r="A147" t="str">
            <v>CENTER_6_PEAKER</v>
          </cell>
        </row>
        <row r="148">
          <cell r="A148" t="str">
            <v>CENTRY_6_PL1X4</v>
          </cell>
        </row>
        <row r="149">
          <cell r="A149" t="str">
            <v>CHALK_1_UNIT</v>
          </cell>
        </row>
        <row r="150">
          <cell r="A150" t="str">
            <v>CHEVCD_6_UNIT</v>
          </cell>
        </row>
        <row r="151">
          <cell r="A151" t="str">
            <v>CHEVCO_6_UNIT 1</v>
          </cell>
        </row>
        <row r="152">
          <cell r="A152" t="str">
            <v>CHEVCO_6_UNIT 2</v>
          </cell>
        </row>
        <row r="153">
          <cell r="A153" t="str">
            <v>CHEVCY_1_UNIT</v>
          </cell>
        </row>
        <row r="154">
          <cell r="A154" t="str">
            <v>CHEVMN_2_UNITS</v>
          </cell>
        </row>
        <row r="155">
          <cell r="A155" t="str">
            <v>CHICPK_7_UNIT 1</v>
          </cell>
        </row>
        <row r="156">
          <cell r="A156" t="str">
            <v>CHILLS_1_SYCENG</v>
          </cell>
        </row>
        <row r="157">
          <cell r="A157" t="str">
            <v>CHILLS_7_UNITA1</v>
          </cell>
        </row>
        <row r="158">
          <cell r="A158" t="str">
            <v>CHINO_2_APEBT1</v>
          </cell>
        </row>
        <row r="159">
          <cell r="A159" t="str">
            <v>CHINO_2_JURUPA</v>
          </cell>
        </row>
        <row r="160">
          <cell r="A160" t="str">
            <v>CHINO_2_QF</v>
          </cell>
        </row>
        <row r="161">
          <cell r="A161" t="str">
            <v>CHINO_2_SASOLR</v>
          </cell>
        </row>
        <row r="162">
          <cell r="A162" t="str">
            <v>CHINO_2_SOLAR</v>
          </cell>
        </row>
        <row r="163">
          <cell r="A163" t="str">
            <v>CHINO_2_SOLAR2</v>
          </cell>
        </row>
        <row r="164">
          <cell r="A164" t="str">
            <v>CHINO_6_CIMGEN</v>
          </cell>
        </row>
        <row r="165">
          <cell r="A165" t="str">
            <v>CHINO_6_SMPPAP</v>
          </cell>
        </row>
        <row r="166">
          <cell r="A166" t="str">
            <v>CHINO_7_MILIKN</v>
          </cell>
        </row>
        <row r="167">
          <cell r="A167" t="str">
            <v>CHWCHL_1_BIOMAS</v>
          </cell>
        </row>
        <row r="168">
          <cell r="A168" t="str">
            <v>CHWCHL_1_UNIT</v>
          </cell>
        </row>
        <row r="169">
          <cell r="A169" t="str">
            <v>CLOVDL_1_SOLAR</v>
          </cell>
        </row>
        <row r="170">
          <cell r="A170" t="str">
            <v>CLOVER_2_UNIT</v>
          </cell>
        </row>
        <row r="171">
          <cell r="A171" t="str">
            <v>CLRKRD_6_LIMESD</v>
          </cell>
        </row>
        <row r="172">
          <cell r="A172" t="str">
            <v>CLRMTK_1_QF</v>
          </cell>
        </row>
        <row r="173">
          <cell r="A173" t="str">
            <v>CNTNLA_2_SOLAR1</v>
          </cell>
        </row>
        <row r="174">
          <cell r="A174" t="str">
            <v>CNTNLA_2_SOLAR2</v>
          </cell>
        </row>
        <row r="175">
          <cell r="A175" t="str">
            <v>CNTRVL_6_UNIT</v>
          </cell>
        </row>
        <row r="176">
          <cell r="A176" t="str">
            <v>COCOPP_2_CTG1</v>
          </cell>
        </row>
        <row r="177">
          <cell r="A177" t="str">
            <v>COCOPP_2_CTG2</v>
          </cell>
        </row>
        <row r="178">
          <cell r="A178" t="str">
            <v>COCOPP_2_CTG3</v>
          </cell>
        </row>
        <row r="179">
          <cell r="A179" t="str">
            <v>COCOPP_2_CTG4</v>
          </cell>
        </row>
        <row r="180">
          <cell r="A180" t="str">
            <v>COCOSB_6_SOLAR</v>
          </cell>
        </row>
        <row r="181">
          <cell r="A181" t="str">
            <v>COGNAT_1_UNIT</v>
          </cell>
        </row>
        <row r="182">
          <cell r="A182" t="str">
            <v>COLEMN_2_UNIT</v>
          </cell>
        </row>
        <row r="183">
          <cell r="A183" t="str">
            <v>COLGAT_7_UNIT 1</v>
          </cell>
        </row>
        <row r="184">
          <cell r="A184" t="str">
            <v>COLGAT_7_UNIT 2</v>
          </cell>
        </row>
        <row r="185">
          <cell r="A185" t="str">
            <v>COLTON_6_AGUAM1</v>
          </cell>
        </row>
        <row r="186">
          <cell r="A186" t="str">
            <v>COLUSA_2_PL1X3</v>
          </cell>
        </row>
        <row r="187">
          <cell r="A187" t="str">
            <v>COLVIL_7_PL1X2</v>
          </cell>
        </row>
        <row r="188">
          <cell r="A188" t="str">
            <v>CONTAN_1_UNIT</v>
          </cell>
        </row>
        <row r="189">
          <cell r="A189" t="str">
            <v>CONTRL_1_CASAD1</v>
          </cell>
        </row>
        <row r="190">
          <cell r="A190" t="str">
            <v>CONTRL_1_CASAD3</v>
          </cell>
        </row>
        <row r="191">
          <cell r="A191" t="str">
            <v>CONTRL_1_LUNDY</v>
          </cell>
        </row>
        <row r="192">
          <cell r="A192" t="str">
            <v>CONTRL_1_OXBOW</v>
          </cell>
        </row>
        <row r="193">
          <cell r="A193" t="str">
            <v>CONTRL_1_POOLE</v>
          </cell>
        </row>
        <row r="194">
          <cell r="A194" t="str">
            <v>CONTRL_1_QF</v>
          </cell>
        </row>
        <row r="195">
          <cell r="A195" t="str">
            <v>CONTRL_1_RUSHCK</v>
          </cell>
        </row>
        <row r="196">
          <cell r="A196" t="str">
            <v>COPMT2_2_SOLAR2</v>
          </cell>
        </row>
        <row r="197">
          <cell r="A197" t="str">
            <v>COPMT4_2_SOLAR4</v>
          </cell>
        </row>
        <row r="198">
          <cell r="A198" t="str">
            <v>COPMTN_2_CM10</v>
          </cell>
        </row>
        <row r="199">
          <cell r="A199" t="str">
            <v>COPMTN_2_SOLAR1</v>
          </cell>
        </row>
        <row r="200">
          <cell r="A200" t="str">
            <v>CORCAN_1_SOLAR1</v>
          </cell>
        </row>
        <row r="201">
          <cell r="A201" t="str">
            <v>CORCAN_1_SOLAR2</v>
          </cell>
        </row>
        <row r="202">
          <cell r="A202" t="str">
            <v>CORONS_2_SOLAR</v>
          </cell>
        </row>
        <row r="203">
          <cell r="A203" t="str">
            <v>CORONS_6_CLRWTR</v>
          </cell>
        </row>
        <row r="204">
          <cell r="A204" t="str">
            <v>CORRAL_6_SJOAQN</v>
          </cell>
        </row>
        <row r="205">
          <cell r="A205" t="str">
            <v>COTTLE_2_FRNKNH</v>
          </cell>
        </row>
        <row r="206">
          <cell r="A206" t="str">
            <v>COVERD_2_HCKHY1</v>
          </cell>
        </row>
        <row r="207">
          <cell r="A207" t="str">
            <v>COVERD_2_MCKHY1</v>
          </cell>
        </row>
        <row r="208">
          <cell r="A208" t="str">
            <v>COVERD_2_QFUNTS</v>
          </cell>
        </row>
        <row r="209">
          <cell r="A209" t="str">
            <v>COVERD_2_RCKHY1</v>
          </cell>
        </row>
        <row r="210">
          <cell r="A210" t="str">
            <v>COWCRK_2_UNIT</v>
          </cell>
        </row>
        <row r="211">
          <cell r="A211" t="str">
            <v>CPSTNO_7_PRMADS</v>
          </cell>
        </row>
        <row r="212">
          <cell r="A212" t="str">
            <v>CPVERD_2_SOLAR</v>
          </cell>
        </row>
        <row r="213">
          <cell r="A213" t="str">
            <v>CRELMN_6_RAMON1</v>
          </cell>
        </row>
        <row r="214">
          <cell r="A214" t="str">
            <v>CRELMN_6_RAMON2</v>
          </cell>
        </row>
        <row r="215">
          <cell r="A215" t="str">
            <v>CRESSY_1_PARKER</v>
          </cell>
        </row>
        <row r="216">
          <cell r="A216" t="str">
            <v>CRESTA_7_PL1X2</v>
          </cell>
        </row>
        <row r="217">
          <cell r="A217" t="str">
            <v>CRNEVL_6_CRNVA</v>
          </cell>
        </row>
        <row r="218">
          <cell r="A218" t="str">
            <v>CRNEVL_6_SJQN 2</v>
          </cell>
        </row>
        <row r="219">
          <cell r="A219" t="str">
            <v>CRNEVL_6_SJQN 3</v>
          </cell>
        </row>
        <row r="220">
          <cell r="A220" t="str">
            <v>CROKET_7_UNIT</v>
          </cell>
        </row>
        <row r="221">
          <cell r="A221" t="str">
            <v>CRSTWD_6_KUMYAY</v>
          </cell>
        </row>
        <row r="222">
          <cell r="A222" t="str">
            <v>CRWCKS_1_SOLAR1</v>
          </cell>
        </row>
        <row r="223">
          <cell r="A223" t="str">
            <v>CSCCOG_1_UNIT 1</v>
          </cell>
        </row>
        <row r="224">
          <cell r="A224" t="str">
            <v>CSCGNR_1_UNIT 1</v>
          </cell>
        </row>
        <row r="225">
          <cell r="A225" t="str">
            <v>CSCGNR_1_UNIT 2</v>
          </cell>
        </row>
        <row r="226">
          <cell r="A226" t="str">
            <v>CSLR4S_2_SOLAR</v>
          </cell>
        </row>
        <row r="227">
          <cell r="A227" t="str">
            <v>CSTOGA_6_LNDFIL</v>
          </cell>
        </row>
        <row r="228">
          <cell r="A228" t="str">
            <v>CSTRVL_7_PL1X2</v>
          </cell>
        </row>
        <row r="229">
          <cell r="A229" t="str">
            <v>CSTRVL_7_QFUNTS</v>
          </cell>
        </row>
        <row r="230">
          <cell r="A230" t="str">
            <v>CTNWDP_1_QF</v>
          </cell>
        </row>
        <row r="231">
          <cell r="A231" t="str">
            <v>CUMBIA_1_SOLAR</v>
          </cell>
        </row>
        <row r="232">
          <cell r="A232" t="str">
            <v>CURTIS_1_CANLCK</v>
          </cell>
        </row>
        <row r="233">
          <cell r="A233" t="str">
            <v>CURTIS_1_FARFLD</v>
          </cell>
        </row>
        <row r="234">
          <cell r="A234" t="str">
            <v>DAVIS_1_SOLAR1</v>
          </cell>
        </row>
        <row r="235">
          <cell r="A235" t="str">
            <v>DAVIS_1_SOLAR2</v>
          </cell>
        </row>
        <row r="236">
          <cell r="A236" t="str">
            <v>DAVIS_7_MNMETH</v>
          </cell>
        </row>
        <row r="237">
          <cell r="A237" t="str">
            <v>DEADCK_1_UNIT</v>
          </cell>
        </row>
        <row r="238">
          <cell r="A238" t="str">
            <v>DEERCR_6_UNIT 1</v>
          </cell>
        </row>
        <row r="239">
          <cell r="A239" t="str">
            <v>DELAMO_2_SOLAR1</v>
          </cell>
        </row>
        <row r="240">
          <cell r="A240" t="str">
            <v>DELAMO_2_SOLAR2</v>
          </cell>
        </row>
        <row r="241">
          <cell r="A241" t="str">
            <v>DELAMO_2_SOLAR3</v>
          </cell>
        </row>
        <row r="242">
          <cell r="A242" t="str">
            <v>DELAMO_2_SOLAR4</v>
          </cell>
        </row>
        <row r="243">
          <cell r="A243" t="str">
            <v>DELAMO_2_SOLAR5</v>
          </cell>
        </row>
        <row r="244">
          <cell r="A244" t="str">
            <v>DELAMO_2_SOLAR6</v>
          </cell>
        </row>
        <row r="245">
          <cell r="A245" t="str">
            <v>DELAMO_2_SOLRC1</v>
          </cell>
        </row>
        <row r="246">
          <cell r="A246" t="str">
            <v>DELAMO_2_SOLRD</v>
          </cell>
        </row>
        <row r="247">
          <cell r="A247" t="str">
            <v>DELSUR_6_CREST</v>
          </cell>
        </row>
        <row r="248">
          <cell r="A248" t="str">
            <v>DELSUR_6_DRYFRB</v>
          </cell>
        </row>
        <row r="249">
          <cell r="A249" t="str">
            <v>DELSUR_6_SOLAR1</v>
          </cell>
        </row>
        <row r="250">
          <cell r="A250" t="str">
            <v>DELTA_2_PL1X4</v>
          </cell>
        </row>
        <row r="251">
          <cell r="A251" t="str">
            <v>DEVERS_1_QF</v>
          </cell>
        </row>
        <row r="252">
          <cell r="A252" t="str">
            <v>DEVERS_1_SEPV05</v>
          </cell>
        </row>
        <row r="253">
          <cell r="A253" t="str">
            <v>DEVERS_1_SOLAR</v>
          </cell>
        </row>
        <row r="254">
          <cell r="A254" t="str">
            <v>DEVERS_1_SOLAR1</v>
          </cell>
        </row>
        <row r="255">
          <cell r="A255" t="str">
            <v>DEVERS_1_SOLAR2</v>
          </cell>
        </row>
        <row r="256">
          <cell r="A256" t="str">
            <v>DEVERS_2_DHSPG2</v>
          </cell>
        </row>
        <row r="257">
          <cell r="A257" t="str">
            <v>DEXZEL_1_UNIT</v>
          </cell>
        </row>
        <row r="258">
          <cell r="A258" t="str">
            <v>DIABLO_7_UNIT 1</v>
          </cell>
        </row>
        <row r="259">
          <cell r="A259" t="str">
            <v>DIABLO_7_UNIT 2</v>
          </cell>
        </row>
        <row r="260">
          <cell r="A260" t="str">
            <v>DINUBA_6_UNIT</v>
          </cell>
        </row>
        <row r="261">
          <cell r="A261" t="str">
            <v>DISCOV_1_CHEVRN</v>
          </cell>
        </row>
        <row r="262">
          <cell r="A262" t="str">
            <v>DIVSON_6_NSQF</v>
          </cell>
        </row>
        <row r="263">
          <cell r="A263" t="str">
            <v>DIXNLD_1_LNDFL</v>
          </cell>
        </row>
        <row r="264">
          <cell r="A264" t="str">
            <v>DMDVLY_1_UNITS</v>
          </cell>
        </row>
        <row r="265">
          <cell r="A265" t="str">
            <v>DONNLS_7_UNIT</v>
          </cell>
        </row>
        <row r="266">
          <cell r="A266" t="str">
            <v>DOSMGO_2_NSPIN</v>
          </cell>
        </row>
        <row r="267">
          <cell r="A267" t="str">
            <v>DOUBLC_1_UNITS</v>
          </cell>
        </row>
        <row r="268">
          <cell r="A268" t="str">
            <v>DRACKR_2_SOLAR1</v>
          </cell>
        </row>
        <row r="269">
          <cell r="A269" t="str">
            <v>DRACKR_2_SOLAR2</v>
          </cell>
        </row>
        <row r="270">
          <cell r="A270" t="str">
            <v>DREWS_6_PL1X4</v>
          </cell>
        </row>
        <row r="271">
          <cell r="A271" t="str">
            <v>DRUM_7_PL1X2</v>
          </cell>
        </row>
        <row r="272">
          <cell r="A272" t="str">
            <v>DRUM_7_PL3X4</v>
          </cell>
        </row>
        <row r="273">
          <cell r="A273" t="str">
            <v>DRUM_7_UNIT 5</v>
          </cell>
        </row>
        <row r="274">
          <cell r="A274" t="str">
            <v>DSABLA_7_UNIT</v>
          </cell>
        </row>
        <row r="275">
          <cell r="A275" t="str">
            <v>DSRTSL_2_SOLAR1</v>
          </cell>
        </row>
        <row r="276">
          <cell r="A276" t="str">
            <v>DSRTSN_2_SOLAR1</v>
          </cell>
        </row>
        <row r="277">
          <cell r="A277" t="str">
            <v>DSRTSN_2_SOLAR2</v>
          </cell>
        </row>
        <row r="278">
          <cell r="A278" t="str">
            <v>DTCHWD_2_BT3WND</v>
          </cell>
        </row>
        <row r="279">
          <cell r="A279" t="str">
            <v>DTCHWD_2_BT4WND</v>
          </cell>
        </row>
        <row r="280">
          <cell r="A280" t="str">
            <v>DUANE_1_PL1X3</v>
          </cell>
        </row>
        <row r="281">
          <cell r="A281" t="str">
            <v>DUTCH1_7_UNIT 1</v>
          </cell>
        </row>
        <row r="282">
          <cell r="A282" t="str">
            <v>DUTCH2_7_UNIT 1</v>
          </cell>
        </row>
        <row r="283">
          <cell r="A283" t="str">
            <v>DVLCYN_1_UNITS</v>
          </cell>
        </row>
        <row r="284">
          <cell r="A284" t="str">
            <v>EASTWD_7_UNIT</v>
          </cell>
        </row>
        <row r="285">
          <cell r="A285" t="str">
            <v>EDMONS_2_NSPIN</v>
          </cell>
        </row>
        <row r="286">
          <cell r="A286" t="str">
            <v>EEKTMN_6_SOLAR1</v>
          </cell>
        </row>
        <row r="287">
          <cell r="A287" t="str">
            <v>ELCAJN_6_EB1BT1</v>
          </cell>
        </row>
        <row r="288">
          <cell r="A288" t="str">
            <v>ELCAJN_6_LM6K</v>
          </cell>
        </row>
        <row r="289">
          <cell r="A289" t="str">
            <v>ELCAJN_6_UNITA1</v>
          </cell>
        </row>
        <row r="290">
          <cell r="A290" t="str">
            <v>ELCAP_1_SOLAR</v>
          </cell>
        </row>
        <row r="291">
          <cell r="A291" t="str">
            <v>ELDORO_7_UNIT 1</v>
          </cell>
        </row>
        <row r="292">
          <cell r="A292" t="str">
            <v>ELDORO_7_UNIT 2</v>
          </cell>
        </row>
        <row r="293">
          <cell r="A293" t="str">
            <v>ELECTR_7_PL1X3</v>
          </cell>
        </row>
        <row r="294">
          <cell r="A294" t="str">
            <v>ELKCRK_6_STONYG</v>
          </cell>
        </row>
        <row r="295">
          <cell r="A295" t="str">
            <v>ELKHIL_2_PL1X3</v>
          </cell>
        </row>
        <row r="296">
          <cell r="A296" t="str">
            <v>ELLIS_2_QF</v>
          </cell>
        </row>
        <row r="297">
          <cell r="A297" t="str">
            <v>ELNIDP_6_BIOMAS</v>
          </cell>
        </row>
        <row r="298">
          <cell r="A298" t="str">
            <v>ELSEGN_2_UN1011</v>
          </cell>
        </row>
        <row r="299">
          <cell r="A299" t="str">
            <v>ELSEGN_2_UN2021</v>
          </cell>
        </row>
        <row r="300">
          <cell r="A300" t="str">
            <v>ENCINA_7_EA2</v>
          </cell>
        </row>
        <row r="301">
          <cell r="A301" t="str">
            <v>ENCINA_7_EA3</v>
          </cell>
        </row>
        <row r="302">
          <cell r="A302" t="str">
            <v>ENCINA_7_EA4</v>
          </cell>
        </row>
        <row r="303">
          <cell r="A303" t="str">
            <v>ENCINA_7_EA5</v>
          </cell>
        </row>
        <row r="304">
          <cell r="A304" t="str">
            <v>ENCINA_7_GT1</v>
          </cell>
        </row>
        <row r="305">
          <cell r="A305" t="str">
            <v>ENERSJ_2_WIND</v>
          </cell>
        </row>
        <row r="306">
          <cell r="A306" t="str">
            <v>ENWIND_2_WIND1</v>
          </cell>
        </row>
        <row r="307">
          <cell r="A307" t="str">
            <v>ENWIND_2_WIND2</v>
          </cell>
        </row>
        <row r="308">
          <cell r="A308" t="str">
            <v>ESCNDO_6_EB1BT1</v>
          </cell>
        </row>
        <row r="309">
          <cell r="A309" t="str">
            <v>ESCNDO_6_EB2BT2</v>
          </cell>
        </row>
        <row r="310">
          <cell r="A310" t="str">
            <v>ESCNDO_6_EB3BT3</v>
          </cell>
        </row>
        <row r="311">
          <cell r="A311" t="str">
            <v>ESCNDO_6_PL1X2</v>
          </cell>
        </row>
        <row r="312">
          <cell r="A312" t="str">
            <v>ESCNDO_6_UNITB1</v>
          </cell>
        </row>
        <row r="313">
          <cell r="A313" t="str">
            <v>ESCO_6_GLMQF</v>
          </cell>
        </row>
        <row r="314">
          <cell r="A314" t="str">
            <v>ESQUON_6_LNDFIL</v>
          </cell>
        </row>
        <row r="315">
          <cell r="A315" t="str">
            <v>ETIWND_2_CHMPNE</v>
          </cell>
        </row>
        <row r="316">
          <cell r="A316" t="str">
            <v>ETIWND_2_FONTNA</v>
          </cell>
        </row>
        <row r="317">
          <cell r="A317" t="str">
            <v>ETIWND_2_RTS010</v>
          </cell>
        </row>
        <row r="318">
          <cell r="A318" t="str">
            <v>ETIWND_2_RTS015</v>
          </cell>
        </row>
        <row r="319">
          <cell r="A319" t="str">
            <v>ETIWND_2_RTS017</v>
          </cell>
        </row>
        <row r="320">
          <cell r="A320" t="str">
            <v>ETIWND_2_RTS018</v>
          </cell>
        </row>
        <row r="321">
          <cell r="A321" t="str">
            <v>ETIWND_2_RTS023</v>
          </cell>
        </row>
        <row r="322">
          <cell r="A322" t="str">
            <v>ETIWND_2_RTS026</v>
          </cell>
        </row>
        <row r="323">
          <cell r="A323" t="str">
            <v>ETIWND_2_RTS027</v>
          </cell>
        </row>
        <row r="324">
          <cell r="A324" t="str">
            <v>ETIWND_2_SOLAR1</v>
          </cell>
        </row>
        <row r="325">
          <cell r="A325" t="str">
            <v>ETIWND_2_SOLAR2</v>
          </cell>
        </row>
        <row r="326">
          <cell r="A326" t="str">
            <v>ETIWND_2_SOLAR5</v>
          </cell>
        </row>
        <row r="327">
          <cell r="A327" t="str">
            <v>ETIWND_2_UNIT1</v>
          </cell>
        </row>
        <row r="328">
          <cell r="A328" t="str">
            <v>ETIWND_6_GRPLND</v>
          </cell>
        </row>
        <row r="329">
          <cell r="A329" t="str">
            <v>ETIWND_6_MWDETI</v>
          </cell>
        </row>
        <row r="330">
          <cell r="A330" t="str">
            <v>ETIWND_7_MIDVLY</v>
          </cell>
        </row>
        <row r="331">
          <cell r="A331" t="str">
            <v>ETIWND_7_UNIT 3</v>
          </cell>
        </row>
        <row r="332">
          <cell r="A332" t="str">
            <v>ETIWND_7_UNIT 4</v>
          </cell>
        </row>
        <row r="333">
          <cell r="A333" t="str">
            <v>EXCHEC_7_UNIT 1</v>
          </cell>
        </row>
        <row r="334">
          <cell r="A334" t="str">
            <v>EXCLSG_1_SOLAR</v>
          </cell>
        </row>
        <row r="335">
          <cell r="A335" t="str">
            <v>FELLOW_7_QFUNTS</v>
          </cell>
        </row>
        <row r="336">
          <cell r="A336" t="str">
            <v>FLOWD_2_WIND1</v>
          </cell>
        </row>
        <row r="337">
          <cell r="A337" t="str">
            <v>FLOWD2_2_FPLWND</v>
          </cell>
        </row>
        <row r="338">
          <cell r="A338" t="str">
            <v>FLOWD2_2_UNIT 1</v>
          </cell>
        </row>
        <row r="339">
          <cell r="A339" t="str">
            <v>FMEADO_6_HELLHL</v>
          </cell>
        </row>
        <row r="340">
          <cell r="A340" t="str">
            <v>FMEADO_7_UNIT</v>
          </cell>
        </row>
        <row r="341">
          <cell r="A341" t="str">
            <v>FORBST_7_UNIT 1</v>
          </cell>
        </row>
        <row r="342">
          <cell r="A342" t="str">
            <v>FORKBU_6_UNIT</v>
          </cell>
        </row>
        <row r="343">
          <cell r="A343" t="str">
            <v>FRESHW_1_SOLAR1</v>
          </cell>
        </row>
        <row r="344">
          <cell r="A344" t="str">
            <v>FRIANT_6_UNITS</v>
          </cell>
        </row>
        <row r="345">
          <cell r="A345" t="str">
            <v>FRITO_1_LAY</v>
          </cell>
        </row>
        <row r="346">
          <cell r="A346" t="str">
            <v>FROGTN_7_UTICA</v>
          </cell>
        </row>
        <row r="347">
          <cell r="A347" t="str">
            <v>FTSWRD_6_TRFORK</v>
          </cell>
        </row>
        <row r="348">
          <cell r="A348" t="str">
            <v>FTSWRD_7_QFUNTS</v>
          </cell>
        </row>
        <row r="349">
          <cell r="A349" t="str">
            <v>FULTON_1_QF</v>
          </cell>
        </row>
        <row r="350">
          <cell r="A350" t="str">
            <v>GALE_1_SR3SR3</v>
          </cell>
        </row>
        <row r="351">
          <cell r="A351" t="str">
            <v>GARLND_2_GASLR</v>
          </cell>
        </row>
        <row r="352">
          <cell r="A352" t="str">
            <v>GARLND_2_GASLRA</v>
          </cell>
        </row>
        <row r="353">
          <cell r="A353" t="str">
            <v>GARNET_1_SOLAR</v>
          </cell>
        </row>
        <row r="354">
          <cell r="A354" t="str">
            <v>GARNET_1_SOLAR2</v>
          </cell>
        </row>
        <row r="355">
          <cell r="A355" t="str">
            <v>GARNET_1_UNITS</v>
          </cell>
        </row>
        <row r="356">
          <cell r="A356" t="str">
            <v>GARNET_1_WIND</v>
          </cell>
        </row>
        <row r="357">
          <cell r="A357" t="str">
            <v>GARNET_1_WINDS</v>
          </cell>
        </row>
        <row r="358">
          <cell r="A358" t="str">
            <v>GARNET_1_WT3WND</v>
          </cell>
        </row>
        <row r="359">
          <cell r="A359" t="str">
            <v>GARNET_2_HYDRO</v>
          </cell>
        </row>
        <row r="360">
          <cell r="A360" t="str">
            <v>GARNET_2_WIND1</v>
          </cell>
        </row>
        <row r="361">
          <cell r="A361" t="str">
            <v>GARNET_2_WIND2</v>
          </cell>
        </row>
        <row r="362">
          <cell r="A362" t="str">
            <v>GARNET_2_WIND3</v>
          </cell>
        </row>
        <row r="363">
          <cell r="A363" t="str">
            <v>GARNET_2_WIND4</v>
          </cell>
        </row>
        <row r="364">
          <cell r="A364" t="str">
            <v>GARNET_2_WIND5</v>
          </cell>
        </row>
        <row r="365">
          <cell r="A365" t="str">
            <v>GATES_2_SOLAR</v>
          </cell>
        </row>
        <row r="366">
          <cell r="A366" t="str">
            <v>GATES_2_WSOLAR</v>
          </cell>
        </row>
        <row r="367">
          <cell r="A367" t="str">
            <v>GATWAY_2_PL1X3</v>
          </cell>
        </row>
        <row r="368">
          <cell r="A368" t="str">
            <v>GENESI_2_STG</v>
          </cell>
        </row>
        <row r="369">
          <cell r="A369" t="str">
            <v>GEYS11_7_UNIT11</v>
          </cell>
        </row>
        <row r="370">
          <cell r="A370" t="str">
            <v>GEYS12_7_UNIT12</v>
          </cell>
        </row>
        <row r="371">
          <cell r="A371" t="str">
            <v>GEYS13_7_UNIT13</v>
          </cell>
        </row>
        <row r="372">
          <cell r="A372" t="str">
            <v>GEYS14_7_UNIT14</v>
          </cell>
        </row>
        <row r="373">
          <cell r="A373" t="str">
            <v>GEYS16_7_UNIT16</v>
          </cell>
        </row>
        <row r="374">
          <cell r="A374" t="str">
            <v>GEYS17_2_BOTRCK</v>
          </cell>
        </row>
        <row r="375">
          <cell r="A375" t="str">
            <v>GEYS17_7_UNIT17</v>
          </cell>
        </row>
        <row r="376">
          <cell r="A376" t="str">
            <v>GEYS18_7_UNIT18</v>
          </cell>
        </row>
        <row r="377">
          <cell r="A377" t="str">
            <v>GEYS20_7_UNIT20</v>
          </cell>
        </row>
        <row r="378">
          <cell r="A378" t="str">
            <v>GIFENS_6_BUGSL1</v>
          </cell>
        </row>
        <row r="379">
          <cell r="A379" t="str">
            <v>GIFFEN_6_SOLAR</v>
          </cell>
        </row>
        <row r="380">
          <cell r="A380" t="str">
            <v>GILROY_1_UNIT</v>
          </cell>
        </row>
        <row r="381">
          <cell r="A381" t="str">
            <v>GILRPP_1_PL1X2</v>
          </cell>
        </row>
        <row r="382">
          <cell r="A382" t="str">
            <v>GILRPP_1_PL3X4</v>
          </cell>
        </row>
        <row r="383">
          <cell r="A383" t="str">
            <v>GLDFGR_6_SOLAR1</v>
          </cell>
        </row>
        <row r="384">
          <cell r="A384" t="str">
            <v>GLDFGR_6_SOLAR2</v>
          </cell>
        </row>
        <row r="385">
          <cell r="A385" t="str">
            <v>GLDTWN_6_COLUM3</v>
          </cell>
        </row>
        <row r="386">
          <cell r="A386" t="str">
            <v>GLDTWN_6_SOLAR</v>
          </cell>
        </row>
        <row r="387">
          <cell r="A387" t="str">
            <v>GLNARM_2_UNIT 5</v>
          </cell>
        </row>
        <row r="388">
          <cell r="A388" t="str">
            <v>GLNARM_7_UNIT 1</v>
          </cell>
        </row>
        <row r="389">
          <cell r="A389" t="str">
            <v>GLNARM_7_UNIT 2</v>
          </cell>
        </row>
        <row r="390">
          <cell r="A390" t="str">
            <v>GLNARM_7_UNIT 3</v>
          </cell>
        </row>
        <row r="391">
          <cell r="A391" t="str">
            <v>GLNARM_7_UNIT 4</v>
          </cell>
        </row>
        <row r="392">
          <cell r="A392" t="str">
            <v>GLOW_6_SOLAR</v>
          </cell>
        </row>
        <row r="393">
          <cell r="A393" t="str">
            <v>GOLDHL_1_QF</v>
          </cell>
        </row>
        <row r="394">
          <cell r="A394" t="str">
            <v>GOLETA_2_QF</v>
          </cell>
        </row>
        <row r="395">
          <cell r="A395" t="str">
            <v>GOLETA_6_ELLWOD</v>
          </cell>
        </row>
        <row r="396">
          <cell r="A396" t="str">
            <v>GOLETA_6_EXGEN</v>
          </cell>
        </row>
        <row r="397">
          <cell r="A397" t="str">
            <v>GOLETA_6_GAVOTA</v>
          </cell>
        </row>
        <row r="398">
          <cell r="A398" t="str">
            <v>GOLETA_6_TAJIGS</v>
          </cell>
        </row>
        <row r="399">
          <cell r="A399" t="str">
            <v>GONZLS_6_UNIT</v>
          </cell>
        </row>
        <row r="400">
          <cell r="A400" t="str">
            <v>GOOSLK_1_SOLAR1</v>
          </cell>
        </row>
        <row r="401">
          <cell r="A401" t="str">
            <v>GRIDLY_6_SOLAR</v>
          </cell>
        </row>
        <row r="402">
          <cell r="A402" t="str">
            <v>GRIZLY_1_UNIT 1</v>
          </cell>
        </row>
        <row r="403">
          <cell r="A403" t="str">
            <v>GRNLF1_1_UNITS</v>
          </cell>
        </row>
        <row r="404">
          <cell r="A404" t="str">
            <v>GRNLF2_1_UNIT</v>
          </cell>
        </row>
        <row r="405">
          <cell r="A405" t="str">
            <v>GRNVLY_7_SCLAND</v>
          </cell>
        </row>
        <row r="406">
          <cell r="A406" t="str">
            <v>GRSCRK_6_BGCKWW</v>
          </cell>
        </row>
        <row r="407">
          <cell r="A407" t="str">
            <v>GRZZLY_1_BERKLY</v>
          </cell>
        </row>
        <row r="408">
          <cell r="A408" t="str">
            <v>GUERNS_6_SOLAR</v>
          </cell>
        </row>
        <row r="409">
          <cell r="A409" t="str">
            <v>GWFPWR_1_UNITS</v>
          </cell>
        </row>
        <row r="410">
          <cell r="A410" t="str">
            <v>GYS5X6_7_UNITS</v>
          </cell>
        </row>
        <row r="411">
          <cell r="A411" t="str">
            <v>GYS7X8_7_UNITS</v>
          </cell>
        </row>
        <row r="412">
          <cell r="A412" t="str">
            <v>GYSRVL_7_WSPRNG</v>
          </cell>
        </row>
        <row r="413">
          <cell r="A413" t="str">
            <v>HAASPH_7_PL1X2</v>
          </cell>
        </row>
        <row r="414">
          <cell r="A414" t="str">
            <v>HALSEY_6_UNIT</v>
          </cell>
        </row>
        <row r="415">
          <cell r="A415" t="str">
            <v>HATCR1_7_UNIT</v>
          </cell>
        </row>
        <row r="416">
          <cell r="A416" t="str">
            <v>HATCR2_7_UNIT</v>
          </cell>
        </row>
        <row r="417">
          <cell r="A417" t="str">
            <v>HATLOS_6_BWDHY1</v>
          </cell>
        </row>
        <row r="418">
          <cell r="A418" t="str">
            <v>HATLOS_6_LSCRK</v>
          </cell>
        </row>
        <row r="419">
          <cell r="A419" t="str">
            <v>HATLOS_6_QFUNTS</v>
          </cell>
        </row>
        <row r="420">
          <cell r="A420" t="str">
            <v>HATRDG_2_WIND</v>
          </cell>
        </row>
        <row r="421">
          <cell r="A421" t="str">
            <v>HAYPRS_6_QFUNTS</v>
          </cell>
        </row>
        <row r="422">
          <cell r="A422" t="str">
            <v>HELMPG_7_UNIT 1</v>
          </cell>
        </row>
        <row r="423">
          <cell r="A423" t="str">
            <v>HELMPG_7_UNIT 2</v>
          </cell>
        </row>
        <row r="424">
          <cell r="A424" t="str">
            <v>HELMPG_7_UNIT 3</v>
          </cell>
        </row>
        <row r="425">
          <cell r="A425" t="str">
            <v>HENRTA_6_SOLAR1</v>
          </cell>
        </row>
        <row r="426">
          <cell r="A426" t="str">
            <v>HENRTA_6_SOLAR2</v>
          </cell>
        </row>
        <row r="427">
          <cell r="A427" t="str">
            <v>HENRTA_6_UNITA1</v>
          </cell>
        </row>
        <row r="428">
          <cell r="A428" t="str">
            <v>HENRTA_6_UNITA2</v>
          </cell>
        </row>
        <row r="429">
          <cell r="A429" t="str">
            <v>HENRTS_1_SOLAR</v>
          </cell>
        </row>
        <row r="430">
          <cell r="A430" t="str">
            <v>HIDSRT_2_UNITS</v>
          </cell>
        </row>
        <row r="431">
          <cell r="A431" t="str">
            <v>HIGGNS_1_COMBIE</v>
          </cell>
        </row>
        <row r="432">
          <cell r="A432" t="str">
            <v>HIGGNS_7_QFUNTS</v>
          </cell>
        </row>
        <row r="433">
          <cell r="A433" t="str">
            <v>HILAND_7_YOLOWD</v>
          </cell>
        </row>
        <row r="434">
          <cell r="A434" t="str">
            <v>HINSON_6_CARBGN</v>
          </cell>
        </row>
        <row r="435">
          <cell r="A435" t="str">
            <v>HINSON_6_LBECH1</v>
          </cell>
        </row>
        <row r="436">
          <cell r="A436" t="str">
            <v>HINSON_6_LBECH2</v>
          </cell>
        </row>
        <row r="437">
          <cell r="A437" t="str">
            <v>HINSON_6_LBECH3</v>
          </cell>
        </row>
        <row r="438">
          <cell r="A438" t="str">
            <v>HINSON_6_LBECH4</v>
          </cell>
        </row>
        <row r="439">
          <cell r="A439" t="str">
            <v>HINSON_6_SERRGN</v>
          </cell>
        </row>
        <row r="440">
          <cell r="A440" t="str">
            <v>HMLTBR_6_UNITS</v>
          </cell>
        </row>
        <row r="441">
          <cell r="A441" t="str">
            <v>HNTGBH_7_UNIT 1</v>
          </cell>
        </row>
        <row r="442">
          <cell r="A442" t="str">
            <v>HNTGBH_7_UNIT 2</v>
          </cell>
        </row>
        <row r="443">
          <cell r="A443" t="str">
            <v>HOLGAT_1_BORAX</v>
          </cell>
        </row>
        <row r="444">
          <cell r="A444" t="str">
            <v>HOLSTR_1_SOLAR</v>
          </cell>
        </row>
        <row r="445">
          <cell r="A445" t="str">
            <v>HOLSTR_1_SOLAR2</v>
          </cell>
        </row>
        <row r="446">
          <cell r="A446" t="str">
            <v>HUMBPP_1_UNITS3</v>
          </cell>
        </row>
        <row r="447">
          <cell r="A447" t="str">
            <v>HUMBPP_6_UNITS</v>
          </cell>
        </row>
        <row r="448">
          <cell r="A448" t="str">
            <v>HUMBSB_1_QF</v>
          </cell>
        </row>
        <row r="449">
          <cell r="A449" t="str">
            <v>HURON_6_SOLAR</v>
          </cell>
        </row>
        <row r="450">
          <cell r="A450" t="str">
            <v>HYTTHM_2_UNITS</v>
          </cell>
        </row>
        <row r="451">
          <cell r="A451" t="str">
            <v>IGNACO_1_QF</v>
          </cell>
        </row>
        <row r="452">
          <cell r="A452" t="str">
            <v>INDIGO_1_UNIT 1</v>
          </cell>
        </row>
        <row r="453">
          <cell r="A453" t="str">
            <v>INDIGO_1_UNIT 2</v>
          </cell>
        </row>
        <row r="454">
          <cell r="A454" t="str">
            <v>INDIGO_1_UNIT 3</v>
          </cell>
        </row>
        <row r="455">
          <cell r="A455" t="str">
            <v>INDVLY_1_UNITS</v>
          </cell>
        </row>
        <row r="456">
          <cell r="A456" t="str">
            <v>INLDEM_5_UNIT 1</v>
          </cell>
        </row>
        <row r="457">
          <cell r="A457" t="str">
            <v>INLDEM_5_UNIT 2</v>
          </cell>
        </row>
        <row r="458">
          <cell r="A458" t="str">
            <v>INSKIP_2_UNIT</v>
          </cell>
        </row>
        <row r="459">
          <cell r="A459" t="str">
            <v>INTKEP_2_UNITS</v>
          </cell>
        </row>
        <row r="460">
          <cell r="A460" t="str">
            <v>INTTRB_6_UNIT</v>
          </cell>
        </row>
        <row r="461">
          <cell r="A461" t="str">
            <v>IVANPA_1_UNIT1</v>
          </cell>
        </row>
        <row r="462">
          <cell r="A462" t="str">
            <v>IVANPA_1_UNIT2</v>
          </cell>
        </row>
        <row r="463">
          <cell r="A463" t="str">
            <v>IVANPA_1_UNIT3</v>
          </cell>
        </row>
        <row r="464">
          <cell r="A464" t="str">
            <v>IVSLRP_2_SOLAR1</v>
          </cell>
        </row>
        <row r="465">
          <cell r="A465" t="str">
            <v>IVWEST_2_SOLAR1</v>
          </cell>
        </row>
        <row r="466">
          <cell r="A466" t="str">
            <v>JACMSR_1_JACSR1</v>
          </cell>
        </row>
        <row r="467">
          <cell r="A467" t="str">
            <v>JAKVAL_6_UNITG1</v>
          </cell>
        </row>
        <row r="468">
          <cell r="A468" t="str">
            <v>JAWBNE_2_NSRWND</v>
          </cell>
        </row>
        <row r="469">
          <cell r="A469" t="str">
            <v>JAWBNE_2_SRWND</v>
          </cell>
        </row>
        <row r="470">
          <cell r="A470" t="str">
            <v>JAYNE_6_WLSLR</v>
          </cell>
        </row>
        <row r="471">
          <cell r="A471" t="str">
            <v>KANAKA_1_UNIT</v>
          </cell>
        </row>
        <row r="472">
          <cell r="A472" t="str">
            <v>KANSAS_6_SOLAR</v>
          </cell>
        </row>
        <row r="473">
          <cell r="A473" t="str">
            <v>KEARNY_7_KY3</v>
          </cell>
        </row>
        <row r="474">
          <cell r="A474" t="str">
            <v>KEKAWK_6_UNIT</v>
          </cell>
        </row>
        <row r="475">
          <cell r="A475" t="str">
            <v>KELSO_2_UNITS</v>
          </cell>
        </row>
        <row r="476">
          <cell r="A476" t="str">
            <v>KELYRG_6_UNIT</v>
          </cell>
        </row>
        <row r="477">
          <cell r="A477" t="str">
            <v>KERKH1_7_UNIT 1</v>
          </cell>
        </row>
        <row r="478">
          <cell r="A478" t="str">
            <v>KERKH1_7_UNIT 3</v>
          </cell>
        </row>
        <row r="479">
          <cell r="A479" t="str">
            <v>KERKH2_7_UNIT 1</v>
          </cell>
        </row>
        <row r="480">
          <cell r="A480" t="str">
            <v>KERMAN_6_SOLAR1</v>
          </cell>
        </row>
        <row r="481">
          <cell r="A481" t="str">
            <v>KERMAN_6_SOLAR2</v>
          </cell>
        </row>
        <row r="482">
          <cell r="A482" t="str">
            <v>KERNFT_1_UNITS</v>
          </cell>
        </row>
        <row r="483">
          <cell r="A483" t="str">
            <v>KERNRG_1_UNITS</v>
          </cell>
        </row>
        <row r="484">
          <cell r="A484" t="str">
            <v>KERRGN_1_UNIT 1</v>
          </cell>
        </row>
        <row r="485">
          <cell r="A485" t="str">
            <v>KILARC_2_UNIT 1</v>
          </cell>
        </row>
        <row r="486">
          <cell r="A486" t="str">
            <v>KINGCO_1_KINGBR</v>
          </cell>
        </row>
        <row r="487">
          <cell r="A487" t="str">
            <v>KINGRV_7_UNIT 1</v>
          </cell>
        </row>
        <row r="488">
          <cell r="A488" t="str">
            <v>KIRKER_7_KELCYN</v>
          </cell>
        </row>
        <row r="489">
          <cell r="A489" t="str">
            <v>KNGBRD_2_SOLAR1</v>
          </cell>
        </row>
        <row r="490">
          <cell r="A490" t="str">
            <v>KNGBRD_2_SOLAR2</v>
          </cell>
        </row>
        <row r="491">
          <cell r="A491" t="str">
            <v>KNGBRG_1_KBSLR1</v>
          </cell>
        </row>
        <row r="492">
          <cell r="A492" t="str">
            <v>KNGBRG_1_KBSLR2</v>
          </cell>
        </row>
        <row r="493">
          <cell r="A493" t="str">
            <v>KNGCTY_6_UNITA1</v>
          </cell>
        </row>
        <row r="494">
          <cell r="A494" t="str">
            <v>KNTSTH_6_SOLAR</v>
          </cell>
        </row>
        <row r="495">
          <cell r="A495" t="str">
            <v>KRAMER_1_SEGS37</v>
          </cell>
        </row>
        <row r="496">
          <cell r="A496" t="str">
            <v>KRAMER_1_SEGSR3</v>
          </cell>
        </row>
        <row r="497">
          <cell r="A497" t="str">
            <v>KRAMER_1_SEGSR4</v>
          </cell>
        </row>
        <row r="498">
          <cell r="A498" t="str">
            <v>KRAMER_2_SEGS89</v>
          </cell>
        </row>
        <row r="499">
          <cell r="A499" t="str">
            <v>KRNCNY_6_UNIT</v>
          </cell>
        </row>
        <row r="500">
          <cell r="A500" t="str">
            <v>LACIEN_2_VENICE</v>
          </cell>
        </row>
        <row r="501">
          <cell r="A501" t="str">
            <v>LAGBEL_2_STG1</v>
          </cell>
        </row>
        <row r="502">
          <cell r="A502" t="str">
            <v>LAGBEL_6_QF</v>
          </cell>
        </row>
        <row r="503">
          <cell r="A503" t="str">
            <v>LAKHDG_6_UNIT 1</v>
          </cell>
        </row>
        <row r="504">
          <cell r="A504" t="str">
            <v>LAKHDG_6_UNIT 2</v>
          </cell>
        </row>
        <row r="505">
          <cell r="A505" t="str">
            <v>LAMONT_1_SOLAR1</v>
          </cell>
        </row>
        <row r="506">
          <cell r="A506" t="str">
            <v>LAMONT_1_SOLAR3</v>
          </cell>
        </row>
        <row r="507">
          <cell r="A507" t="str">
            <v>LAMONT_1_SOLAR4</v>
          </cell>
        </row>
        <row r="508">
          <cell r="A508" t="str">
            <v>LAMONT_1_SOLAR5</v>
          </cell>
        </row>
        <row r="509">
          <cell r="A509" t="str">
            <v>LAPAC_6_UNIT</v>
          </cell>
        </row>
        <row r="510">
          <cell r="A510" t="str">
            <v>LAPLMA_2_UNIT 1</v>
          </cell>
        </row>
        <row r="511">
          <cell r="A511" t="str">
            <v>LAPLMA_2_UNIT 2</v>
          </cell>
        </row>
        <row r="512">
          <cell r="A512" t="str">
            <v>LAPLMA_2_UNIT 3</v>
          </cell>
        </row>
        <row r="513">
          <cell r="A513" t="str">
            <v>LAPLMA_2_UNIT 4</v>
          </cell>
        </row>
        <row r="514">
          <cell r="A514" t="str">
            <v>LARKSP_6_UNIT 1</v>
          </cell>
        </row>
        <row r="515">
          <cell r="A515" t="str">
            <v>LARKSP_6_UNIT 2</v>
          </cell>
        </row>
        <row r="516">
          <cell r="A516" t="str">
            <v>LAROA1_2_UNITA1</v>
          </cell>
        </row>
        <row r="517">
          <cell r="A517" t="str">
            <v>LAROA2_2_UNITA1</v>
          </cell>
        </row>
        <row r="518">
          <cell r="A518" t="str">
            <v>LASSEN_6_UNITS</v>
          </cell>
        </row>
        <row r="519">
          <cell r="A519" t="str">
            <v>LAWRNC_7_SUNYVL</v>
          </cell>
        </row>
        <row r="520">
          <cell r="A520" t="str">
            <v>LEBECS_2_UNITS</v>
          </cell>
        </row>
        <row r="521">
          <cell r="A521" t="str">
            <v>LECEF_1_UNITS</v>
          </cell>
        </row>
        <row r="522">
          <cell r="A522" t="str">
            <v>LEPRFD_1_KANSAS</v>
          </cell>
        </row>
        <row r="523">
          <cell r="A523" t="str">
            <v>LHILLS_6_SOLAR1</v>
          </cell>
        </row>
        <row r="524">
          <cell r="A524" t="str">
            <v>LILIAC_6_SOLAR</v>
          </cell>
        </row>
        <row r="525">
          <cell r="A525" t="str">
            <v>LITLRK_6_SEPV01</v>
          </cell>
        </row>
        <row r="526">
          <cell r="A526" t="str">
            <v>LITLRK_6_SOLAR1</v>
          </cell>
        </row>
        <row r="527">
          <cell r="A527" t="str">
            <v>LITLRK_6_SOLAR2</v>
          </cell>
        </row>
        <row r="528">
          <cell r="A528" t="str">
            <v>LITLRK_6_SOLAR4</v>
          </cell>
        </row>
        <row r="529">
          <cell r="A529" t="str">
            <v>LIVEOK_6_SOLAR</v>
          </cell>
        </row>
        <row r="530">
          <cell r="A530" t="str">
            <v>LIVOAK_1_UNIT 1</v>
          </cell>
        </row>
        <row r="531">
          <cell r="A531" t="str">
            <v>LMBEPK_2_UNITA1</v>
          </cell>
        </row>
        <row r="532">
          <cell r="A532" t="str">
            <v>LMBEPK_2_UNITA2</v>
          </cell>
        </row>
        <row r="533">
          <cell r="A533" t="str">
            <v>LMBEPK_2_UNITA3</v>
          </cell>
        </row>
        <row r="534">
          <cell r="A534" t="str">
            <v>LMEC_1_PL1X3</v>
          </cell>
        </row>
        <row r="535">
          <cell r="A535" t="str">
            <v>LNCSTR_6_CREST</v>
          </cell>
        </row>
        <row r="536">
          <cell r="A536" t="str">
            <v>LOCKFD_1_BEARCK</v>
          </cell>
        </row>
        <row r="537">
          <cell r="A537" t="str">
            <v>LOCKFD_1_KSOLAR</v>
          </cell>
        </row>
        <row r="538">
          <cell r="A538" t="str">
            <v>LODI25_2_UNIT 1</v>
          </cell>
        </row>
        <row r="539">
          <cell r="A539" t="str">
            <v>LODIEC_2_PL1X2</v>
          </cell>
        </row>
        <row r="540">
          <cell r="A540" t="str">
            <v>LOWGAP_1_SUPHR</v>
          </cell>
        </row>
        <row r="541">
          <cell r="A541" t="str">
            <v>LOWGAP_7_QFUNTS</v>
          </cell>
        </row>
        <row r="542">
          <cell r="A542" t="str">
            <v>MALAGA_1_PL1X2</v>
          </cell>
        </row>
        <row r="543">
          <cell r="A543" t="str">
            <v>MALCHQ_7_UNIT 1</v>
          </cell>
        </row>
        <row r="544">
          <cell r="A544" t="str">
            <v>MANZNA_2_WIND</v>
          </cell>
        </row>
        <row r="545">
          <cell r="A545" t="str">
            <v>MARCPW_6_SOLAR1</v>
          </cell>
        </row>
        <row r="546">
          <cell r="A546" t="str">
            <v>MARTIN_1_SUNSET</v>
          </cell>
        </row>
        <row r="547">
          <cell r="A547" t="str">
            <v>MCARTH_6_FRIVRB</v>
          </cell>
        </row>
        <row r="548">
          <cell r="A548" t="str">
            <v>MCCALL_1_QF</v>
          </cell>
        </row>
        <row r="549">
          <cell r="A549" t="str">
            <v>MCSWAN_6_UNITS</v>
          </cell>
        </row>
        <row r="550">
          <cell r="A550" t="str">
            <v>MDFKRL_2_PROJCT</v>
          </cell>
        </row>
        <row r="551">
          <cell r="A551" t="str">
            <v>MENBIO_6_RENEW1</v>
          </cell>
        </row>
        <row r="552">
          <cell r="A552" t="str">
            <v>MENBIO_6_UNIT</v>
          </cell>
        </row>
        <row r="553">
          <cell r="A553" t="str">
            <v>MERCED_1_SOLAR1</v>
          </cell>
        </row>
        <row r="554">
          <cell r="A554" t="str">
            <v>MERCED_1_SOLAR2</v>
          </cell>
        </row>
        <row r="555">
          <cell r="A555" t="str">
            <v>MERCFL_6_UNIT</v>
          </cell>
        </row>
        <row r="556">
          <cell r="A556" t="str">
            <v>MESAP_1_QF</v>
          </cell>
        </row>
        <row r="557">
          <cell r="A557" t="str">
            <v>MESAS_2_QF</v>
          </cell>
        </row>
        <row r="558">
          <cell r="A558" t="str">
            <v>METCLF_1_QF</v>
          </cell>
        </row>
        <row r="559">
          <cell r="A559" t="str">
            <v>METEC_2_PL1X3</v>
          </cell>
        </row>
        <row r="560">
          <cell r="A560" t="str">
            <v>MIDWD_2_WIND1</v>
          </cell>
        </row>
        <row r="561">
          <cell r="A561" t="str">
            <v>MIDWD_2_WIND2</v>
          </cell>
        </row>
        <row r="562">
          <cell r="A562" t="str">
            <v>MIDWD_6_WNDLND</v>
          </cell>
        </row>
        <row r="563">
          <cell r="A563" t="str">
            <v>MIDWD_7_CORAMB</v>
          </cell>
        </row>
        <row r="564">
          <cell r="A564" t="str">
            <v>MIRLOM_2_CORONA</v>
          </cell>
        </row>
        <row r="565">
          <cell r="A565" t="str">
            <v>MIRLOM_2_LNDFL</v>
          </cell>
        </row>
        <row r="566">
          <cell r="A566" t="str">
            <v>MIRLOM_2_MLBBTA</v>
          </cell>
        </row>
        <row r="567">
          <cell r="A567" t="str">
            <v>MIRLOM_2_MLBBTB</v>
          </cell>
        </row>
        <row r="568">
          <cell r="A568" t="str">
            <v>MIRLOM_2_ONTARO</v>
          </cell>
        </row>
        <row r="569">
          <cell r="A569" t="str">
            <v>MIRLOM_2_RTS032</v>
          </cell>
        </row>
        <row r="570">
          <cell r="A570" t="str">
            <v>MIRLOM_2_RTS033</v>
          </cell>
        </row>
        <row r="571">
          <cell r="A571" t="str">
            <v>MIRLOM_2_TEMESC</v>
          </cell>
        </row>
        <row r="572">
          <cell r="A572" t="str">
            <v>MIRLOM_6_DELGEN</v>
          </cell>
        </row>
        <row r="573">
          <cell r="A573" t="str">
            <v>MIRLOM_6_PEAKER</v>
          </cell>
        </row>
        <row r="574">
          <cell r="A574" t="str">
            <v>MIRLOM_7_MWDLKM</v>
          </cell>
        </row>
        <row r="575">
          <cell r="A575" t="str">
            <v>MISSIX_1_QF</v>
          </cell>
        </row>
        <row r="576">
          <cell r="A576" t="str">
            <v>MKTRCK_1_UNIT 1</v>
          </cell>
        </row>
        <row r="577">
          <cell r="A577" t="str">
            <v>MLPTAS_7_QFUNTS</v>
          </cell>
        </row>
        <row r="578">
          <cell r="A578" t="str">
            <v>MNDALY_6_MCGRTH</v>
          </cell>
        </row>
        <row r="579">
          <cell r="A579" t="str">
            <v>MNDALY_7_UNIT 1</v>
          </cell>
        </row>
        <row r="580">
          <cell r="A580" t="str">
            <v>MNDALY_7_UNIT 2</v>
          </cell>
        </row>
        <row r="581">
          <cell r="A581" t="str">
            <v>MNDALY_7_UNIT 3</v>
          </cell>
        </row>
        <row r="582">
          <cell r="A582" t="str">
            <v>MNDOTA_1_SOLAR1</v>
          </cell>
        </row>
        <row r="583">
          <cell r="A583" t="str">
            <v>MNDOTA_1_SOLAR2</v>
          </cell>
        </row>
        <row r="584">
          <cell r="A584" t="str">
            <v>MOJAVE_1_SIPHON</v>
          </cell>
        </row>
        <row r="585">
          <cell r="A585" t="str">
            <v>MOJAVW_2_SOLAR</v>
          </cell>
        </row>
        <row r="586">
          <cell r="A586" t="str">
            <v>MONLTH_6_BOREL</v>
          </cell>
        </row>
        <row r="587">
          <cell r="A587" t="str">
            <v>MONTPH_7_UNITS</v>
          </cell>
        </row>
        <row r="588">
          <cell r="A588" t="str">
            <v>MOORPK_2_CALABS</v>
          </cell>
        </row>
        <row r="589">
          <cell r="A589" t="str">
            <v>MOORPK_6_QF</v>
          </cell>
        </row>
        <row r="590">
          <cell r="A590" t="str">
            <v>MORWD_6_QF</v>
          </cell>
        </row>
        <row r="591">
          <cell r="A591" t="str">
            <v>MOSSLD_1_QF</v>
          </cell>
        </row>
        <row r="592">
          <cell r="A592" t="str">
            <v>MOSSLD_2_PSP1</v>
          </cell>
        </row>
        <row r="593">
          <cell r="A593" t="str">
            <v>MOSSLD_2_PSP2</v>
          </cell>
        </row>
        <row r="594">
          <cell r="A594" t="str">
            <v>MRCHNT_2_PL1X3</v>
          </cell>
        </row>
        <row r="595">
          <cell r="A595" t="str">
            <v>MRGT_6_MEF2</v>
          </cell>
        </row>
        <row r="596">
          <cell r="A596" t="str">
            <v>MRGT_6_MMAREF</v>
          </cell>
        </row>
        <row r="597">
          <cell r="A597" t="str">
            <v>MRLSDS_6_SOLAR1</v>
          </cell>
        </row>
        <row r="598">
          <cell r="A598" t="str">
            <v>MSHGTS_6_MMARLF</v>
          </cell>
        </row>
        <row r="599">
          <cell r="A599" t="str">
            <v>MSOLAR_2_SOLAR1</v>
          </cell>
        </row>
        <row r="600">
          <cell r="A600" t="str">
            <v>MSOLAR_2_SOLAR2</v>
          </cell>
        </row>
        <row r="601">
          <cell r="A601" t="str">
            <v>MSOLAR_2_SOLAR3</v>
          </cell>
        </row>
        <row r="602">
          <cell r="A602" t="str">
            <v>MSSION_2_QF</v>
          </cell>
        </row>
        <row r="603">
          <cell r="A603" t="str">
            <v>MSTANG_2_SOLAR</v>
          </cell>
        </row>
        <row r="604">
          <cell r="A604" t="str">
            <v>MSTANG_2_SOLAR3</v>
          </cell>
        </row>
        <row r="605">
          <cell r="A605" t="str">
            <v>MSTANG_2_SOLAR4</v>
          </cell>
        </row>
        <row r="606">
          <cell r="A606" t="str">
            <v>MTNPOS_1_UNIT</v>
          </cell>
        </row>
        <row r="607">
          <cell r="A607" t="str">
            <v>MTWIND_1_UNIT 1</v>
          </cell>
        </row>
        <row r="608">
          <cell r="A608" t="str">
            <v>MTWIND_1_UNIT 2</v>
          </cell>
        </row>
        <row r="609">
          <cell r="A609" t="str">
            <v>MTWIND_1_UNIT 3</v>
          </cell>
        </row>
        <row r="610">
          <cell r="A610" t="str">
            <v>MURRAY_6_UNIT</v>
          </cell>
        </row>
        <row r="611">
          <cell r="A611" t="str">
            <v>NAROW1_2_UNIT</v>
          </cell>
        </row>
        <row r="612">
          <cell r="A612" t="str">
            <v>NAROW2_2_UNIT</v>
          </cell>
        </row>
        <row r="613">
          <cell r="A613" t="str">
            <v>NAVYII_2_UNITS</v>
          </cell>
        </row>
        <row r="614">
          <cell r="A614" t="str">
            <v>NCPA_7_GP1UN1</v>
          </cell>
        </row>
        <row r="615">
          <cell r="A615" t="str">
            <v>NCPA_7_GP1UN2</v>
          </cell>
        </row>
        <row r="616">
          <cell r="A616" t="str">
            <v>NCPA_7_GP2UN3</v>
          </cell>
        </row>
        <row r="617">
          <cell r="A617" t="str">
            <v>NCPA_7_GP2UN4</v>
          </cell>
        </row>
        <row r="618">
          <cell r="A618" t="str">
            <v>NEENCH_6_SOLAR</v>
          </cell>
        </row>
        <row r="619">
          <cell r="A619" t="str">
            <v>NEWARK_1_QF</v>
          </cell>
        </row>
        <row r="620">
          <cell r="A620" t="str">
            <v>NHOGAN_6_UNITS</v>
          </cell>
        </row>
        <row r="621">
          <cell r="A621" t="str">
            <v>NIMTG_6_NIQF</v>
          </cell>
        </row>
        <row r="622">
          <cell r="A622" t="str">
            <v>NOVATO_6_LNDFL</v>
          </cell>
        </row>
        <row r="623">
          <cell r="A623" t="str">
            <v>NWCSTL_7_UNIT 1</v>
          </cell>
        </row>
        <row r="624">
          <cell r="A624" t="str">
            <v>NZWIND_2_WDSTR5</v>
          </cell>
        </row>
        <row r="625">
          <cell r="A625" t="str">
            <v>NZWIND_6_CALWND</v>
          </cell>
        </row>
        <row r="626">
          <cell r="A626" t="str">
            <v>NZWIND_6_WDSTR</v>
          </cell>
        </row>
        <row r="627">
          <cell r="A627" t="str">
            <v>NZWIND_6_WDSTR2</v>
          </cell>
        </row>
        <row r="628">
          <cell r="A628" t="str">
            <v>NZWIND_6_WDSTR3</v>
          </cell>
        </row>
        <row r="629">
          <cell r="A629" t="str">
            <v>NZWIND_6_WDSTR4</v>
          </cell>
        </row>
        <row r="630">
          <cell r="A630" t="str">
            <v>OAK C_1_EBMUD</v>
          </cell>
        </row>
        <row r="631">
          <cell r="A631" t="str">
            <v>OAK C_7_UNIT 1</v>
          </cell>
        </row>
        <row r="632">
          <cell r="A632" t="str">
            <v>OAK C_7_UNIT 2</v>
          </cell>
        </row>
        <row r="633">
          <cell r="A633" t="str">
            <v>OAK C_7_UNIT 3</v>
          </cell>
        </row>
        <row r="634">
          <cell r="A634" t="str">
            <v>OAK L_1_GTG1</v>
          </cell>
        </row>
        <row r="635">
          <cell r="A635" t="str">
            <v>OAKWD_6_ZEPHWD</v>
          </cell>
        </row>
        <row r="636">
          <cell r="A636" t="str">
            <v>OASIS_6_CREST</v>
          </cell>
        </row>
        <row r="637">
          <cell r="A637" t="str">
            <v>OASIS_6_SOLAR1</v>
          </cell>
        </row>
        <row r="638">
          <cell r="A638" t="str">
            <v>OASIS_6_SOLAR2</v>
          </cell>
        </row>
        <row r="639">
          <cell r="A639" t="str">
            <v>OASIS_6_SOLAR3</v>
          </cell>
        </row>
        <row r="640">
          <cell r="A640" t="str">
            <v>OCTILO_5_WIND</v>
          </cell>
        </row>
        <row r="641">
          <cell r="A641" t="str">
            <v>OGROVE_6_PL1X2</v>
          </cell>
        </row>
        <row r="642">
          <cell r="A642" t="str">
            <v>OILFLD_7_QFUNTS</v>
          </cell>
        </row>
        <row r="643">
          <cell r="A643" t="str">
            <v>OLDRIV_6_BIOGAS</v>
          </cell>
        </row>
        <row r="644">
          <cell r="A644" t="str">
            <v>OLDRV1_6_SOLAR</v>
          </cell>
        </row>
        <row r="645">
          <cell r="A645" t="str">
            <v>OLINDA_2_COYCRK</v>
          </cell>
        </row>
        <row r="646">
          <cell r="A646" t="str">
            <v>OLINDA_2_LNDFL2</v>
          </cell>
        </row>
        <row r="647">
          <cell r="A647" t="str">
            <v>OLINDA_2_QF</v>
          </cell>
        </row>
        <row r="648">
          <cell r="A648" t="str">
            <v>OLINDA_7_LNDFIL</v>
          </cell>
        </row>
        <row r="649">
          <cell r="A649" t="str">
            <v>OLIVEP_1_SOLAR</v>
          </cell>
        </row>
        <row r="650">
          <cell r="A650" t="str">
            <v>OLIVEP_1_SOLAR2</v>
          </cell>
        </row>
        <row r="651">
          <cell r="A651" t="str">
            <v>OLSEN_2_UNIT</v>
          </cell>
        </row>
        <row r="652">
          <cell r="A652" t="str">
            <v>OMAR_2_UNIT 1</v>
          </cell>
        </row>
        <row r="653">
          <cell r="A653" t="str">
            <v>OMAR_2_UNIT 2</v>
          </cell>
        </row>
        <row r="654">
          <cell r="A654" t="str">
            <v>OMAR_2_UNIT 3</v>
          </cell>
        </row>
        <row r="655">
          <cell r="A655" t="str">
            <v>OMAR_2_UNIT 4</v>
          </cell>
        </row>
        <row r="656">
          <cell r="A656" t="str">
            <v>ONLLPP_6_UNITS</v>
          </cell>
        </row>
        <row r="657">
          <cell r="A657" t="str">
            <v>ORLND_6_HIGHLI</v>
          </cell>
        </row>
        <row r="658">
          <cell r="A658" t="str">
            <v>ORLND_6_SOLAR1</v>
          </cell>
        </row>
        <row r="659">
          <cell r="A659" t="str">
            <v>ORMOND_7_UNIT 1</v>
          </cell>
        </row>
        <row r="660">
          <cell r="A660" t="str">
            <v>ORMOND_7_UNIT 2</v>
          </cell>
        </row>
        <row r="661">
          <cell r="A661" t="str">
            <v>OROLOM_1_SOLAR1</v>
          </cell>
        </row>
        <row r="662">
          <cell r="A662" t="str">
            <v>OROLOM_1_SOLAR2</v>
          </cell>
        </row>
        <row r="663">
          <cell r="A663" t="str">
            <v>OROVIL_6_UNIT</v>
          </cell>
        </row>
        <row r="664">
          <cell r="A664" t="str">
            <v>OSO_6_NSPIN</v>
          </cell>
        </row>
        <row r="665">
          <cell r="A665" t="str">
            <v>OTAY_6_LNDFL5</v>
          </cell>
        </row>
        <row r="666">
          <cell r="A666" t="str">
            <v>OTAY_6_LNDFL6</v>
          </cell>
        </row>
        <row r="667">
          <cell r="A667" t="str">
            <v>OTAY_6_PL1X2</v>
          </cell>
        </row>
        <row r="668">
          <cell r="A668" t="str">
            <v>OTAY_6_UNITB1</v>
          </cell>
        </row>
        <row r="669">
          <cell r="A669" t="str">
            <v>OTMESA_2_PL1X3</v>
          </cell>
        </row>
        <row r="670">
          <cell r="A670" t="str">
            <v>OXBOW_6_DRUM</v>
          </cell>
        </row>
        <row r="671">
          <cell r="A671" t="str">
            <v>OXMTN_6_LNDFIL</v>
          </cell>
        </row>
        <row r="672">
          <cell r="A672" t="str">
            <v>PACLUM_6_UNIT</v>
          </cell>
        </row>
        <row r="673">
          <cell r="A673" t="str">
            <v>PADUA_2_ONTARO</v>
          </cell>
        </row>
        <row r="674">
          <cell r="A674" t="str">
            <v>PADUA_2_SOLAR1</v>
          </cell>
        </row>
        <row r="675">
          <cell r="A675" t="str">
            <v>PADUA_6_MWDSDM</v>
          </cell>
        </row>
        <row r="676">
          <cell r="A676" t="str">
            <v>PADUA_6_QF</v>
          </cell>
        </row>
        <row r="677">
          <cell r="A677" t="str">
            <v>PADUA_7_SDIMAS</v>
          </cell>
        </row>
        <row r="678">
          <cell r="A678" t="str">
            <v>PAIGES_6_SOLAR</v>
          </cell>
        </row>
        <row r="679">
          <cell r="A679" t="str">
            <v>PALALT_7_COBUG</v>
          </cell>
        </row>
        <row r="680">
          <cell r="A680" t="str">
            <v>PALOMR_2_PL1X3</v>
          </cell>
        </row>
        <row r="681">
          <cell r="A681" t="str">
            <v>PANDOL_6_UNIT</v>
          </cell>
        </row>
        <row r="682">
          <cell r="A682" t="str">
            <v>PANSEA_1_PANARO</v>
          </cell>
        </row>
        <row r="683">
          <cell r="A683" t="str">
            <v>PARDEB_6_UNITS</v>
          </cell>
        </row>
        <row r="684">
          <cell r="A684" t="str">
            <v>PBLOSM_2_SOLAR</v>
          </cell>
        </row>
        <row r="685">
          <cell r="A685" t="str">
            <v>PEABDY_2_LNDFIL</v>
          </cell>
        </row>
        <row r="686">
          <cell r="A686" t="str">
            <v>PEABDY_2_LNDFL1</v>
          </cell>
        </row>
        <row r="687">
          <cell r="A687" t="str">
            <v>PEARBL_2_NSPIN</v>
          </cell>
        </row>
        <row r="688">
          <cell r="A688" t="str">
            <v>PEORIA_1_SOLAR</v>
          </cell>
        </row>
        <row r="689">
          <cell r="A689" t="str">
            <v>PGCC_1_PDRP02</v>
          </cell>
        </row>
        <row r="690">
          <cell r="A690" t="str">
            <v>PGCC_1_PDRP04</v>
          </cell>
        </row>
        <row r="691">
          <cell r="A691" t="str">
            <v>PGCC_1_PDRP05</v>
          </cell>
        </row>
        <row r="692">
          <cell r="A692" t="str">
            <v>PGEB_2_PDRP01</v>
          </cell>
        </row>
        <row r="693">
          <cell r="A693" t="str">
            <v>PGEB_2_PDRP02</v>
          </cell>
        </row>
        <row r="694">
          <cell r="A694" t="str">
            <v>PGEB_2_PDRP03</v>
          </cell>
        </row>
        <row r="695">
          <cell r="A695" t="str">
            <v>PGEB_2_PDRP04</v>
          </cell>
        </row>
        <row r="696">
          <cell r="A696" t="str">
            <v>PGEB_2_PDRP05</v>
          </cell>
        </row>
        <row r="697">
          <cell r="A697" t="str">
            <v>PGEB_2_PDRP06</v>
          </cell>
        </row>
        <row r="698">
          <cell r="A698" t="str">
            <v>PGEB_2_PDRP07</v>
          </cell>
        </row>
        <row r="699">
          <cell r="A699" t="str">
            <v>PGEB_2_PDRP08</v>
          </cell>
        </row>
        <row r="700">
          <cell r="A700" t="str">
            <v>PGEB_2_PDRP09</v>
          </cell>
        </row>
        <row r="701">
          <cell r="A701" t="str">
            <v>PGEB_2_PDRP10</v>
          </cell>
        </row>
        <row r="702">
          <cell r="A702" t="str">
            <v>PGEB_2_RDRR08</v>
          </cell>
        </row>
        <row r="703">
          <cell r="A703" t="str">
            <v>PGF1_2_PDRP03</v>
          </cell>
        </row>
        <row r="704">
          <cell r="A704" t="str">
            <v>PGF1_2_PDRP04</v>
          </cell>
        </row>
        <row r="705">
          <cell r="A705" t="str">
            <v>PGF1_2_PDRP07</v>
          </cell>
        </row>
        <row r="706">
          <cell r="A706" t="str">
            <v>PGF1_2_PDRP08</v>
          </cell>
        </row>
        <row r="707">
          <cell r="A707" t="str">
            <v>PGF1_2_PDRP09</v>
          </cell>
        </row>
        <row r="708">
          <cell r="A708" t="str">
            <v>PGF1_2_PDRP10</v>
          </cell>
        </row>
        <row r="709">
          <cell r="A709" t="str">
            <v>PGF1_2_PDRP11</v>
          </cell>
        </row>
        <row r="710">
          <cell r="A710" t="str">
            <v>PGF1_2_RDRR05</v>
          </cell>
        </row>
        <row r="711">
          <cell r="A711" t="str">
            <v>PGF1_2_RDRR06</v>
          </cell>
        </row>
        <row r="712">
          <cell r="A712" t="str">
            <v>PGFG_1_PDRP03</v>
          </cell>
        </row>
        <row r="713">
          <cell r="A713" t="str">
            <v>PGFG_1_PDRP04</v>
          </cell>
        </row>
        <row r="714">
          <cell r="A714" t="str">
            <v>PGFG_1_PDRP05</v>
          </cell>
        </row>
        <row r="715">
          <cell r="A715" t="str">
            <v>PGFG_1_PDRP06</v>
          </cell>
        </row>
        <row r="716">
          <cell r="A716" t="str">
            <v>PGHB_6_PDRP01</v>
          </cell>
        </row>
        <row r="717">
          <cell r="A717" t="str">
            <v>PGHB_6_PDRP02</v>
          </cell>
        </row>
        <row r="718">
          <cell r="A718" t="str">
            <v>PGKN_2_PDRP02</v>
          </cell>
        </row>
        <row r="719">
          <cell r="A719" t="str">
            <v>PGKN_2_RDRR03</v>
          </cell>
        </row>
        <row r="720">
          <cell r="A720" t="str">
            <v>PGNB_2_PDRP01</v>
          </cell>
        </row>
        <row r="721">
          <cell r="A721" t="str">
            <v>PGNB_2_PDRP02</v>
          </cell>
        </row>
        <row r="722">
          <cell r="A722" t="str">
            <v>PGNB_2_PDRP03</v>
          </cell>
        </row>
        <row r="723">
          <cell r="A723" t="str">
            <v>PGNB_2_PDRP04</v>
          </cell>
        </row>
        <row r="724">
          <cell r="A724" t="str">
            <v>PGNB_2_RDRR01</v>
          </cell>
        </row>
        <row r="725">
          <cell r="A725" t="str">
            <v>PGNC_1_PDRP01</v>
          </cell>
        </row>
        <row r="726">
          <cell r="A726" t="str">
            <v>PGNP_2_PDRP02</v>
          </cell>
        </row>
        <row r="727">
          <cell r="A727" t="str">
            <v>PGNP_2_PDRP03</v>
          </cell>
        </row>
        <row r="728">
          <cell r="A728" t="str">
            <v>PGNP_2_RDRR01</v>
          </cell>
        </row>
        <row r="729">
          <cell r="A729" t="str">
            <v>PGNP_2_RDRR09</v>
          </cell>
        </row>
        <row r="730">
          <cell r="A730" t="str">
            <v>PGP2_2_PDRP01</v>
          </cell>
        </row>
        <row r="731">
          <cell r="A731" t="str">
            <v>PGP2_2_PDRP05</v>
          </cell>
        </row>
        <row r="732">
          <cell r="A732" t="str">
            <v>PGP2_2_PDRP06</v>
          </cell>
        </row>
        <row r="733">
          <cell r="A733" t="str">
            <v>PGP2_2_PDRP07</v>
          </cell>
        </row>
        <row r="734">
          <cell r="A734" t="str">
            <v>PGP2_2_PDRP08</v>
          </cell>
        </row>
        <row r="735">
          <cell r="A735" t="str">
            <v>PGP2_2_PDRP10</v>
          </cell>
        </row>
        <row r="736">
          <cell r="A736" t="str">
            <v>PGSB_1_PDRP02</v>
          </cell>
        </row>
        <row r="737">
          <cell r="A737" t="str">
            <v>PGSB_1_PDRP04</v>
          </cell>
        </row>
        <row r="738">
          <cell r="A738" t="str">
            <v>PGSB_1_PDRP06</v>
          </cell>
        </row>
        <row r="739">
          <cell r="A739" t="str">
            <v>PGSB_1_PDRP08</v>
          </cell>
        </row>
        <row r="740">
          <cell r="A740" t="str">
            <v>PGSB_1_PDRP09</v>
          </cell>
        </row>
        <row r="741">
          <cell r="A741" t="str">
            <v>PGSB_1_PDRP10</v>
          </cell>
        </row>
        <row r="742">
          <cell r="A742" t="str">
            <v>PGSB_1_PDRP11</v>
          </cell>
        </row>
        <row r="743">
          <cell r="A743" t="str">
            <v>PGSB_1_PDRP12</v>
          </cell>
        </row>
        <row r="744">
          <cell r="A744" t="str">
            <v>PGSB_1_PDRP13</v>
          </cell>
        </row>
        <row r="745">
          <cell r="A745" t="str">
            <v>PGSB_1_PDRP14</v>
          </cell>
        </row>
        <row r="746">
          <cell r="A746" t="str">
            <v>PGSB_1_RDRR05</v>
          </cell>
        </row>
        <row r="747">
          <cell r="A747" t="str">
            <v>PGSF_2_PDRP03</v>
          </cell>
        </row>
        <row r="748">
          <cell r="A748" t="str">
            <v>PGSF_2_PDRP04</v>
          </cell>
        </row>
        <row r="749">
          <cell r="A749" t="str">
            <v>PGSF_2_PDRP06</v>
          </cell>
        </row>
        <row r="750">
          <cell r="A750" t="str">
            <v>PGSF_2_PDRP07</v>
          </cell>
        </row>
        <row r="751">
          <cell r="A751" t="str">
            <v>PGSF_2_PDRP08</v>
          </cell>
        </row>
        <row r="752">
          <cell r="A752" t="str">
            <v>PGSF_2_PDRP09</v>
          </cell>
        </row>
        <row r="753">
          <cell r="A753" t="str">
            <v>PGSF_2_PDRP10</v>
          </cell>
        </row>
        <row r="754">
          <cell r="A754" t="str">
            <v>PGSF_2_PDRP11</v>
          </cell>
        </row>
        <row r="755">
          <cell r="A755" t="str">
            <v>PGSF_2_PDRP12</v>
          </cell>
        </row>
        <row r="756">
          <cell r="A756" t="str">
            <v>PGSI_1_PDRP01</v>
          </cell>
        </row>
        <row r="757">
          <cell r="A757" t="str">
            <v>PGSI_1_PDRP02</v>
          </cell>
        </row>
        <row r="758">
          <cell r="A758" t="str">
            <v>PGSI_1_RDRR01</v>
          </cell>
        </row>
        <row r="759">
          <cell r="A759" t="str">
            <v>PGST_2_PDRP01</v>
          </cell>
        </row>
        <row r="760">
          <cell r="A760" t="str">
            <v>PGST_2_PDRP03</v>
          </cell>
        </row>
        <row r="761">
          <cell r="A761" t="str">
            <v>PGST_2_RDRR02</v>
          </cell>
        </row>
        <row r="762">
          <cell r="A762" t="str">
            <v>PGZP_2_PDRP02</v>
          </cell>
        </row>
        <row r="763">
          <cell r="A763" t="str">
            <v>PGZP_2_PDRP03</v>
          </cell>
        </row>
        <row r="764">
          <cell r="A764" t="str">
            <v>PGZP_2_RDRR01</v>
          </cell>
        </row>
        <row r="765">
          <cell r="A765" t="str">
            <v>PGZP_2_RDRR02</v>
          </cell>
        </row>
        <row r="766">
          <cell r="A766" t="str">
            <v>PGZP_2_RDRR03</v>
          </cell>
        </row>
        <row r="767">
          <cell r="A767" t="str">
            <v>PGZP_2_RDRR06</v>
          </cell>
        </row>
        <row r="768">
          <cell r="A768" t="str">
            <v>PHOENX_1_UNIT</v>
          </cell>
        </row>
        <row r="769">
          <cell r="A769" t="str">
            <v>PINFLT_7_UNITS</v>
          </cell>
        </row>
        <row r="770">
          <cell r="A770" t="str">
            <v>PIOPIC_2_CTG1</v>
          </cell>
        </row>
        <row r="771">
          <cell r="A771" t="str">
            <v>PIOPIC_2_CTG2</v>
          </cell>
        </row>
        <row r="772">
          <cell r="A772" t="str">
            <v>PIOPIC_2_CTG3</v>
          </cell>
        </row>
        <row r="773">
          <cell r="A773" t="str">
            <v>PIT1_6_FRIVRA</v>
          </cell>
        </row>
        <row r="774">
          <cell r="A774" t="str">
            <v>PIT1_7_UNIT 1</v>
          </cell>
        </row>
        <row r="775">
          <cell r="A775" t="str">
            <v>PIT1_7_UNIT 2</v>
          </cell>
        </row>
        <row r="776">
          <cell r="A776" t="str">
            <v>PIT3_7_PL1X3</v>
          </cell>
        </row>
        <row r="777">
          <cell r="A777" t="str">
            <v>PIT4_7_PL1X2</v>
          </cell>
        </row>
        <row r="778">
          <cell r="A778" t="str">
            <v>PIT5_7_PL1X2</v>
          </cell>
        </row>
        <row r="779">
          <cell r="A779" t="str">
            <v>PIT5_7_PL3X4</v>
          </cell>
        </row>
        <row r="780">
          <cell r="A780" t="str">
            <v>PIT5_7_QFUNTS</v>
          </cell>
        </row>
        <row r="781">
          <cell r="A781" t="str">
            <v>PIT6_7_UNIT 1</v>
          </cell>
        </row>
        <row r="782">
          <cell r="A782" t="str">
            <v>PIT6_7_UNIT 2</v>
          </cell>
        </row>
        <row r="783">
          <cell r="A783" t="str">
            <v>PIT7_7_UNIT 1</v>
          </cell>
        </row>
        <row r="784">
          <cell r="A784" t="str">
            <v>PIT7_7_UNIT 2</v>
          </cell>
        </row>
        <row r="785">
          <cell r="A785" t="str">
            <v>PLACVL_1_CHILIB</v>
          </cell>
        </row>
        <row r="786">
          <cell r="A786" t="str">
            <v>PLACVL_1_RCKCRE</v>
          </cell>
        </row>
        <row r="787">
          <cell r="A787" t="str">
            <v>PLAINV_6_BSOLAR</v>
          </cell>
        </row>
        <row r="788">
          <cell r="A788" t="str">
            <v>PLAINV_6_DSOLAR</v>
          </cell>
        </row>
        <row r="789">
          <cell r="A789" t="str">
            <v>PLAINV_6_NLRSR1</v>
          </cell>
        </row>
        <row r="790">
          <cell r="A790" t="str">
            <v>PLAINV_6_SOLAR3</v>
          </cell>
        </row>
        <row r="791">
          <cell r="A791" t="str">
            <v>PLAINV_6_SOLARC</v>
          </cell>
        </row>
        <row r="792">
          <cell r="A792" t="str">
            <v>PLSNTG_7_LNCLND</v>
          </cell>
        </row>
        <row r="793">
          <cell r="A793" t="str">
            <v>PMDLET_6_SOLAR1</v>
          </cell>
        </row>
        <row r="794">
          <cell r="A794" t="str">
            <v>PMPJCK_1_RB2SLR</v>
          </cell>
        </row>
        <row r="795">
          <cell r="A795" t="str">
            <v>PMPJCK_1_SOLAR1</v>
          </cell>
        </row>
        <row r="796">
          <cell r="A796" t="str">
            <v>PMPJCK_1_SOLAR2</v>
          </cell>
        </row>
        <row r="797">
          <cell r="A797" t="str">
            <v>PNCHEG_2_PL1X4</v>
          </cell>
        </row>
        <row r="798">
          <cell r="A798" t="str">
            <v>PNCHPP_1_PL1X2</v>
          </cell>
        </row>
        <row r="799">
          <cell r="A799" t="str">
            <v>PNOCHE_1_PL1X2</v>
          </cell>
        </row>
        <row r="800">
          <cell r="A800" t="str">
            <v>PNOCHE_1_UNITA1</v>
          </cell>
        </row>
        <row r="801">
          <cell r="A801" t="str">
            <v>POEPH_7_UNIT 1</v>
          </cell>
        </row>
        <row r="802">
          <cell r="A802" t="str">
            <v>POEPH_7_UNIT 2</v>
          </cell>
        </row>
        <row r="803">
          <cell r="A803" t="str">
            <v>POTTER_6_UNITS</v>
          </cell>
        </row>
        <row r="804">
          <cell r="A804" t="str">
            <v>POTTER_7_VECINO</v>
          </cell>
        </row>
        <row r="805">
          <cell r="A805" t="str">
            <v>PRIMM_2_SOLAR1</v>
          </cell>
        </row>
        <row r="806">
          <cell r="A806" t="str">
            <v>PSWEET_1_STCRUZ</v>
          </cell>
        </row>
        <row r="807">
          <cell r="A807" t="str">
            <v>PSWEET_7_QFUNTS</v>
          </cell>
        </row>
        <row r="808">
          <cell r="A808" t="str">
            <v>PTLOMA_6_NTCCGN</v>
          </cell>
        </row>
        <row r="809">
          <cell r="A809" t="str">
            <v>PTLOMA_6_NTCQF</v>
          </cell>
        </row>
        <row r="810">
          <cell r="A810" t="str">
            <v>PUTHCR_1_SOLAR1</v>
          </cell>
        </row>
        <row r="811">
          <cell r="A811" t="str">
            <v>PWEST_1_UNIT</v>
          </cell>
        </row>
        <row r="812">
          <cell r="A812" t="str">
            <v>RCKCRK_7_UNIT 1</v>
          </cell>
        </row>
        <row r="813">
          <cell r="A813" t="str">
            <v>RCKCRK_7_UNIT 2</v>
          </cell>
        </row>
        <row r="814">
          <cell r="A814" t="str">
            <v>RDWAY_1_CREST</v>
          </cell>
        </row>
        <row r="815">
          <cell r="A815" t="str">
            <v>RECTOR_2_CREST</v>
          </cell>
        </row>
        <row r="816">
          <cell r="A816" t="str">
            <v>RECTOR_2_KAWEAH</v>
          </cell>
        </row>
        <row r="817">
          <cell r="A817" t="str">
            <v>RECTOR_2_KAWH 1</v>
          </cell>
        </row>
        <row r="818">
          <cell r="A818" t="str">
            <v>RECTOR_2_QF</v>
          </cell>
        </row>
        <row r="819">
          <cell r="A819" t="str">
            <v>RECTOR_7_TULARE</v>
          </cell>
        </row>
        <row r="820">
          <cell r="A820" t="str">
            <v>REDBLF_6_UNIT</v>
          </cell>
        </row>
        <row r="821">
          <cell r="A821" t="str">
            <v>REDMAN_2_SOLAR</v>
          </cell>
        </row>
        <row r="822">
          <cell r="A822" t="str">
            <v>REDOND_7_UNIT 5</v>
          </cell>
        </row>
        <row r="823">
          <cell r="A823" t="str">
            <v>REDOND_7_UNIT 6</v>
          </cell>
        </row>
        <row r="824">
          <cell r="A824" t="str">
            <v>REDOND_7_UNIT 7</v>
          </cell>
        </row>
        <row r="825">
          <cell r="A825" t="str">
            <v>REDOND_7_UNIT 8</v>
          </cell>
        </row>
        <row r="826">
          <cell r="A826" t="str">
            <v>REEDLY_6_SOLAR</v>
          </cell>
        </row>
        <row r="827">
          <cell r="A827" t="str">
            <v>RENWD_1_QF</v>
          </cell>
        </row>
        <row r="828">
          <cell r="A828" t="str">
            <v>RHONDO_2_QF</v>
          </cell>
        </row>
        <row r="829">
          <cell r="A829" t="str">
            <v>RHONDO_6_PUENTE</v>
          </cell>
        </row>
        <row r="830">
          <cell r="A830" t="str">
            <v>RICHMN_7_BAYENV</v>
          </cell>
        </row>
        <row r="831">
          <cell r="A831" t="str">
            <v>RIOBRV_6_UNIT 1</v>
          </cell>
        </row>
        <row r="832">
          <cell r="A832" t="str">
            <v>RIOOSO_1_QF</v>
          </cell>
        </row>
        <row r="833">
          <cell r="A833" t="str">
            <v>RNDMTN_2_SLSPHY1</v>
          </cell>
        </row>
        <row r="834">
          <cell r="A834" t="str">
            <v>ROLLIN_6_UNIT</v>
          </cell>
        </row>
        <row r="835">
          <cell r="A835" t="str">
            <v>ROSMDW_2_WIND1</v>
          </cell>
        </row>
        <row r="836">
          <cell r="A836" t="str">
            <v>ROSMND_6_SOLAR</v>
          </cell>
        </row>
        <row r="837">
          <cell r="A837" t="str">
            <v>RSMSLR_6_SOLAR1</v>
          </cell>
        </row>
        <row r="838">
          <cell r="A838" t="str">
            <v>RSMSLR_6_SOLAR2</v>
          </cell>
        </row>
        <row r="839">
          <cell r="A839" t="str">
            <v>RTEDDY_2_SOLAR1</v>
          </cell>
        </row>
        <row r="840">
          <cell r="A840" t="str">
            <v>RTEDDY_2_SOLAR2</v>
          </cell>
        </row>
        <row r="841">
          <cell r="A841" t="str">
            <v>RTREE_2_WIND1</v>
          </cell>
        </row>
        <row r="842">
          <cell r="A842" t="str">
            <v>RTREE_2_WIND2</v>
          </cell>
        </row>
        <row r="843">
          <cell r="A843" t="str">
            <v>RTREE_2_WIND3</v>
          </cell>
        </row>
        <row r="844">
          <cell r="A844" t="str">
            <v>RUSCTY_2_UNITS</v>
          </cell>
        </row>
        <row r="845">
          <cell r="A845" t="str">
            <v>RVRVEW_1_UNITA1</v>
          </cell>
        </row>
        <row r="846">
          <cell r="A846" t="str">
            <v>RVSIDE_2_RERCU3</v>
          </cell>
        </row>
        <row r="847">
          <cell r="A847" t="str">
            <v>RVSIDE_2_RERCU4</v>
          </cell>
        </row>
        <row r="848">
          <cell r="A848" t="str">
            <v>RVSIDE_6_RERCU1</v>
          </cell>
        </row>
        <row r="849">
          <cell r="A849" t="str">
            <v>RVSIDE_6_RERCU2</v>
          </cell>
        </row>
        <row r="850">
          <cell r="A850" t="str">
            <v>RVSIDE_6_SOLAR1</v>
          </cell>
        </row>
        <row r="851">
          <cell r="A851" t="str">
            <v>RVSIDE_6_SPRING</v>
          </cell>
        </row>
        <row r="852">
          <cell r="A852" t="str">
            <v>S_RITA_6_SOLAR1</v>
          </cell>
        </row>
        <row r="853">
          <cell r="A853" t="str">
            <v>SALIRV_2_UNIT</v>
          </cell>
        </row>
        <row r="854">
          <cell r="A854" t="str">
            <v>SALTSP_7_UNITS</v>
          </cell>
        </row>
        <row r="855">
          <cell r="A855" t="str">
            <v>SAMPSN_6_KELCO1</v>
          </cell>
        </row>
        <row r="856">
          <cell r="A856" t="str">
            <v>SANDLT_2_SUNITS</v>
          </cell>
        </row>
        <row r="857">
          <cell r="A857" t="str">
            <v>SANITR_6_UNITS</v>
          </cell>
        </row>
        <row r="858">
          <cell r="A858" t="str">
            <v>SANLOB_1_LNDFIL</v>
          </cell>
        </row>
        <row r="859">
          <cell r="A859" t="str">
            <v>SANTFG_7_UNITS</v>
          </cell>
        </row>
        <row r="860">
          <cell r="A860" t="str">
            <v>SANTGO_2_LNDFL1</v>
          </cell>
        </row>
        <row r="861">
          <cell r="A861" t="str">
            <v>SANTGO_2_MABBT1</v>
          </cell>
        </row>
        <row r="862">
          <cell r="A862" t="str">
            <v>SANWD_1_QF</v>
          </cell>
        </row>
        <row r="863">
          <cell r="A863" t="str">
            <v>SAUGUS_2_TOLAND</v>
          </cell>
        </row>
        <row r="864">
          <cell r="A864" t="str">
            <v>SAUGUS_6_MWDFTH</v>
          </cell>
        </row>
        <row r="865">
          <cell r="A865" t="str">
            <v>SAUGUS_6_PTCHGN</v>
          </cell>
        </row>
        <row r="866">
          <cell r="A866" t="str">
            <v>SAUGUS_6_QF</v>
          </cell>
        </row>
        <row r="867">
          <cell r="A867" t="str">
            <v>SAUGUS_7_CHIQCN</v>
          </cell>
        </row>
        <row r="868">
          <cell r="A868" t="str">
            <v>SAUGUS_7_LOPEZ</v>
          </cell>
        </row>
        <row r="869">
          <cell r="A869" t="str">
            <v>SBERDO_2_PSP3</v>
          </cell>
        </row>
        <row r="870">
          <cell r="A870" t="str">
            <v>SBERDO_2_PSP4</v>
          </cell>
        </row>
        <row r="871">
          <cell r="A871" t="str">
            <v>SBERDO_2_QF</v>
          </cell>
        </row>
        <row r="872">
          <cell r="A872" t="str">
            <v>SBERDO_2_REDLND</v>
          </cell>
        </row>
        <row r="873">
          <cell r="A873" t="str">
            <v>SBERDO_2_RTS005</v>
          </cell>
        </row>
        <row r="874">
          <cell r="A874" t="str">
            <v>SBERDO_2_RTS007</v>
          </cell>
        </row>
        <row r="875">
          <cell r="A875" t="str">
            <v>SBERDO_2_RTS011</v>
          </cell>
        </row>
        <row r="876">
          <cell r="A876" t="str">
            <v>SBERDO_2_RTS013</v>
          </cell>
        </row>
        <row r="877">
          <cell r="A877" t="str">
            <v>SBERDO_2_RTS016</v>
          </cell>
        </row>
        <row r="878">
          <cell r="A878" t="str">
            <v>SBERDO_2_RTS048</v>
          </cell>
        </row>
        <row r="879">
          <cell r="A879" t="str">
            <v>SBERDO_2_SNTANA</v>
          </cell>
        </row>
        <row r="880">
          <cell r="A880" t="str">
            <v>SBERDO_6_MILLCK</v>
          </cell>
        </row>
        <row r="881">
          <cell r="A881" t="str">
            <v>SCEC_1_PDRP03</v>
          </cell>
        </row>
        <row r="882">
          <cell r="A882" t="str">
            <v>SCEC_1_PDRP26</v>
          </cell>
        </row>
        <row r="883">
          <cell r="A883" t="str">
            <v>SCEC_1_PDRP27</v>
          </cell>
        </row>
        <row r="884">
          <cell r="A884" t="str">
            <v>SCEC_1_PDRP28</v>
          </cell>
        </row>
        <row r="885">
          <cell r="A885" t="str">
            <v>SCEC_1_PDRP29</v>
          </cell>
        </row>
        <row r="886">
          <cell r="A886" t="str">
            <v>SCEC_1_PDRP30</v>
          </cell>
        </row>
        <row r="887">
          <cell r="A887" t="str">
            <v>SCEC_1_PDRP31</v>
          </cell>
        </row>
        <row r="888">
          <cell r="A888" t="str">
            <v>SCEC_1_PDRP32</v>
          </cell>
        </row>
        <row r="889">
          <cell r="A889" t="str">
            <v>SCEC_1_PDRP33</v>
          </cell>
        </row>
        <row r="890">
          <cell r="A890" t="str">
            <v>SCEC_1_PDRP36</v>
          </cell>
        </row>
        <row r="891">
          <cell r="A891" t="str">
            <v>SCEC_1_PDRP37</v>
          </cell>
        </row>
        <row r="892">
          <cell r="A892" t="str">
            <v>SCEC_1_PDRP38</v>
          </cell>
        </row>
        <row r="893">
          <cell r="A893" t="str">
            <v>SCEC_1_PDRP39</v>
          </cell>
        </row>
        <row r="894">
          <cell r="A894" t="str">
            <v>SCEN_6_PDRP01</v>
          </cell>
        </row>
        <row r="895">
          <cell r="A895" t="str">
            <v>SCEN_6_PDRP17</v>
          </cell>
        </row>
        <row r="896">
          <cell r="A896" t="str">
            <v>SCEN_6_PDRP18</v>
          </cell>
        </row>
        <row r="897">
          <cell r="A897" t="str">
            <v>SCEN_6_PDRP19</v>
          </cell>
        </row>
        <row r="898">
          <cell r="A898" t="str">
            <v>SCEN_6_PDRP20</v>
          </cell>
        </row>
        <row r="899">
          <cell r="A899" t="str">
            <v>SCEW_2_PDRP01</v>
          </cell>
        </row>
        <row r="900">
          <cell r="A900" t="str">
            <v>SCEW_2_PDRP04</v>
          </cell>
        </row>
        <row r="901">
          <cell r="A901" t="str">
            <v>SCEW_2_PDRP05</v>
          </cell>
        </row>
        <row r="902">
          <cell r="A902" t="str">
            <v>SCEW_2_PDRP15</v>
          </cell>
        </row>
        <row r="903">
          <cell r="A903" t="str">
            <v>SCEW_2_PDRP16</v>
          </cell>
        </row>
        <row r="904">
          <cell r="A904" t="str">
            <v>SCEW_2_PDRP17</v>
          </cell>
        </row>
        <row r="905">
          <cell r="A905" t="str">
            <v>SCEW_2_PDRP18</v>
          </cell>
        </row>
        <row r="906">
          <cell r="A906" t="str">
            <v>SCEW_2_PDRP19</v>
          </cell>
        </row>
        <row r="907">
          <cell r="A907" t="str">
            <v>SCEW_2_PDRP20</v>
          </cell>
        </row>
        <row r="908">
          <cell r="A908" t="str">
            <v>SCEW_2_PDRP21</v>
          </cell>
        </row>
        <row r="909">
          <cell r="A909" t="str">
            <v>SCEW_2_PDRP24</v>
          </cell>
        </row>
        <row r="910">
          <cell r="A910" t="str">
            <v>SCEW_2_PDRP25</v>
          </cell>
        </row>
        <row r="911">
          <cell r="A911" t="str">
            <v>SCEW_2_PDRP26</v>
          </cell>
        </row>
        <row r="912">
          <cell r="A912" t="str">
            <v>SCHD_1_PDRP11</v>
          </cell>
        </row>
        <row r="913">
          <cell r="A913" t="str">
            <v>SCHD_1_PDRP12</v>
          </cell>
        </row>
        <row r="914">
          <cell r="A914" t="str">
            <v>SCHD_1_PDRP15</v>
          </cell>
        </row>
        <row r="915">
          <cell r="A915" t="str">
            <v>SCHLTE_1_PL1X3</v>
          </cell>
        </row>
        <row r="916">
          <cell r="A916" t="str">
            <v>SCHNDR_1_FIVPTS</v>
          </cell>
        </row>
        <row r="917">
          <cell r="A917" t="str">
            <v>SCHNDR_1_WSTSDE</v>
          </cell>
        </row>
        <row r="918">
          <cell r="A918" t="str">
            <v>SCLD_1_PDRP08</v>
          </cell>
        </row>
        <row r="919">
          <cell r="A919" t="str">
            <v>SCLD_1_PDRP10</v>
          </cell>
        </row>
        <row r="920">
          <cell r="A920" t="str">
            <v>SCNW_6_PDRP10</v>
          </cell>
        </row>
        <row r="921">
          <cell r="A921" t="str">
            <v>SCNW_6_PDRP11</v>
          </cell>
        </row>
        <row r="922">
          <cell r="A922" t="str">
            <v>SCNW_6_PDRP12</v>
          </cell>
        </row>
        <row r="923">
          <cell r="A923" t="str">
            <v>SCNW_6_PDRP15</v>
          </cell>
        </row>
        <row r="924">
          <cell r="A924" t="str">
            <v>SDG1_1_PDRP01</v>
          </cell>
        </row>
        <row r="925">
          <cell r="A925" t="str">
            <v>SDG1_1_PDRP02</v>
          </cell>
        </row>
        <row r="926">
          <cell r="A926" t="str">
            <v>SDG1_1_PDRP03</v>
          </cell>
        </row>
        <row r="927">
          <cell r="A927" t="str">
            <v>SDG1_1_PDRP04</v>
          </cell>
        </row>
        <row r="928">
          <cell r="A928" t="str">
            <v>SDG1_1_PDRP05</v>
          </cell>
        </row>
        <row r="929">
          <cell r="A929" t="str">
            <v>SDG1_1_PDRP06</v>
          </cell>
        </row>
        <row r="930">
          <cell r="A930" t="str">
            <v>SDG1_1_PDRP07</v>
          </cell>
        </row>
        <row r="931">
          <cell r="A931" t="str">
            <v>SDG1_1_PDRP08</v>
          </cell>
        </row>
        <row r="932">
          <cell r="A932" t="str">
            <v>SDG1_1_PDRP09</v>
          </cell>
        </row>
        <row r="933">
          <cell r="A933" t="str">
            <v>SDG1_1_PDRP10</v>
          </cell>
        </row>
        <row r="934">
          <cell r="A934" t="str">
            <v>SDG1_1_PDRP11</v>
          </cell>
        </row>
        <row r="935">
          <cell r="A935" t="str">
            <v>SDG1_1_PDRP14</v>
          </cell>
        </row>
        <row r="936">
          <cell r="A936" t="str">
            <v>SDG1_1_PDRP15</v>
          </cell>
        </row>
        <row r="937">
          <cell r="A937" t="str">
            <v>SDG1_1_PDRP16</v>
          </cell>
        </row>
        <row r="938">
          <cell r="A938" t="str">
            <v>SDG1_1_PDRP17</v>
          </cell>
        </row>
        <row r="939">
          <cell r="A939" t="str">
            <v>SDG1_1_PDRP18</v>
          </cell>
        </row>
        <row r="940">
          <cell r="A940" t="str">
            <v>SDG1_1_PDRP19</v>
          </cell>
        </row>
        <row r="941">
          <cell r="A941" t="str">
            <v>SEARLS_7_ARGUS</v>
          </cell>
        </row>
        <row r="942">
          <cell r="A942" t="str">
            <v>SEGS_1_SR2SL2</v>
          </cell>
        </row>
        <row r="943">
          <cell r="A943" t="str">
            <v>SENTNL_2_CTG1</v>
          </cell>
        </row>
        <row r="944">
          <cell r="A944" t="str">
            <v>SENTNL_2_CTG2</v>
          </cell>
        </row>
        <row r="945">
          <cell r="A945" t="str">
            <v>SENTNL_2_CTG3</v>
          </cell>
        </row>
        <row r="946">
          <cell r="A946" t="str">
            <v>SENTNL_2_CTG4</v>
          </cell>
        </row>
        <row r="947">
          <cell r="A947" t="str">
            <v>SENTNL_2_CTG5</v>
          </cell>
        </row>
        <row r="948">
          <cell r="A948" t="str">
            <v>SENTNL_2_CTG6</v>
          </cell>
        </row>
        <row r="949">
          <cell r="A949" t="str">
            <v>SENTNL_2_CTG7</v>
          </cell>
        </row>
        <row r="950">
          <cell r="A950" t="str">
            <v>SENTNL_2_CTG8</v>
          </cell>
        </row>
        <row r="951">
          <cell r="A951" t="str">
            <v>SGREGY_6_SANGER</v>
          </cell>
        </row>
        <row r="952">
          <cell r="A952" t="str">
            <v>SHUTLE_6_CREST</v>
          </cell>
        </row>
        <row r="953">
          <cell r="A953" t="str">
            <v>SIERRA_1_UNITS</v>
          </cell>
        </row>
        <row r="954">
          <cell r="A954" t="str">
            <v>SISQUC_1_SMARIA</v>
          </cell>
        </row>
        <row r="955">
          <cell r="A955" t="str">
            <v>SKERN_6_SOLAR1</v>
          </cell>
        </row>
        <row r="956">
          <cell r="A956" t="str">
            <v>SKERN_6_SOLAR2</v>
          </cell>
        </row>
        <row r="957">
          <cell r="A957" t="str">
            <v>SLST13_2_SOLAR1</v>
          </cell>
        </row>
        <row r="958">
          <cell r="A958" t="str">
            <v>SLSTR1_2_SOLAR1</v>
          </cell>
        </row>
        <row r="959">
          <cell r="A959" t="str">
            <v>SLSTR2_2_SOLAR2</v>
          </cell>
        </row>
        <row r="960">
          <cell r="A960" t="str">
            <v>SLUISP_2_UNITS</v>
          </cell>
        </row>
        <row r="961">
          <cell r="A961" t="str">
            <v>SLYCRK_1_UNIT 1</v>
          </cell>
        </row>
        <row r="962">
          <cell r="A962" t="str">
            <v>SMPRIP_1_SMPSON</v>
          </cell>
        </row>
        <row r="963">
          <cell r="A963" t="str">
            <v>SMRCOS_6_LNDFIL</v>
          </cell>
        </row>
        <row r="964">
          <cell r="A964" t="str">
            <v>SMUDGO_7_UNIT 1</v>
          </cell>
        </row>
        <row r="965">
          <cell r="A965" t="str">
            <v>SNCLRA_2_HOWLNG</v>
          </cell>
        </row>
        <row r="966">
          <cell r="A966" t="str">
            <v>SNCLRA_2_SPRHYD</v>
          </cell>
        </row>
        <row r="967">
          <cell r="A967" t="str">
            <v>SNCLRA_2_UNIT1</v>
          </cell>
        </row>
        <row r="968">
          <cell r="A968" t="str">
            <v>SNCLRA_6_OXGEN</v>
          </cell>
        </row>
        <row r="969">
          <cell r="A969" t="str">
            <v>SNCLRA_6_PROCGN</v>
          </cell>
        </row>
        <row r="970">
          <cell r="A970" t="str">
            <v>SNCLRA_6_QF</v>
          </cell>
        </row>
        <row r="971">
          <cell r="A971" t="str">
            <v>SNCLRA_6_WILLMT</v>
          </cell>
        </row>
        <row r="972">
          <cell r="A972" t="str">
            <v>SNDBAR_7_UNIT 1</v>
          </cell>
        </row>
        <row r="973">
          <cell r="A973" t="str">
            <v>SNMALF_6_UNITS</v>
          </cell>
        </row>
        <row r="974">
          <cell r="A974" t="str">
            <v>SOUTH_2_UNIT</v>
          </cell>
        </row>
        <row r="975">
          <cell r="A975" t="str">
            <v>SPAULD_6_UNIT 3</v>
          </cell>
        </row>
        <row r="976">
          <cell r="A976" t="str">
            <v>SPAULD_6_UNIT12</v>
          </cell>
        </row>
        <row r="977">
          <cell r="A977" t="str">
            <v>SPBURN_2_UNIT 1</v>
          </cell>
        </row>
        <row r="978">
          <cell r="A978" t="str">
            <v>SPBURN_7_SNOWMT</v>
          </cell>
        </row>
        <row r="979">
          <cell r="A979" t="str">
            <v>SPI LI_2_UNIT 1</v>
          </cell>
        </row>
        <row r="980">
          <cell r="A980" t="str">
            <v>SPIAND_1_ANDSN2</v>
          </cell>
        </row>
        <row r="981">
          <cell r="A981" t="str">
            <v>SPICER_1_UNITS</v>
          </cell>
        </row>
        <row r="982">
          <cell r="A982" t="str">
            <v>SPIFBD_1_PL1X2</v>
          </cell>
        </row>
        <row r="983">
          <cell r="A983" t="str">
            <v>SPQUIN_6_SRPCQU</v>
          </cell>
        </row>
        <row r="984">
          <cell r="A984" t="str">
            <v>SPRGAP_1_UNIT 1</v>
          </cell>
        </row>
        <row r="985">
          <cell r="A985" t="str">
            <v>SPRGVL_2_CREST</v>
          </cell>
        </row>
        <row r="986">
          <cell r="A986" t="str">
            <v>SPRGVL_2_QF</v>
          </cell>
        </row>
        <row r="987">
          <cell r="A987" t="str">
            <v>SPRGVL_2_TULE</v>
          </cell>
        </row>
        <row r="988">
          <cell r="A988" t="str">
            <v>SPRGVL_2_TULESC</v>
          </cell>
        </row>
        <row r="989">
          <cell r="A989" t="str">
            <v>SRINTL_6_UNIT</v>
          </cell>
        </row>
        <row r="990">
          <cell r="A990" t="str">
            <v>STANIS_7_UNIT 1</v>
          </cell>
        </row>
        <row r="991">
          <cell r="A991" t="str">
            <v>STAUFF_1_UNIT</v>
          </cell>
        </row>
        <row r="992">
          <cell r="A992" t="str">
            <v>STIGCT_2_LODI</v>
          </cell>
        </row>
        <row r="993">
          <cell r="A993" t="str">
            <v>STNRES_1_UNIT</v>
          </cell>
        </row>
        <row r="994">
          <cell r="A994" t="str">
            <v>STOILS_1_UNITS</v>
          </cell>
        </row>
        <row r="995">
          <cell r="A995" t="str">
            <v>STOREY_2_MDRCH2</v>
          </cell>
        </row>
        <row r="996">
          <cell r="A996" t="str">
            <v>STOREY_2_MDRCH3</v>
          </cell>
        </row>
        <row r="997">
          <cell r="A997" t="str">
            <v>STOREY_2_MDRCH4</v>
          </cell>
        </row>
        <row r="998">
          <cell r="A998" t="str">
            <v>STOREY_7_MDRCHW</v>
          </cell>
        </row>
        <row r="999">
          <cell r="A999" t="str">
            <v>STROUD_6_SOLAR</v>
          </cell>
        </row>
        <row r="1000">
          <cell r="A1000" t="str">
            <v>SUNRIS_2_PL1X3</v>
          </cell>
        </row>
        <row r="1001">
          <cell r="A1001" t="str">
            <v>SUNSET_2_UNITS</v>
          </cell>
        </row>
        <row r="1002">
          <cell r="A1002" t="str">
            <v>SUNSHN_2_LNDFL</v>
          </cell>
        </row>
        <row r="1003">
          <cell r="A1003" t="str">
            <v>SUTTER_2_PL1X3</v>
          </cell>
        </row>
        <row r="1004">
          <cell r="A1004" t="str">
            <v>SYCAMR_2_UNIT 1</v>
          </cell>
        </row>
        <row r="1005">
          <cell r="A1005" t="str">
            <v>SYCAMR_2_UNIT 2</v>
          </cell>
        </row>
        <row r="1006">
          <cell r="A1006" t="str">
            <v>SYCAMR_2_UNIT 3</v>
          </cell>
        </row>
        <row r="1007">
          <cell r="A1007" t="str">
            <v>SYCAMR_2_UNIT 4</v>
          </cell>
        </row>
        <row r="1008">
          <cell r="A1008" t="str">
            <v>TANHIL_6_SOLART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ources"/>
      <sheetName val="Other"/>
      <sheetName val="Lists"/>
      <sheetName val="Sheet1"/>
      <sheetName val="PRM For Annual RA"/>
      <sheetName val="Flexible RA Capacity"/>
    </sheetNames>
    <sheetDataSet>
      <sheetData sheetId="0" refreshError="1"/>
      <sheetData sheetId="1" refreshError="1"/>
      <sheetData sheetId="2">
        <row r="2">
          <cell r="A2" t="str">
            <v>Monthly</v>
          </cell>
        </row>
        <row r="3">
          <cell r="A3" t="str">
            <v>Annual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32">
          <cell r="B32" t="str">
            <v>Yes - SOLR</v>
          </cell>
        </row>
        <row r="33">
          <cell r="B33" t="str">
            <v>Yes - WIND</v>
          </cell>
        </row>
        <row r="34">
          <cell r="B34" t="str">
            <v>No</v>
          </cell>
        </row>
      </sheetData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 eligible contracts '23"/>
      <sheetName val="CAM eligible contracts '24"/>
      <sheetName val="CAM eligible contracts '25"/>
      <sheetName val="Emergency Reliability Resources"/>
      <sheetName val="2023 Draft NQC_062322"/>
      <sheetName val="2023 Draft EFC_061522"/>
    </sheetNames>
    <sheetDataSet>
      <sheetData sheetId="0"/>
      <sheetData sheetId="1">
        <row r="6">
          <cell r="W6" t="str">
            <v>VISTRA_5_DALBT1</v>
          </cell>
        </row>
        <row r="7">
          <cell r="W7" t="str">
            <v>VISTRA_5_DALBT2</v>
          </cell>
        </row>
        <row r="8">
          <cell r="W8" t="str">
            <v>VISTRA_5_DALBT3</v>
          </cell>
        </row>
      </sheetData>
      <sheetData sheetId="2"/>
      <sheetData sheetId="3"/>
      <sheetData sheetId="4"/>
      <sheetData sheetId="5">
        <row r="1">
          <cell r="A1" t="str">
            <v>RESOURCE_ID</v>
          </cell>
          <cell r="E1" t="str">
            <v>APR</v>
          </cell>
          <cell r="F1" t="str">
            <v>MAY</v>
          </cell>
          <cell r="G1" t="str">
            <v>JUN</v>
          </cell>
          <cell r="H1" t="str">
            <v>JUL</v>
          </cell>
          <cell r="I1" t="str">
            <v>AUG</v>
          </cell>
          <cell r="J1" t="str">
            <v>SEP</v>
          </cell>
          <cell r="K1" t="str">
            <v>OCT</v>
          </cell>
          <cell r="L1" t="str">
            <v>NOV</v>
          </cell>
          <cell r="M1" t="str">
            <v>DEC</v>
          </cell>
          <cell r="N1" t="str">
            <v>MINIMUM QUALIFIED CATEOGRY</v>
          </cell>
        </row>
        <row r="2">
          <cell r="A2" t="str">
            <v>ADLIN_1_UNITS</v>
          </cell>
          <cell r="E2">
            <v>8</v>
          </cell>
          <cell r="F2">
            <v>8</v>
          </cell>
          <cell r="G2">
            <v>8</v>
          </cell>
          <cell r="H2">
            <v>8</v>
          </cell>
          <cell r="I2">
            <v>8</v>
          </cell>
          <cell r="J2">
            <v>8</v>
          </cell>
          <cell r="K2">
            <v>8</v>
          </cell>
          <cell r="L2">
            <v>8</v>
          </cell>
          <cell r="M2">
            <v>8</v>
          </cell>
          <cell r="N2">
            <v>1</v>
          </cell>
        </row>
        <row r="3">
          <cell r="A3" t="str">
            <v>AGCANA_X_HOOVER</v>
          </cell>
          <cell r="E3">
            <v>40</v>
          </cell>
          <cell r="F3">
            <v>40</v>
          </cell>
          <cell r="G3">
            <v>40</v>
          </cell>
          <cell r="H3">
            <v>40</v>
          </cell>
          <cell r="I3">
            <v>40</v>
          </cell>
          <cell r="J3">
            <v>40</v>
          </cell>
          <cell r="K3">
            <v>40</v>
          </cell>
          <cell r="L3">
            <v>40</v>
          </cell>
          <cell r="M3">
            <v>40</v>
          </cell>
          <cell r="N3">
            <v>1</v>
          </cell>
        </row>
        <row r="4">
          <cell r="A4" t="str">
            <v>AGRICO_6_PL3N5</v>
          </cell>
          <cell r="E4">
            <v>22.69</v>
          </cell>
          <cell r="F4">
            <v>22.69</v>
          </cell>
          <cell r="G4">
            <v>22.69</v>
          </cell>
          <cell r="H4">
            <v>22.69</v>
          </cell>
          <cell r="I4">
            <v>22.69</v>
          </cell>
          <cell r="J4">
            <v>22.69</v>
          </cell>
          <cell r="K4">
            <v>22.69</v>
          </cell>
          <cell r="L4">
            <v>22.69</v>
          </cell>
          <cell r="M4">
            <v>22.69</v>
          </cell>
          <cell r="N4">
            <v>1</v>
          </cell>
        </row>
        <row r="5">
          <cell r="A5" t="str">
            <v>AGRICO_7_UNIT</v>
          </cell>
          <cell r="E5">
            <v>48.58</v>
          </cell>
          <cell r="F5">
            <v>48.58</v>
          </cell>
          <cell r="G5">
            <v>48.58</v>
          </cell>
          <cell r="H5">
            <v>48.58</v>
          </cell>
          <cell r="I5">
            <v>48.58</v>
          </cell>
          <cell r="J5">
            <v>48.58</v>
          </cell>
          <cell r="K5">
            <v>48.58</v>
          </cell>
          <cell r="L5">
            <v>48.58</v>
          </cell>
          <cell r="M5">
            <v>48.58</v>
          </cell>
          <cell r="N5">
            <v>1</v>
          </cell>
        </row>
        <row r="6">
          <cell r="A6" t="str">
            <v>ALAMIT_2_PL1X3</v>
          </cell>
          <cell r="E6">
            <v>541.94000000000005</v>
          </cell>
          <cell r="F6">
            <v>541.94000000000005</v>
          </cell>
          <cell r="G6">
            <v>541.94000000000005</v>
          </cell>
          <cell r="H6">
            <v>541.94000000000005</v>
          </cell>
          <cell r="I6">
            <v>541.94000000000005</v>
          </cell>
          <cell r="J6">
            <v>541.94000000000005</v>
          </cell>
          <cell r="K6">
            <v>541.94000000000005</v>
          </cell>
          <cell r="L6">
            <v>541.94000000000005</v>
          </cell>
          <cell r="M6">
            <v>541.94000000000005</v>
          </cell>
          <cell r="N6">
            <v>1</v>
          </cell>
        </row>
        <row r="7">
          <cell r="A7" t="str">
            <v>ALAMIT_7_ES1</v>
          </cell>
          <cell r="E7">
            <v>200.89</v>
          </cell>
          <cell r="F7">
            <v>200.89</v>
          </cell>
          <cell r="G7">
            <v>200.89</v>
          </cell>
          <cell r="H7">
            <v>200.89</v>
          </cell>
          <cell r="I7">
            <v>200.89</v>
          </cell>
          <cell r="J7">
            <v>200.89</v>
          </cell>
          <cell r="K7">
            <v>200.89</v>
          </cell>
          <cell r="L7">
            <v>200.89</v>
          </cell>
          <cell r="M7">
            <v>200.89</v>
          </cell>
          <cell r="N7">
            <v>3</v>
          </cell>
        </row>
        <row r="8">
          <cell r="A8" t="str">
            <v>ALAMIT_7_UNIT 3</v>
          </cell>
          <cell r="E8">
            <v>306.76</v>
          </cell>
          <cell r="F8">
            <v>306.76</v>
          </cell>
          <cell r="G8">
            <v>306.76</v>
          </cell>
          <cell r="H8">
            <v>306.76</v>
          </cell>
          <cell r="I8">
            <v>306.76</v>
          </cell>
          <cell r="J8">
            <v>306.76</v>
          </cell>
          <cell r="K8">
            <v>306.76</v>
          </cell>
          <cell r="L8">
            <v>306.76</v>
          </cell>
          <cell r="M8">
            <v>306.76</v>
          </cell>
          <cell r="N8">
            <v>1</v>
          </cell>
        </row>
        <row r="9">
          <cell r="A9" t="str">
            <v>ALAMIT_7_UNIT 4</v>
          </cell>
          <cell r="E9">
            <v>314.43</v>
          </cell>
          <cell r="F9">
            <v>314.43</v>
          </cell>
          <cell r="G9">
            <v>314.43</v>
          </cell>
          <cell r="H9">
            <v>314.43</v>
          </cell>
          <cell r="I9">
            <v>314.43</v>
          </cell>
          <cell r="J9">
            <v>314.43</v>
          </cell>
          <cell r="K9">
            <v>314.43</v>
          </cell>
          <cell r="L9">
            <v>314.43</v>
          </cell>
          <cell r="M9">
            <v>314.43</v>
          </cell>
          <cell r="N9">
            <v>1</v>
          </cell>
        </row>
        <row r="10">
          <cell r="A10" t="str">
            <v>ALAMIT_7_UNIT 5</v>
          </cell>
          <cell r="E10">
            <v>410</v>
          </cell>
          <cell r="F10">
            <v>410</v>
          </cell>
          <cell r="G10">
            <v>410</v>
          </cell>
          <cell r="H10">
            <v>410</v>
          </cell>
          <cell r="I10">
            <v>410</v>
          </cell>
          <cell r="J10">
            <v>410</v>
          </cell>
          <cell r="K10">
            <v>410</v>
          </cell>
          <cell r="L10">
            <v>410</v>
          </cell>
          <cell r="M10">
            <v>410</v>
          </cell>
          <cell r="N10">
            <v>1</v>
          </cell>
        </row>
        <row r="11">
          <cell r="A11" t="str">
            <v>ALAMO_6_UNIT</v>
          </cell>
          <cell r="E11">
            <v>4.0199999999999996</v>
          </cell>
          <cell r="F11">
            <v>5.94</v>
          </cell>
          <cell r="G11">
            <v>7.23</v>
          </cell>
          <cell r="H11">
            <v>8.49</v>
          </cell>
          <cell r="I11">
            <v>7.71</v>
          </cell>
          <cell r="J11">
            <v>8.06</v>
          </cell>
          <cell r="K11">
            <v>7.73</v>
          </cell>
          <cell r="L11">
            <v>7.32</v>
          </cell>
          <cell r="M11">
            <v>6.51</v>
          </cell>
          <cell r="N11">
            <v>2</v>
          </cell>
        </row>
        <row r="12">
          <cell r="A12" t="str">
            <v>ALMEGT_1_UNIT 1</v>
          </cell>
          <cell r="E12">
            <v>23.4</v>
          </cell>
          <cell r="F12">
            <v>23.4</v>
          </cell>
          <cell r="G12">
            <v>23.4</v>
          </cell>
          <cell r="H12">
            <v>23.4</v>
          </cell>
          <cell r="I12">
            <v>23.4</v>
          </cell>
          <cell r="J12">
            <v>23.4</v>
          </cell>
          <cell r="K12">
            <v>23.4</v>
          </cell>
          <cell r="L12">
            <v>23.4</v>
          </cell>
          <cell r="M12">
            <v>23.4</v>
          </cell>
          <cell r="N12">
            <v>1</v>
          </cell>
        </row>
        <row r="13">
          <cell r="A13" t="str">
            <v>ALMEGT_1_UNIT 2</v>
          </cell>
          <cell r="E13">
            <v>23.5</v>
          </cell>
          <cell r="F13">
            <v>23.5</v>
          </cell>
          <cell r="G13">
            <v>23.5</v>
          </cell>
          <cell r="H13">
            <v>23.5</v>
          </cell>
          <cell r="I13">
            <v>23.5</v>
          </cell>
          <cell r="J13">
            <v>23.5</v>
          </cell>
          <cell r="K13">
            <v>23.5</v>
          </cell>
          <cell r="L13">
            <v>23.5</v>
          </cell>
          <cell r="M13">
            <v>23.5</v>
          </cell>
          <cell r="N13">
            <v>1</v>
          </cell>
        </row>
        <row r="14">
          <cell r="A14" t="str">
            <v>ANAHM_2_CANYN1</v>
          </cell>
          <cell r="E14">
            <v>49.4</v>
          </cell>
          <cell r="F14">
            <v>49.4</v>
          </cell>
          <cell r="G14">
            <v>49.4</v>
          </cell>
          <cell r="H14">
            <v>49.4</v>
          </cell>
          <cell r="I14">
            <v>49.4</v>
          </cell>
          <cell r="J14">
            <v>49.4</v>
          </cell>
          <cell r="K14">
            <v>49.4</v>
          </cell>
          <cell r="L14">
            <v>49.4</v>
          </cell>
          <cell r="M14">
            <v>49.4</v>
          </cell>
          <cell r="N14">
            <v>1</v>
          </cell>
        </row>
        <row r="15">
          <cell r="A15" t="str">
            <v>ANAHM_2_CANYN2</v>
          </cell>
          <cell r="E15">
            <v>48</v>
          </cell>
          <cell r="F15">
            <v>48</v>
          </cell>
          <cell r="G15">
            <v>48</v>
          </cell>
          <cell r="H15">
            <v>48</v>
          </cell>
          <cell r="I15">
            <v>48</v>
          </cell>
          <cell r="J15">
            <v>48</v>
          </cell>
          <cell r="K15">
            <v>48</v>
          </cell>
          <cell r="L15">
            <v>48</v>
          </cell>
          <cell r="M15">
            <v>48</v>
          </cell>
          <cell r="N15">
            <v>1</v>
          </cell>
        </row>
        <row r="16">
          <cell r="A16" t="str">
            <v>ANAHM_2_CANYN3</v>
          </cell>
          <cell r="E16">
            <v>48</v>
          </cell>
          <cell r="F16">
            <v>48</v>
          </cell>
          <cell r="G16">
            <v>48</v>
          </cell>
          <cell r="H16">
            <v>48</v>
          </cell>
          <cell r="I16">
            <v>48</v>
          </cell>
          <cell r="J16">
            <v>48</v>
          </cell>
          <cell r="K16">
            <v>48</v>
          </cell>
          <cell r="L16">
            <v>48</v>
          </cell>
          <cell r="M16">
            <v>48</v>
          </cell>
          <cell r="N16">
            <v>1</v>
          </cell>
        </row>
        <row r="17">
          <cell r="A17" t="str">
            <v>ANAHM_2_CANYN4</v>
          </cell>
          <cell r="E17">
            <v>49.4</v>
          </cell>
          <cell r="F17">
            <v>49.4</v>
          </cell>
          <cell r="G17">
            <v>49.4</v>
          </cell>
          <cell r="H17">
            <v>49.4</v>
          </cell>
          <cell r="I17">
            <v>49.4</v>
          </cell>
          <cell r="J17">
            <v>49.4</v>
          </cell>
          <cell r="K17">
            <v>49.4</v>
          </cell>
          <cell r="L17">
            <v>49.4</v>
          </cell>
          <cell r="M17">
            <v>49.4</v>
          </cell>
          <cell r="N17">
            <v>1</v>
          </cell>
        </row>
        <row r="18">
          <cell r="A18" t="str">
            <v>APLHIL_1_SLABCK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</v>
          </cell>
        </row>
        <row r="19">
          <cell r="A19" t="str">
            <v>ARCOGN_2_UNITS</v>
          </cell>
          <cell r="E19">
            <v>13</v>
          </cell>
          <cell r="F19">
            <v>13</v>
          </cell>
          <cell r="G19">
            <v>13</v>
          </cell>
          <cell r="H19">
            <v>13</v>
          </cell>
          <cell r="I19">
            <v>13</v>
          </cell>
          <cell r="J19">
            <v>13</v>
          </cell>
          <cell r="K19">
            <v>13</v>
          </cell>
          <cell r="L19">
            <v>13</v>
          </cell>
          <cell r="M19">
            <v>13</v>
          </cell>
          <cell r="N19">
            <v>1</v>
          </cell>
        </row>
        <row r="20">
          <cell r="A20" t="str">
            <v>BALCHS_7_UNIT 1</v>
          </cell>
          <cell r="E20">
            <v>24.8</v>
          </cell>
          <cell r="F20">
            <v>24.8</v>
          </cell>
          <cell r="G20">
            <v>24.8</v>
          </cell>
          <cell r="H20">
            <v>31</v>
          </cell>
          <cell r="I20">
            <v>31</v>
          </cell>
          <cell r="J20">
            <v>31</v>
          </cell>
          <cell r="K20">
            <v>24.8</v>
          </cell>
          <cell r="L20">
            <v>24.8</v>
          </cell>
          <cell r="M20">
            <v>24.8</v>
          </cell>
          <cell r="N20">
            <v>1</v>
          </cell>
        </row>
        <row r="21">
          <cell r="A21" t="str">
            <v>BALCHS_7_UNIT 2</v>
          </cell>
          <cell r="E21">
            <v>42</v>
          </cell>
          <cell r="F21">
            <v>42</v>
          </cell>
          <cell r="G21">
            <v>52.5</v>
          </cell>
          <cell r="H21">
            <v>52.5</v>
          </cell>
          <cell r="I21">
            <v>52.5</v>
          </cell>
          <cell r="J21">
            <v>52.5</v>
          </cell>
          <cell r="K21">
            <v>42</v>
          </cell>
          <cell r="L21">
            <v>52.5</v>
          </cell>
          <cell r="M21">
            <v>42</v>
          </cell>
          <cell r="N21">
            <v>1</v>
          </cell>
        </row>
        <row r="22">
          <cell r="A22" t="str">
            <v>BALCHS_7_UNIT 3</v>
          </cell>
          <cell r="E22">
            <v>43.68</v>
          </cell>
          <cell r="F22">
            <v>43.68</v>
          </cell>
          <cell r="G22">
            <v>54.18</v>
          </cell>
          <cell r="H22">
            <v>54.18</v>
          </cell>
          <cell r="I22">
            <v>54.18</v>
          </cell>
          <cell r="J22">
            <v>54.18</v>
          </cell>
          <cell r="K22">
            <v>43.68</v>
          </cell>
          <cell r="L22">
            <v>54.18</v>
          </cell>
          <cell r="M22">
            <v>43.68</v>
          </cell>
          <cell r="N22">
            <v>1</v>
          </cell>
        </row>
        <row r="23">
          <cell r="A23" t="str">
            <v>BANKPP_2_NSPIN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</v>
          </cell>
        </row>
        <row r="24">
          <cell r="A24" t="str">
            <v>BARRE_6_PEAKER</v>
          </cell>
          <cell r="E24">
            <v>47</v>
          </cell>
          <cell r="F24">
            <v>47</v>
          </cell>
          <cell r="G24">
            <v>47</v>
          </cell>
          <cell r="H24">
            <v>47</v>
          </cell>
          <cell r="I24">
            <v>47</v>
          </cell>
          <cell r="J24">
            <v>47</v>
          </cell>
          <cell r="K24">
            <v>47</v>
          </cell>
          <cell r="L24">
            <v>47</v>
          </cell>
          <cell r="M24">
            <v>47</v>
          </cell>
          <cell r="N24">
            <v>1</v>
          </cell>
        </row>
        <row r="25">
          <cell r="A25" t="str">
            <v>BASICE_2_UNITS</v>
          </cell>
          <cell r="E25">
            <v>30</v>
          </cell>
          <cell r="F25">
            <v>30</v>
          </cell>
          <cell r="G25">
            <v>30</v>
          </cell>
          <cell r="H25">
            <v>30</v>
          </cell>
          <cell r="I25">
            <v>30</v>
          </cell>
          <cell r="J25">
            <v>30</v>
          </cell>
          <cell r="K25">
            <v>30</v>
          </cell>
          <cell r="L25">
            <v>30</v>
          </cell>
          <cell r="M25">
            <v>30</v>
          </cell>
          <cell r="N25">
            <v>1</v>
          </cell>
        </row>
        <row r="26">
          <cell r="A26" t="str">
            <v>BCTSYS_5_PWXDYN</v>
          </cell>
          <cell r="E26">
            <v>428</v>
          </cell>
          <cell r="F26">
            <v>428</v>
          </cell>
          <cell r="G26">
            <v>428</v>
          </cell>
          <cell r="H26">
            <v>428</v>
          </cell>
          <cell r="I26">
            <v>428</v>
          </cell>
          <cell r="J26">
            <v>428</v>
          </cell>
          <cell r="K26">
            <v>428</v>
          </cell>
          <cell r="L26">
            <v>428</v>
          </cell>
          <cell r="M26">
            <v>428</v>
          </cell>
          <cell r="N26">
            <v>1</v>
          </cell>
        </row>
        <row r="27">
          <cell r="A27" t="str">
            <v>BDGRCK_1_UNITS</v>
          </cell>
          <cell r="E27">
            <v>48.08</v>
          </cell>
          <cell r="F27">
            <v>48.08</v>
          </cell>
          <cell r="G27">
            <v>48.08</v>
          </cell>
          <cell r="H27">
            <v>48.08</v>
          </cell>
          <cell r="I27">
            <v>48.08</v>
          </cell>
          <cell r="J27">
            <v>48.08</v>
          </cell>
          <cell r="K27">
            <v>48.08</v>
          </cell>
          <cell r="L27">
            <v>48.08</v>
          </cell>
          <cell r="M27">
            <v>48.08</v>
          </cell>
          <cell r="N27">
            <v>1</v>
          </cell>
        </row>
        <row r="28">
          <cell r="A28" t="str">
            <v>BEARDS_7_UNIT 1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1</v>
          </cell>
        </row>
        <row r="29">
          <cell r="A29" t="str">
            <v>BEARMT_1_UNIT</v>
          </cell>
          <cell r="E29">
            <v>49.21</v>
          </cell>
          <cell r="F29">
            <v>49.21</v>
          </cell>
          <cell r="G29">
            <v>49.21</v>
          </cell>
          <cell r="H29">
            <v>49.21</v>
          </cell>
          <cell r="I29">
            <v>49.21</v>
          </cell>
          <cell r="J29">
            <v>49.21</v>
          </cell>
          <cell r="K29">
            <v>49.21</v>
          </cell>
          <cell r="L29">
            <v>49.21</v>
          </cell>
          <cell r="M29">
            <v>49.21</v>
          </cell>
          <cell r="N29">
            <v>1</v>
          </cell>
        </row>
        <row r="30">
          <cell r="A30" t="str">
            <v>BELDEN_7_UNIT 1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1</v>
          </cell>
        </row>
        <row r="31">
          <cell r="A31" t="str">
            <v>BIGCRK_2_EXESWD</v>
          </cell>
          <cell r="E31">
            <v>570</v>
          </cell>
          <cell r="F31">
            <v>632.20000000000005</v>
          </cell>
          <cell r="G31">
            <v>732.04</v>
          </cell>
          <cell r="H31">
            <v>702.52</v>
          </cell>
          <cell r="I31">
            <v>700</v>
          </cell>
          <cell r="J31">
            <v>700</v>
          </cell>
          <cell r="K31">
            <v>412.6</v>
          </cell>
          <cell r="L31">
            <v>407.32</v>
          </cell>
          <cell r="M31">
            <v>374.28</v>
          </cell>
          <cell r="N31">
            <v>1</v>
          </cell>
        </row>
        <row r="32">
          <cell r="A32" t="str">
            <v>BLACK_7_UNIT 1</v>
          </cell>
          <cell r="E32">
            <v>82.8</v>
          </cell>
          <cell r="F32">
            <v>84</v>
          </cell>
          <cell r="G32">
            <v>84.8</v>
          </cell>
          <cell r="H32">
            <v>84.8</v>
          </cell>
          <cell r="I32">
            <v>84.4</v>
          </cell>
          <cell r="J32">
            <v>83.6</v>
          </cell>
          <cell r="K32">
            <v>68</v>
          </cell>
          <cell r="L32">
            <v>68</v>
          </cell>
          <cell r="M32">
            <v>84.4</v>
          </cell>
          <cell r="N32">
            <v>1</v>
          </cell>
        </row>
        <row r="33">
          <cell r="A33" t="str">
            <v>BLACK_7_UNIT 2</v>
          </cell>
          <cell r="E33">
            <v>82</v>
          </cell>
          <cell r="F33">
            <v>83.28</v>
          </cell>
          <cell r="G33">
            <v>84.08</v>
          </cell>
          <cell r="H33">
            <v>84.08</v>
          </cell>
          <cell r="I33">
            <v>84.08</v>
          </cell>
          <cell r="J33">
            <v>84.08</v>
          </cell>
          <cell r="K33">
            <v>67.28</v>
          </cell>
          <cell r="L33">
            <v>83.48</v>
          </cell>
          <cell r="M33">
            <v>83.88</v>
          </cell>
          <cell r="N33">
            <v>1</v>
          </cell>
        </row>
        <row r="34">
          <cell r="A34" t="str">
            <v>BLCKBT_2_STONEY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1</v>
          </cell>
        </row>
        <row r="35">
          <cell r="A35" t="str">
            <v>BLKCRK_2_GMCBT1</v>
          </cell>
          <cell r="E35">
            <v>460</v>
          </cell>
          <cell r="F35">
            <v>460</v>
          </cell>
          <cell r="G35">
            <v>460</v>
          </cell>
          <cell r="H35">
            <v>460</v>
          </cell>
          <cell r="I35">
            <v>460</v>
          </cell>
          <cell r="J35">
            <v>460</v>
          </cell>
          <cell r="K35">
            <v>460</v>
          </cell>
          <cell r="L35">
            <v>460</v>
          </cell>
          <cell r="M35">
            <v>460</v>
          </cell>
          <cell r="N35">
            <v>3</v>
          </cell>
        </row>
        <row r="36">
          <cell r="A36" t="str">
            <v>BLKDIA_2_BDEBT1</v>
          </cell>
          <cell r="E36">
            <v>350</v>
          </cell>
          <cell r="F36">
            <v>400</v>
          </cell>
          <cell r="G36">
            <v>400</v>
          </cell>
          <cell r="H36">
            <v>400</v>
          </cell>
          <cell r="I36">
            <v>400</v>
          </cell>
          <cell r="J36">
            <v>400</v>
          </cell>
          <cell r="K36">
            <v>400</v>
          </cell>
          <cell r="L36">
            <v>400</v>
          </cell>
          <cell r="M36">
            <v>400</v>
          </cell>
          <cell r="N36">
            <v>1</v>
          </cell>
        </row>
        <row r="37">
          <cell r="A37" t="str">
            <v>BLM W_2_COSBT1</v>
          </cell>
          <cell r="E37">
            <v>120</v>
          </cell>
          <cell r="F37">
            <v>120</v>
          </cell>
          <cell r="G37">
            <v>120</v>
          </cell>
          <cell r="H37">
            <v>120</v>
          </cell>
          <cell r="I37">
            <v>120</v>
          </cell>
          <cell r="J37">
            <v>120</v>
          </cell>
          <cell r="K37">
            <v>120</v>
          </cell>
          <cell r="L37">
            <v>120</v>
          </cell>
          <cell r="M37">
            <v>120</v>
          </cell>
          <cell r="N37">
            <v>3</v>
          </cell>
        </row>
        <row r="38">
          <cell r="A38" t="str">
            <v>BLM_2_UNITS</v>
          </cell>
          <cell r="E38">
            <v>47</v>
          </cell>
          <cell r="F38">
            <v>47</v>
          </cell>
          <cell r="G38">
            <v>47</v>
          </cell>
          <cell r="H38">
            <v>47</v>
          </cell>
          <cell r="I38">
            <v>47</v>
          </cell>
          <cell r="J38">
            <v>47</v>
          </cell>
          <cell r="K38">
            <v>47</v>
          </cell>
          <cell r="L38">
            <v>47</v>
          </cell>
          <cell r="M38">
            <v>47</v>
          </cell>
          <cell r="N38">
            <v>1</v>
          </cell>
        </row>
        <row r="39">
          <cell r="A39" t="str">
            <v>BOGUE_1_UNITA1</v>
          </cell>
          <cell r="E39">
            <v>47.6</v>
          </cell>
          <cell r="F39">
            <v>47.6</v>
          </cell>
          <cell r="G39">
            <v>47.6</v>
          </cell>
          <cell r="H39">
            <v>47.6</v>
          </cell>
          <cell r="I39">
            <v>47.6</v>
          </cell>
          <cell r="J39">
            <v>47.6</v>
          </cell>
          <cell r="K39">
            <v>47.6</v>
          </cell>
          <cell r="L39">
            <v>47.6</v>
          </cell>
          <cell r="M39">
            <v>47.6</v>
          </cell>
          <cell r="N39">
            <v>1</v>
          </cell>
        </row>
        <row r="40">
          <cell r="A40" t="str">
            <v>BORDER_6_UNITA1</v>
          </cell>
          <cell r="E40">
            <v>51.25</v>
          </cell>
          <cell r="F40">
            <v>51.25</v>
          </cell>
          <cell r="G40">
            <v>51.25</v>
          </cell>
          <cell r="H40">
            <v>51.25</v>
          </cell>
          <cell r="I40">
            <v>51.25</v>
          </cell>
          <cell r="J40">
            <v>51.25</v>
          </cell>
          <cell r="K40">
            <v>51.25</v>
          </cell>
          <cell r="L40">
            <v>51.25</v>
          </cell>
          <cell r="M40">
            <v>51.25</v>
          </cell>
          <cell r="N40">
            <v>1</v>
          </cell>
        </row>
        <row r="41">
          <cell r="A41" t="str">
            <v>BUCKBL_2_PL1X3</v>
          </cell>
          <cell r="E41">
            <v>368.63</v>
          </cell>
          <cell r="F41">
            <v>368.63</v>
          </cell>
          <cell r="G41">
            <v>368.63</v>
          </cell>
          <cell r="H41">
            <v>368.63</v>
          </cell>
          <cell r="I41">
            <v>368.63</v>
          </cell>
          <cell r="J41">
            <v>368.63</v>
          </cell>
          <cell r="K41">
            <v>368.63</v>
          </cell>
          <cell r="L41">
            <v>368.63</v>
          </cell>
          <cell r="M41">
            <v>368.63</v>
          </cell>
          <cell r="N41">
            <v>1</v>
          </cell>
        </row>
        <row r="42">
          <cell r="A42" t="str">
            <v>BUCKCK_7_PL1X2</v>
          </cell>
          <cell r="E42">
            <v>51.66</v>
          </cell>
          <cell r="F42">
            <v>51.52</v>
          </cell>
          <cell r="G42">
            <v>51.32</v>
          </cell>
          <cell r="H42">
            <v>57.25</v>
          </cell>
          <cell r="I42">
            <v>47.4</v>
          </cell>
          <cell r="J42">
            <v>40.01</v>
          </cell>
          <cell r="K42">
            <v>29.2</v>
          </cell>
          <cell r="L42">
            <v>45.8</v>
          </cell>
          <cell r="M42">
            <v>50.8</v>
          </cell>
          <cell r="N42">
            <v>1</v>
          </cell>
        </row>
        <row r="43">
          <cell r="A43" t="str">
            <v>BUTTVL_7_UNIT 1</v>
          </cell>
          <cell r="E43">
            <v>31.6</v>
          </cell>
          <cell r="F43">
            <v>32.79</v>
          </cell>
          <cell r="G43">
            <v>32.979999999999997</v>
          </cell>
          <cell r="H43">
            <v>39.5</v>
          </cell>
          <cell r="I43">
            <v>32</v>
          </cell>
          <cell r="J43">
            <v>39.5</v>
          </cell>
          <cell r="K43">
            <v>32.799999999999997</v>
          </cell>
          <cell r="L43">
            <v>32.4</v>
          </cell>
          <cell r="M43">
            <v>39.200000000000003</v>
          </cell>
          <cell r="N43">
            <v>1</v>
          </cell>
        </row>
        <row r="44">
          <cell r="A44" t="str">
            <v>CABALO_2_M2WSR2</v>
          </cell>
          <cell r="E44">
            <v>15</v>
          </cell>
          <cell r="F44">
            <v>16</v>
          </cell>
          <cell r="G44">
            <v>31</v>
          </cell>
          <cell r="H44">
            <v>39</v>
          </cell>
          <cell r="I44">
            <v>27</v>
          </cell>
          <cell r="J44">
            <v>14</v>
          </cell>
          <cell r="K44">
            <v>2</v>
          </cell>
          <cell r="L44">
            <v>2</v>
          </cell>
          <cell r="M44">
            <v>0</v>
          </cell>
          <cell r="N44">
            <v>1</v>
          </cell>
        </row>
        <row r="45">
          <cell r="A45" t="str">
            <v>CALFTN_2_CFSBT1</v>
          </cell>
          <cell r="E45">
            <v>120</v>
          </cell>
          <cell r="F45">
            <v>120</v>
          </cell>
          <cell r="G45">
            <v>120</v>
          </cell>
          <cell r="H45">
            <v>120</v>
          </cell>
          <cell r="I45">
            <v>120</v>
          </cell>
          <cell r="J45">
            <v>120</v>
          </cell>
          <cell r="K45">
            <v>120</v>
          </cell>
          <cell r="L45">
            <v>120</v>
          </cell>
          <cell r="M45">
            <v>120</v>
          </cell>
          <cell r="N45">
            <v>1</v>
          </cell>
        </row>
        <row r="46">
          <cell r="A46" t="str">
            <v>CALGEN_1_UNITS</v>
          </cell>
          <cell r="E46">
            <v>80</v>
          </cell>
          <cell r="F46">
            <v>80</v>
          </cell>
          <cell r="G46">
            <v>80</v>
          </cell>
          <cell r="H46">
            <v>80</v>
          </cell>
          <cell r="I46">
            <v>80</v>
          </cell>
          <cell r="J46">
            <v>80</v>
          </cell>
          <cell r="K46">
            <v>80</v>
          </cell>
          <cell r="L46">
            <v>80</v>
          </cell>
          <cell r="M46">
            <v>80</v>
          </cell>
          <cell r="N46">
            <v>1</v>
          </cell>
        </row>
        <row r="47">
          <cell r="A47" t="str">
            <v>CALPIN_1_AGNEW</v>
          </cell>
          <cell r="E47">
            <v>8.5599999999999987</v>
          </cell>
          <cell r="F47">
            <v>8.5599999999999987</v>
          </cell>
          <cell r="G47">
            <v>8.5599999999999987</v>
          </cell>
          <cell r="H47">
            <v>8.5599999999999987</v>
          </cell>
          <cell r="I47">
            <v>8.5599999999999987</v>
          </cell>
          <cell r="J47">
            <v>8.5599999999999987</v>
          </cell>
          <cell r="K47">
            <v>8.5599999999999987</v>
          </cell>
          <cell r="L47">
            <v>8.5599999999999987</v>
          </cell>
          <cell r="M47">
            <v>8.5599999999999987</v>
          </cell>
          <cell r="N47">
            <v>1</v>
          </cell>
        </row>
        <row r="48">
          <cell r="A48" t="str">
            <v>CAMPFW_7_FARWST</v>
          </cell>
          <cell r="E48">
            <v>5.52</v>
          </cell>
          <cell r="F48">
            <v>3.2</v>
          </cell>
          <cell r="G48">
            <v>2.8</v>
          </cell>
          <cell r="H48">
            <v>3.6</v>
          </cell>
          <cell r="I48">
            <v>3.1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1</v>
          </cell>
        </row>
        <row r="49">
          <cell r="A49" t="str">
            <v>CARBOU_7_PL2X3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1</v>
          </cell>
        </row>
        <row r="50">
          <cell r="A50" t="str">
            <v>CARBOU_7_PL4X5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1</v>
          </cell>
        </row>
        <row r="51">
          <cell r="A51" t="str">
            <v>CARBOU_7_UNIT 1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</row>
        <row r="52">
          <cell r="A52" t="str">
            <v>CARLS1_2_CARCT1</v>
          </cell>
          <cell r="E52">
            <v>422</v>
          </cell>
          <cell r="F52">
            <v>422</v>
          </cell>
          <cell r="G52">
            <v>422</v>
          </cell>
          <cell r="H52">
            <v>422</v>
          </cell>
          <cell r="I52">
            <v>422</v>
          </cell>
          <cell r="J52">
            <v>422</v>
          </cell>
          <cell r="K52">
            <v>422</v>
          </cell>
          <cell r="L52">
            <v>422</v>
          </cell>
          <cell r="M52">
            <v>422</v>
          </cell>
          <cell r="N52">
            <v>1</v>
          </cell>
        </row>
        <row r="53">
          <cell r="A53" t="str">
            <v>CARLS2_1_CARCT1</v>
          </cell>
          <cell r="E53">
            <v>105.5</v>
          </cell>
          <cell r="F53">
            <v>105.5</v>
          </cell>
          <cell r="G53">
            <v>105.5</v>
          </cell>
          <cell r="H53">
            <v>105.5</v>
          </cell>
          <cell r="I53">
            <v>105.5</v>
          </cell>
          <cell r="J53">
            <v>105.5</v>
          </cell>
          <cell r="K53">
            <v>105.5</v>
          </cell>
          <cell r="L53">
            <v>105.5</v>
          </cell>
          <cell r="M53">
            <v>105.5</v>
          </cell>
          <cell r="N53">
            <v>2</v>
          </cell>
        </row>
        <row r="54">
          <cell r="A54" t="str">
            <v>CDWR07_2_GEN</v>
          </cell>
          <cell r="E54">
            <v>115.6</v>
          </cell>
          <cell r="F54">
            <v>115.6</v>
          </cell>
          <cell r="G54">
            <v>115.6</v>
          </cell>
          <cell r="H54">
            <v>115.6</v>
          </cell>
          <cell r="I54">
            <v>115.6</v>
          </cell>
          <cell r="J54">
            <v>115.6</v>
          </cell>
          <cell r="K54">
            <v>115.6</v>
          </cell>
          <cell r="L54">
            <v>115.6</v>
          </cell>
          <cell r="M54">
            <v>115.6</v>
          </cell>
          <cell r="N54">
            <v>1</v>
          </cell>
        </row>
        <row r="55">
          <cell r="A55" t="str">
            <v>CENTER_2_RHONDO</v>
          </cell>
          <cell r="E55">
            <v>1.91</v>
          </cell>
          <cell r="F55">
            <v>1.91</v>
          </cell>
          <cell r="G55">
            <v>1.91</v>
          </cell>
          <cell r="H55">
            <v>1.91</v>
          </cell>
          <cell r="I55">
            <v>1.91</v>
          </cell>
          <cell r="J55">
            <v>1.91</v>
          </cell>
          <cell r="K55">
            <v>1.91</v>
          </cell>
          <cell r="L55">
            <v>1.91</v>
          </cell>
          <cell r="M55">
            <v>1.91</v>
          </cell>
          <cell r="N55">
            <v>1</v>
          </cell>
        </row>
        <row r="56">
          <cell r="A56" t="str">
            <v>CENTER_6_PEAKER</v>
          </cell>
          <cell r="E56">
            <v>47.11</v>
          </cell>
          <cell r="F56">
            <v>47.11</v>
          </cell>
          <cell r="G56">
            <v>47.11</v>
          </cell>
          <cell r="H56">
            <v>47.11</v>
          </cell>
          <cell r="I56">
            <v>47.11</v>
          </cell>
          <cell r="J56">
            <v>47.11</v>
          </cell>
          <cell r="K56">
            <v>47.11</v>
          </cell>
          <cell r="L56">
            <v>47.11</v>
          </cell>
          <cell r="M56">
            <v>47.11</v>
          </cell>
          <cell r="N56">
            <v>1</v>
          </cell>
        </row>
        <row r="57">
          <cell r="A57" t="str">
            <v>CENTRY_6_PL1X4</v>
          </cell>
          <cell r="E57">
            <v>36</v>
          </cell>
          <cell r="F57">
            <v>36</v>
          </cell>
          <cell r="G57">
            <v>36</v>
          </cell>
          <cell r="H57">
            <v>36</v>
          </cell>
          <cell r="I57">
            <v>36</v>
          </cell>
          <cell r="J57">
            <v>36</v>
          </cell>
          <cell r="K57">
            <v>36</v>
          </cell>
          <cell r="L57">
            <v>36</v>
          </cell>
          <cell r="M57">
            <v>36</v>
          </cell>
          <cell r="N57">
            <v>1</v>
          </cell>
        </row>
        <row r="58">
          <cell r="A58" t="str">
            <v>CHALK_1_UNIT</v>
          </cell>
          <cell r="E58">
            <v>48.67</v>
          </cell>
          <cell r="F58">
            <v>48.67</v>
          </cell>
          <cell r="G58">
            <v>48.67</v>
          </cell>
          <cell r="H58">
            <v>48.67</v>
          </cell>
          <cell r="I58">
            <v>48.67</v>
          </cell>
          <cell r="J58">
            <v>48.67</v>
          </cell>
          <cell r="K58">
            <v>48.67</v>
          </cell>
          <cell r="L58">
            <v>48.67</v>
          </cell>
          <cell r="M58">
            <v>48.67</v>
          </cell>
          <cell r="N58">
            <v>1</v>
          </cell>
        </row>
        <row r="59">
          <cell r="A59" t="str">
            <v>CHICPK_7_UNIT 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1</v>
          </cell>
        </row>
        <row r="60">
          <cell r="A60" t="str">
            <v>CHILLS_7_UNITA1</v>
          </cell>
          <cell r="E60">
            <v>2</v>
          </cell>
          <cell r="F60">
            <v>1.4</v>
          </cell>
          <cell r="G60">
            <v>1.68</v>
          </cell>
          <cell r="H60">
            <v>1.56</v>
          </cell>
          <cell r="I60">
            <v>1.52</v>
          </cell>
          <cell r="J60">
            <v>1.74</v>
          </cell>
          <cell r="K60">
            <v>1.75</v>
          </cell>
          <cell r="L60">
            <v>1.8</v>
          </cell>
          <cell r="M60">
            <v>1.61</v>
          </cell>
          <cell r="N60">
            <v>1</v>
          </cell>
        </row>
        <row r="61">
          <cell r="A61" t="str">
            <v>CHINO_2_APEBT1</v>
          </cell>
          <cell r="E61">
            <v>40</v>
          </cell>
          <cell r="F61">
            <v>40</v>
          </cell>
          <cell r="G61">
            <v>40</v>
          </cell>
          <cell r="H61">
            <v>40</v>
          </cell>
          <cell r="I61">
            <v>40</v>
          </cell>
          <cell r="J61">
            <v>40</v>
          </cell>
          <cell r="K61">
            <v>40</v>
          </cell>
          <cell r="L61">
            <v>40</v>
          </cell>
          <cell r="M61">
            <v>40</v>
          </cell>
          <cell r="N61">
            <v>3</v>
          </cell>
        </row>
        <row r="62">
          <cell r="A62" t="str">
            <v>CHINO_6_CIMGEN</v>
          </cell>
          <cell r="E62">
            <v>9.9999999999980105E-3</v>
          </cell>
          <cell r="F62">
            <v>9.9999999999980105E-3</v>
          </cell>
          <cell r="G62">
            <v>9.9999999999980105E-3</v>
          </cell>
          <cell r="H62">
            <v>9.9999999999980105E-3</v>
          </cell>
          <cell r="I62">
            <v>9.9999999999980105E-3</v>
          </cell>
          <cell r="J62">
            <v>9.9999999999980105E-3</v>
          </cell>
          <cell r="K62">
            <v>9.9999999999980105E-3</v>
          </cell>
          <cell r="L62">
            <v>9.9999999999980105E-3</v>
          </cell>
          <cell r="M62">
            <v>9.9999999999980105E-3</v>
          </cell>
          <cell r="N62">
            <v>1</v>
          </cell>
        </row>
        <row r="63">
          <cell r="A63" t="str">
            <v>CHINO_7_MILIKN</v>
          </cell>
          <cell r="E63">
            <v>1.48</v>
          </cell>
          <cell r="F63">
            <v>1.36</v>
          </cell>
          <cell r="G63">
            <v>1.24</v>
          </cell>
          <cell r="H63">
            <v>1.25</v>
          </cell>
          <cell r="I63">
            <v>1.19</v>
          </cell>
          <cell r="J63">
            <v>1.21</v>
          </cell>
          <cell r="K63">
            <v>1.27</v>
          </cell>
          <cell r="L63">
            <v>1.41</v>
          </cell>
          <cell r="M63">
            <v>1.32</v>
          </cell>
          <cell r="N63">
            <v>1</v>
          </cell>
        </row>
        <row r="64">
          <cell r="A64" t="str">
            <v>CHWCHL_1_UNIT</v>
          </cell>
          <cell r="E64">
            <v>48</v>
          </cell>
          <cell r="F64">
            <v>48</v>
          </cell>
          <cell r="G64">
            <v>48</v>
          </cell>
          <cell r="H64">
            <v>48</v>
          </cell>
          <cell r="I64">
            <v>48</v>
          </cell>
          <cell r="J64">
            <v>48</v>
          </cell>
          <cell r="K64">
            <v>48</v>
          </cell>
          <cell r="L64">
            <v>48</v>
          </cell>
          <cell r="M64">
            <v>48</v>
          </cell>
          <cell r="N64">
            <v>1</v>
          </cell>
        </row>
        <row r="65">
          <cell r="A65" t="str">
            <v>COCOPP_2_CTG1</v>
          </cell>
          <cell r="E65">
            <v>197.99</v>
          </cell>
          <cell r="F65">
            <v>197.56</v>
          </cell>
          <cell r="G65">
            <v>194.46</v>
          </cell>
          <cell r="H65">
            <v>192.97</v>
          </cell>
          <cell r="I65">
            <v>192.96</v>
          </cell>
          <cell r="J65">
            <v>195.25</v>
          </cell>
          <cell r="K65">
            <v>198.56</v>
          </cell>
          <cell r="L65">
            <v>200.97</v>
          </cell>
          <cell r="M65">
            <v>203.03</v>
          </cell>
          <cell r="N65">
            <v>1</v>
          </cell>
        </row>
        <row r="66">
          <cell r="A66" t="str">
            <v>COCOPP_2_CTG2</v>
          </cell>
          <cell r="E66">
            <v>197.15</v>
          </cell>
          <cell r="F66">
            <v>196.73</v>
          </cell>
          <cell r="G66">
            <v>193.71</v>
          </cell>
          <cell r="H66">
            <v>192.21</v>
          </cell>
          <cell r="I66">
            <v>192.19</v>
          </cell>
          <cell r="J66">
            <v>194.36</v>
          </cell>
          <cell r="K66">
            <v>197.62</v>
          </cell>
          <cell r="L66">
            <v>200.12</v>
          </cell>
          <cell r="M66">
            <v>202.17</v>
          </cell>
          <cell r="N66">
            <v>1</v>
          </cell>
        </row>
        <row r="67">
          <cell r="A67" t="str">
            <v>COCOPP_2_CTG3</v>
          </cell>
          <cell r="E67">
            <v>196.84</v>
          </cell>
          <cell r="F67">
            <v>196.48</v>
          </cell>
          <cell r="G67">
            <v>192.95</v>
          </cell>
          <cell r="H67">
            <v>191.43</v>
          </cell>
          <cell r="I67">
            <v>191.43</v>
          </cell>
          <cell r="J67">
            <v>193.71</v>
          </cell>
          <cell r="K67">
            <v>197.18</v>
          </cell>
          <cell r="L67">
            <v>199.67</v>
          </cell>
          <cell r="M67">
            <v>201.74</v>
          </cell>
          <cell r="N67">
            <v>1</v>
          </cell>
        </row>
        <row r="68">
          <cell r="A68" t="str">
            <v>COCOPP_2_CTG4</v>
          </cell>
          <cell r="E68">
            <v>198.69</v>
          </cell>
          <cell r="F68">
            <v>198.21</v>
          </cell>
          <cell r="G68">
            <v>194.29</v>
          </cell>
          <cell r="H68">
            <v>192.77</v>
          </cell>
          <cell r="I68">
            <v>192.77</v>
          </cell>
          <cell r="J68">
            <v>195.06</v>
          </cell>
          <cell r="K68">
            <v>199.04</v>
          </cell>
          <cell r="L68">
            <v>201.7</v>
          </cell>
          <cell r="M68">
            <v>203.61</v>
          </cell>
          <cell r="N68">
            <v>1</v>
          </cell>
        </row>
        <row r="69">
          <cell r="A69" t="str">
            <v>COLGAT_7_UNIT 1</v>
          </cell>
          <cell r="E69">
            <v>161</v>
          </cell>
          <cell r="F69">
            <v>161</v>
          </cell>
          <cell r="G69">
            <v>161</v>
          </cell>
          <cell r="H69">
            <v>161</v>
          </cell>
          <cell r="I69">
            <v>161</v>
          </cell>
          <cell r="J69">
            <v>161</v>
          </cell>
          <cell r="K69">
            <v>161</v>
          </cell>
          <cell r="L69">
            <v>161</v>
          </cell>
          <cell r="M69">
            <v>161</v>
          </cell>
          <cell r="N69">
            <v>1</v>
          </cell>
        </row>
        <row r="70">
          <cell r="A70" t="str">
            <v>COLGAT_7_UNIT 2</v>
          </cell>
          <cell r="E70">
            <v>161</v>
          </cell>
          <cell r="F70">
            <v>161</v>
          </cell>
          <cell r="G70">
            <v>161</v>
          </cell>
          <cell r="H70">
            <v>161</v>
          </cell>
          <cell r="I70">
            <v>161</v>
          </cell>
          <cell r="J70">
            <v>161</v>
          </cell>
          <cell r="K70">
            <v>161</v>
          </cell>
          <cell r="L70">
            <v>161</v>
          </cell>
          <cell r="M70">
            <v>161</v>
          </cell>
          <cell r="N70">
            <v>1</v>
          </cell>
        </row>
        <row r="71">
          <cell r="A71" t="str">
            <v>COLTON_6_AGUAM1</v>
          </cell>
          <cell r="E71">
            <v>43</v>
          </cell>
          <cell r="F71">
            <v>43</v>
          </cell>
          <cell r="G71">
            <v>43</v>
          </cell>
          <cell r="H71">
            <v>43</v>
          </cell>
          <cell r="I71">
            <v>43</v>
          </cell>
          <cell r="J71">
            <v>43</v>
          </cell>
          <cell r="K71">
            <v>43</v>
          </cell>
          <cell r="L71">
            <v>43</v>
          </cell>
          <cell r="M71">
            <v>43</v>
          </cell>
          <cell r="N71">
            <v>1</v>
          </cell>
        </row>
        <row r="72">
          <cell r="A72" t="str">
            <v>COLUSA_2_PL1X3</v>
          </cell>
          <cell r="E72">
            <v>507.55</v>
          </cell>
          <cell r="F72">
            <v>519.69000000000005</v>
          </cell>
          <cell r="G72">
            <v>486.83</v>
          </cell>
          <cell r="H72">
            <v>485.94</v>
          </cell>
          <cell r="I72">
            <v>484.86999999999995</v>
          </cell>
          <cell r="J72">
            <v>494.65000000000003</v>
          </cell>
          <cell r="K72">
            <v>507.55</v>
          </cell>
          <cell r="L72">
            <v>510.74999999999994</v>
          </cell>
          <cell r="M72">
            <v>513.69000000000005</v>
          </cell>
          <cell r="N72">
            <v>1</v>
          </cell>
        </row>
        <row r="73">
          <cell r="A73" t="str">
            <v>COLVIL_7_PL1X2</v>
          </cell>
          <cell r="E73">
            <v>246.86</v>
          </cell>
          <cell r="F73">
            <v>246.86</v>
          </cell>
          <cell r="G73">
            <v>246.86</v>
          </cell>
          <cell r="H73">
            <v>246.86</v>
          </cell>
          <cell r="I73">
            <v>246.86</v>
          </cell>
          <cell r="J73">
            <v>246.86</v>
          </cell>
          <cell r="K73">
            <v>246.86</v>
          </cell>
          <cell r="L73">
            <v>246.86</v>
          </cell>
          <cell r="M73">
            <v>246.86</v>
          </cell>
          <cell r="N73">
            <v>1</v>
          </cell>
        </row>
        <row r="74">
          <cell r="A74" t="str">
            <v>CONTRL_1_CASAD2</v>
          </cell>
          <cell r="E74">
            <v>8.35</v>
          </cell>
          <cell r="F74">
            <v>8.6300000000000008</v>
          </cell>
          <cell r="G74">
            <v>8.23</v>
          </cell>
          <cell r="H74">
            <v>9.41</v>
          </cell>
          <cell r="I74">
            <v>9.2799999999999994</v>
          </cell>
          <cell r="J74">
            <v>9.17</v>
          </cell>
          <cell r="K74">
            <v>9.16</v>
          </cell>
          <cell r="L74">
            <v>9.99</v>
          </cell>
          <cell r="M74">
            <v>10.199999999999999</v>
          </cell>
          <cell r="N74">
            <v>1</v>
          </cell>
        </row>
        <row r="75">
          <cell r="A75" t="str">
            <v>CONTRL_1_POOLE</v>
          </cell>
          <cell r="E75">
            <v>0.76</v>
          </cell>
          <cell r="F75">
            <v>2.25</v>
          </cell>
          <cell r="G75">
            <v>8.2899999999999991</v>
          </cell>
          <cell r="H75">
            <v>5.72</v>
          </cell>
          <cell r="I75">
            <v>4.1500000000000004</v>
          </cell>
          <cell r="J75">
            <v>0.57999999999999996</v>
          </cell>
          <cell r="K75">
            <v>0.04</v>
          </cell>
          <cell r="L75">
            <v>0.56000000000000005</v>
          </cell>
          <cell r="M75">
            <v>0.88</v>
          </cell>
          <cell r="N75">
            <v>1</v>
          </cell>
        </row>
        <row r="76">
          <cell r="A76" t="str">
            <v>CONTRL_1_RUSHCK</v>
          </cell>
          <cell r="E76">
            <v>1.82</v>
          </cell>
          <cell r="F76">
            <v>0.8</v>
          </cell>
          <cell r="G76">
            <v>9.4499999999999993</v>
          </cell>
          <cell r="H76">
            <v>9.5500000000000007</v>
          </cell>
          <cell r="I76">
            <v>1.62</v>
          </cell>
          <cell r="J76">
            <v>1.62</v>
          </cell>
          <cell r="K76">
            <v>1.1000000000000001</v>
          </cell>
          <cell r="L76">
            <v>1.26</v>
          </cell>
          <cell r="M76">
            <v>0.8</v>
          </cell>
          <cell r="N76">
            <v>1</v>
          </cell>
        </row>
        <row r="77">
          <cell r="A77" t="str">
            <v>CORONS_6_CLRWTR</v>
          </cell>
          <cell r="E77">
            <v>8</v>
          </cell>
          <cell r="F77">
            <v>8</v>
          </cell>
          <cell r="G77">
            <v>8</v>
          </cell>
          <cell r="H77">
            <v>8</v>
          </cell>
          <cell r="I77">
            <v>8</v>
          </cell>
          <cell r="J77">
            <v>8</v>
          </cell>
          <cell r="K77">
            <v>8</v>
          </cell>
          <cell r="L77">
            <v>8</v>
          </cell>
          <cell r="M77">
            <v>8</v>
          </cell>
          <cell r="N77">
            <v>1</v>
          </cell>
        </row>
        <row r="78">
          <cell r="A78" t="str">
            <v>COVERD_2_QFUNTS</v>
          </cell>
          <cell r="E78">
            <v>4.2</v>
          </cell>
          <cell r="F78">
            <v>3.96</v>
          </cell>
          <cell r="G78">
            <v>1.04</v>
          </cell>
          <cell r="H78">
            <v>0.22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0.23</v>
          </cell>
          <cell r="N78">
            <v>1</v>
          </cell>
        </row>
        <row r="79">
          <cell r="A79" t="str">
            <v>CRESTA_7_PL1X2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1</v>
          </cell>
        </row>
        <row r="80">
          <cell r="A80" t="str">
            <v>CSCCOG_1_UNIT 1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1</v>
          </cell>
        </row>
        <row r="81">
          <cell r="A81" t="str">
            <v>CSCGNR_1_UNIT 1</v>
          </cell>
          <cell r="E81">
            <v>24</v>
          </cell>
          <cell r="F81">
            <v>24</v>
          </cell>
          <cell r="G81">
            <v>24</v>
          </cell>
          <cell r="H81">
            <v>24</v>
          </cell>
          <cell r="I81">
            <v>24</v>
          </cell>
          <cell r="J81">
            <v>24</v>
          </cell>
          <cell r="K81">
            <v>24</v>
          </cell>
          <cell r="L81">
            <v>24</v>
          </cell>
          <cell r="M81">
            <v>24</v>
          </cell>
          <cell r="N81">
            <v>1</v>
          </cell>
        </row>
        <row r="82">
          <cell r="A82" t="str">
            <v>CSCGNR_1_UNIT 2</v>
          </cell>
          <cell r="E82">
            <v>24</v>
          </cell>
          <cell r="F82">
            <v>24</v>
          </cell>
          <cell r="G82">
            <v>24</v>
          </cell>
          <cell r="H82">
            <v>24</v>
          </cell>
          <cell r="I82">
            <v>24</v>
          </cell>
          <cell r="J82">
            <v>24</v>
          </cell>
          <cell r="K82">
            <v>24</v>
          </cell>
          <cell r="L82">
            <v>24</v>
          </cell>
          <cell r="M82">
            <v>24</v>
          </cell>
          <cell r="N82">
            <v>1</v>
          </cell>
        </row>
        <row r="83">
          <cell r="A83" t="str">
            <v>CSTRVL_7_PL1X2</v>
          </cell>
          <cell r="E83">
            <v>4.01</v>
          </cell>
          <cell r="F83">
            <v>3.63</v>
          </cell>
          <cell r="G83">
            <v>3.95</v>
          </cell>
          <cell r="H83">
            <v>4.16</v>
          </cell>
          <cell r="I83">
            <v>4.1399999999999997</v>
          </cell>
          <cell r="J83">
            <v>4.17</v>
          </cell>
          <cell r="K83">
            <v>3.86</v>
          </cell>
          <cell r="L83">
            <v>3.98</v>
          </cell>
          <cell r="M83">
            <v>3.73</v>
          </cell>
          <cell r="N83">
            <v>1</v>
          </cell>
        </row>
        <row r="84">
          <cell r="A84" t="str">
            <v>CUMMNG_6_SUNCT1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1</v>
          </cell>
        </row>
        <row r="85">
          <cell r="A85" t="str">
            <v>DELTA_2_PL1X4</v>
          </cell>
          <cell r="E85">
            <v>629</v>
          </cell>
          <cell r="F85">
            <v>619</v>
          </cell>
          <cell r="G85">
            <v>609</v>
          </cell>
          <cell r="H85">
            <v>602</v>
          </cell>
          <cell r="I85">
            <v>602</v>
          </cell>
          <cell r="J85">
            <v>602</v>
          </cell>
          <cell r="K85">
            <v>619</v>
          </cell>
          <cell r="L85">
            <v>634</v>
          </cell>
          <cell r="M85">
            <v>645.29</v>
          </cell>
          <cell r="N85">
            <v>1</v>
          </cell>
        </row>
        <row r="86">
          <cell r="A86" t="str">
            <v>DONNLS_7_UNIT</v>
          </cell>
          <cell r="E86">
            <v>65.209999999999994</v>
          </cell>
          <cell r="F86">
            <v>70.099999999999994</v>
          </cell>
          <cell r="G86">
            <v>72</v>
          </cell>
          <cell r="H86">
            <v>72</v>
          </cell>
          <cell r="I86">
            <v>72</v>
          </cell>
          <cell r="J86">
            <v>72</v>
          </cell>
          <cell r="K86">
            <v>70.02</v>
          </cell>
          <cell r="L86">
            <v>67.92</v>
          </cell>
          <cell r="M86">
            <v>66.81</v>
          </cell>
          <cell r="N86">
            <v>1</v>
          </cell>
        </row>
        <row r="87">
          <cell r="A87" t="str">
            <v>DOSMGO_2_NSPIN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</v>
          </cell>
        </row>
        <row r="88">
          <cell r="A88" t="str">
            <v>DOUBLC_1_UNITS</v>
          </cell>
          <cell r="E88">
            <v>32.229999999999997</v>
          </cell>
          <cell r="F88">
            <v>32.229999999999997</v>
          </cell>
          <cell r="G88">
            <v>32.229999999999997</v>
          </cell>
          <cell r="H88">
            <v>32.229999999999997</v>
          </cell>
          <cell r="I88">
            <v>32.229999999999997</v>
          </cell>
          <cell r="J88">
            <v>32.229999999999997</v>
          </cell>
          <cell r="K88">
            <v>32.229999999999997</v>
          </cell>
          <cell r="L88">
            <v>32.229999999999997</v>
          </cell>
          <cell r="M88">
            <v>32.229999999999997</v>
          </cell>
          <cell r="N88">
            <v>1</v>
          </cell>
        </row>
        <row r="89">
          <cell r="A89" t="str">
            <v>DRACKR_2_DSUBT1</v>
          </cell>
          <cell r="E89">
            <v>126</v>
          </cell>
          <cell r="F89">
            <v>126</v>
          </cell>
          <cell r="G89">
            <v>126</v>
          </cell>
          <cell r="H89">
            <v>126</v>
          </cell>
          <cell r="I89">
            <v>126</v>
          </cell>
          <cell r="J89">
            <v>126</v>
          </cell>
          <cell r="K89">
            <v>126</v>
          </cell>
          <cell r="L89">
            <v>126</v>
          </cell>
          <cell r="M89">
            <v>126</v>
          </cell>
          <cell r="N89">
            <v>3</v>
          </cell>
        </row>
        <row r="90">
          <cell r="A90" t="str">
            <v>DRACKR_2_DSUBT2</v>
          </cell>
          <cell r="E90">
            <v>230</v>
          </cell>
          <cell r="F90">
            <v>230</v>
          </cell>
          <cell r="G90">
            <v>230</v>
          </cell>
          <cell r="H90">
            <v>230</v>
          </cell>
          <cell r="I90">
            <v>230</v>
          </cell>
          <cell r="J90">
            <v>230</v>
          </cell>
          <cell r="K90">
            <v>230</v>
          </cell>
          <cell r="L90">
            <v>230</v>
          </cell>
          <cell r="M90">
            <v>228.15</v>
          </cell>
          <cell r="N90">
            <v>3</v>
          </cell>
        </row>
        <row r="91">
          <cell r="A91" t="str">
            <v>DRACKR_2_DSUBT3</v>
          </cell>
          <cell r="E91">
            <v>230</v>
          </cell>
          <cell r="F91">
            <v>230</v>
          </cell>
          <cell r="G91">
            <v>230</v>
          </cell>
          <cell r="H91">
            <v>230</v>
          </cell>
          <cell r="I91">
            <v>230</v>
          </cell>
          <cell r="J91">
            <v>230</v>
          </cell>
          <cell r="K91">
            <v>230</v>
          </cell>
          <cell r="L91">
            <v>230</v>
          </cell>
          <cell r="M91">
            <v>230</v>
          </cell>
          <cell r="N91">
            <v>3</v>
          </cell>
        </row>
        <row r="92">
          <cell r="A92" t="str">
            <v>DREWS_6_PL1X4</v>
          </cell>
          <cell r="E92">
            <v>36</v>
          </cell>
          <cell r="F92">
            <v>36</v>
          </cell>
          <cell r="G92">
            <v>36</v>
          </cell>
          <cell r="H92">
            <v>36</v>
          </cell>
          <cell r="I92">
            <v>36</v>
          </cell>
          <cell r="J92">
            <v>36</v>
          </cell>
          <cell r="K92">
            <v>36</v>
          </cell>
          <cell r="L92">
            <v>36</v>
          </cell>
          <cell r="M92">
            <v>36</v>
          </cell>
          <cell r="N92">
            <v>1</v>
          </cell>
        </row>
        <row r="93">
          <cell r="A93" t="str">
            <v>DRUM_7_PL1X2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1</v>
          </cell>
        </row>
        <row r="94">
          <cell r="A94" t="str">
            <v>DRUM_7_PL3X4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1</v>
          </cell>
        </row>
        <row r="95">
          <cell r="A95" t="str">
            <v>DRUM_7_UNIT 5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1</v>
          </cell>
        </row>
        <row r="96">
          <cell r="A96" t="str">
            <v>DSRTHV_2_DH2BT1</v>
          </cell>
          <cell r="E96">
            <v>70</v>
          </cell>
          <cell r="F96">
            <v>70</v>
          </cell>
          <cell r="G96">
            <v>70</v>
          </cell>
          <cell r="H96">
            <v>70</v>
          </cell>
          <cell r="I96">
            <v>70</v>
          </cell>
          <cell r="J96">
            <v>70</v>
          </cell>
          <cell r="K96">
            <v>70</v>
          </cell>
          <cell r="L96">
            <v>70</v>
          </cell>
          <cell r="M96">
            <v>70</v>
          </cell>
          <cell r="N96">
            <v>1</v>
          </cell>
        </row>
        <row r="97">
          <cell r="A97" t="str">
            <v>DUANE_1_PL1X3</v>
          </cell>
          <cell r="E97">
            <v>85.650294695481335</v>
          </cell>
          <cell r="F97">
            <v>85.650294695481335</v>
          </cell>
          <cell r="G97">
            <v>85.650294695481335</v>
          </cell>
          <cell r="H97">
            <v>85.650294695481335</v>
          </cell>
          <cell r="I97">
            <v>85.650294695481335</v>
          </cell>
          <cell r="J97">
            <v>85.650294695481335</v>
          </cell>
          <cell r="K97">
            <v>85.650294695481335</v>
          </cell>
          <cell r="L97">
            <v>85.650294695481335</v>
          </cell>
          <cell r="M97">
            <v>85.650294695481335</v>
          </cell>
          <cell r="N97">
            <v>1</v>
          </cell>
        </row>
        <row r="98">
          <cell r="A98" t="str">
            <v>DUTCH1_7_UNIT 1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1</v>
          </cell>
        </row>
        <row r="99">
          <cell r="A99" t="str">
            <v>DUTCH2_7_UNIT 1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1</v>
          </cell>
        </row>
        <row r="100">
          <cell r="A100" t="str">
            <v>DVLCYN_1_UNITS</v>
          </cell>
          <cell r="E100">
            <v>70.209999999999994</v>
          </cell>
          <cell r="F100">
            <v>66.48</v>
          </cell>
          <cell r="G100">
            <v>85.29</v>
          </cell>
          <cell r="H100">
            <v>92.85</v>
          </cell>
          <cell r="I100">
            <v>92.91</v>
          </cell>
          <cell r="J100">
            <v>94.45</v>
          </cell>
          <cell r="K100">
            <v>93.54</v>
          </cell>
          <cell r="L100">
            <v>93.67</v>
          </cell>
          <cell r="M100">
            <v>89.58</v>
          </cell>
          <cell r="N100">
            <v>1</v>
          </cell>
        </row>
        <row r="101">
          <cell r="A101" t="str">
            <v>EASTWD_7_UNIT</v>
          </cell>
          <cell r="E101">
            <v>184</v>
          </cell>
          <cell r="F101">
            <v>184</v>
          </cell>
          <cell r="G101">
            <v>184</v>
          </cell>
          <cell r="H101">
            <v>184</v>
          </cell>
          <cell r="I101">
            <v>184</v>
          </cell>
          <cell r="J101">
            <v>184</v>
          </cell>
          <cell r="K101">
            <v>184</v>
          </cell>
          <cell r="L101">
            <v>184</v>
          </cell>
          <cell r="M101">
            <v>184</v>
          </cell>
          <cell r="N101">
            <v>1</v>
          </cell>
        </row>
        <row r="102">
          <cell r="A102" t="str">
            <v>EDMONS_2_NSPIN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1</v>
          </cell>
        </row>
        <row r="103">
          <cell r="A103" t="str">
            <v>ELCAJN_6_EB1BT1</v>
          </cell>
          <cell r="E103">
            <v>12</v>
          </cell>
          <cell r="F103">
            <v>12</v>
          </cell>
          <cell r="G103">
            <v>12</v>
          </cell>
          <cell r="H103">
            <v>12</v>
          </cell>
          <cell r="I103">
            <v>12</v>
          </cell>
          <cell r="J103">
            <v>12</v>
          </cell>
          <cell r="K103">
            <v>12</v>
          </cell>
          <cell r="L103">
            <v>12</v>
          </cell>
          <cell r="M103">
            <v>12</v>
          </cell>
          <cell r="N103">
            <v>1</v>
          </cell>
        </row>
        <row r="104">
          <cell r="A104" t="str">
            <v>ELCAJN_6_LM6K</v>
          </cell>
          <cell r="E104">
            <v>48.1</v>
          </cell>
          <cell r="F104">
            <v>48.1</v>
          </cell>
          <cell r="G104">
            <v>48.1</v>
          </cell>
          <cell r="H104">
            <v>48.1</v>
          </cell>
          <cell r="I104">
            <v>48.1</v>
          </cell>
          <cell r="J104">
            <v>48.1</v>
          </cell>
          <cell r="K104">
            <v>48.1</v>
          </cell>
          <cell r="L104">
            <v>48.1</v>
          </cell>
          <cell r="M104">
            <v>48.1</v>
          </cell>
          <cell r="N104">
            <v>1</v>
          </cell>
        </row>
        <row r="105">
          <cell r="A105" t="str">
            <v>ELCAJN_6_UNITA1</v>
          </cell>
          <cell r="E105">
            <v>45.42</v>
          </cell>
          <cell r="F105">
            <v>45.42</v>
          </cell>
          <cell r="G105">
            <v>45.42</v>
          </cell>
          <cell r="H105">
            <v>45.42</v>
          </cell>
          <cell r="I105">
            <v>45.42</v>
          </cell>
          <cell r="J105">
            <v>45.42</v>
          </cell>
          <cell r="K105">
            <v>45.42</v>
          </cell>
          <cell r="L105">
            <v>45.42</v>
          </cell>
          <cell r="M105">
            <v>45.42</v>
          </cell>
          <cell r="N105">
            <v>1</v>
          </cell>
        </row>
        <row r="106">
          <cell r="A106" t="str">
            <v>ELECTR_7_PL1X3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1</v>
          </cell>
        </row>
        <row r="107">
          <cell r="A107" t="str">
            <v>ELKCRK_6_STONYG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1</v>
          </cell>
        </row>
        <row r="108">
          <cell r="A108" t="str">
            <v>ELKHIL_2_PL1X3</v>
          </cell>
          <cell r="E108">
            <v>171.70000000000005</v>
          </cell>
          <cell r="F108">
            <v>171.70000000000005</v>
          </cell>
          <cell r="G108">
            <v>171.70000000000005</v>
          </cell>
          <cell r="H108">
            <v>171.70000000000005</v>
          </cell>
          <cell r="I108">
            <v>171.70000000000005</v>
          </cell>
          <cell r="J108">
            <v>171.70000000000005</v>
          </cell>
          <cell r="K108">
            <v>171.70000000000005</v>
          </cell>
          <cell r="L108">
            <v>171.70000000000005</v>
          </cell>
          <cell r="M108">
            <v>171.70000000000005</v>
          </cell>
          <cell r="N108">
            <v>1</v>
          </cell>
        </row>
        <row r="109">
          <cell r="A109" t="str">
            <v>ELKHRN_1_EESX3</v>
          </cell>
          <cell r="E109">
            <v>0</v>
          </cell>
          <cell r="F109">
            <v>365</v>
          </cell>
          <cell r="G109">
            <v>365</v>
          </cell>
          <cell r="H109">
            <v>365</v>
          </cell>
          <cell r="I109">
            <v>365</v>
          </cell>
          <cell r="J109">
            <v>365</v>
          </cell>
          <cell r="K109">
            <v>365</v>
          </cell>
          <cell r="L109">
            <v>365</v>
          </cell>
          <cell r="M109">
            <v>365</v>
          </cell>
          <cell r="N109">
            <v>1</v>
          </cell>
        </row>
        <row r="110">
          <cell r="A110" t="str">
            <v>ELSEGN_2_UN1011</v>
          </cell>
          <cell r="E110">
            <v>274.31</v>
          </cell>
          <cell r="F110">
            <v>274.31</v>
          </cell>
          <cell r="G110">
            <v>274.31</v>
          </cell>
          <cell r="H110">
            <v>274.31</v>
          </cell>
          <cell r="I110">
            <v>274.31</v>
          </cell>
          <cell r="J110">
            <v>274.31</v>
          </cell>
          <cell r="K110">
            <v>274.31</v>
          </cell>
          <cell r="L110">
            <v>274.31</v>
          </cell>
          <cell r="M110">
            <v>274.31</v>
          </cell>
          <cell r="N110">
            <v>1</v>
          </cell>
        </row>
        <row r="111">
          <cell r="A111" t="str">
            <v>ELSEGN_2_UN2021</v>
          </cell>
          <cell r="E111">
            <v>271.74</v>
          </cell>
          <cell r="F111">
            <v>271.74</v>
          </cell>
          <cell r="G111">
            <v>271.74</v>
          </cell>
          <cell r="H111">
            <v>271.74</v>
          </cell>
          <cell r="I111">
            <v>271.74</v>
          </cell>
          <cell r="J111">
            <v>271.74</v>
          </cell>
          <cell r="K111">
            <v>271.74</v>
          </cell>
          <cell r="L111">
            <v>271.74</v>
          </cell>
          <cell r="M111">
            <v>271.74</v>
          </cell>
          <cell r="N111">
            <v>1</v>
          </cell>
        </row>
        <row r="112">
          <cell r="A112" t="str">
            <v>ESCNDO_6_EB1BT1</v>
          </cell>
          <cell r="E112">
            <v>20</v>
          </cell>
          <cell r="F112">
            <v>20</v>
          </cell>
          <cell r="G112">
            <v>20</v>
          </cell>
          <cell r="H112">
            <v>20</v>
          </cell>
          <cell r="I112">
            <v>20</v>
          </cell>
          <cell r="J112">
            <v>20</v>
          </cell>
          <cell r="K112">
            <v>20</v>
          </cell>
          <cell r="L112">
            <v>20</v>
          </cell>
          <cell r="M112">
            <v>20</v>
          </cell>
          <cell r="N112">
            <v>1</v>
          </cell>
        </row>
        <row r="113">
          <cell r="A113" t="str">
            <v>ESCNDO_6_EB2BT2</v>
          </cell>
          <cell r="E113">
            <v>20</v>
          </cell>
          <cell r="F113">
            <v>20</v>
          </cell>
          <cell r="G113">
            <v>20</v>
          </cell>
          <cell r="H113">
            <v>20</v>
          </cell>
          <cell r="I113">
            <v>20</v>
          </cell>
          <cell r="J113">
            <v>20</v>
          </cell>
          <cell r="K113">
            <v>20</v>
          </cell>
          <cell r="L113">
            <v>20</v>
          </cell>
          <cell r="M113">
            <v>20</v>
          </cell>
          <cell r="N113">
            <v>1</v>
          </cell>
        </row>
        <row r="114">
          <cell r="A114" t="str">
            <v>ESCNDO_6_EB3BT3</v>
          </cell>
          <cell r="E114">
            <v>20</v>
          </cell>
          <cell r="F114">
            <v>20</v>
          </cell>
          <cell r="G114">
            <v>20</v>
          </cell>
          <cell r="H114">
            <v>20</v>
          </cell>
          <cell r="I114">
            <v>20</v>
          </cell>
          <cell r="J114">
            <v>20</v>
          </cell>
          <cell r="K114">
            <v>20</v>
          </cell>
          <cell r="L114">
            <v>20</v>
          </cell>
          <cell r="M114">
            <v>20</v>
          </cell>
          <cell r="N114">
            <v>1</v>
          </cell>
        </row>
        <row r="115">
          <cell r="A115" t="str">
            <v>ESCNDO_6_PL1X2</v>
          </cell>
          <cell r="E115">
            <v>48.71</v>
          </cell>
          <cell r="F115">
            <v>48.71</v>
          </cell>
          <cell r="G115">
            <v>48.71</v>
          </cell>
          <cell r="H115">
            <v>48.71</v>
          </cell>
          <cell r="I115">
            <v>48.71</v>
          </cell>
          <cell r="J115">
            <v>48.71</v>
          </cell>
          <cell r="K115">
            <v>48.71</v>
          </cell>
          <cell r="L115">
            <v>48.71</v>
          </cell>
          <cell r="M115">
            <v>48.71</v>
          </cell>
          <cell r="N115">
            <v>1</v>
          </cell>
        </row>
        <row r="116">
          <cell r="A116" t="str">
            <v>ESCNDO_6_UNITB1</v>
          </cell>
          <cell r="E116">
            <v>48.04</v>
          </cell>
          <cell r="F116">
            <v>48.04</v>
          </cell>
          <cell r="G116">
            <v>48.04</v>
          </cell>
          <cell r="H116">
            <v>48.04</v>
          </cell>
          <cell r="I116">
            <v>48.04</v>
          </cell>
          <cell r="J116">
            <v>48.04</v>
          </cell>
          <cell r="K116">
            <v>48.04</v>
          </cell>
          <cell r="L116">
            <v>48.04</v>
          </cell>
          <cell r="M116">
            <v>48.04</v>
          </cell>
          <cell r="N116">
            <v>1</v>
          </cell>
        </row>
        <row r="117">
          <cell r="A117" t="str">
            <v>ESCO_6_GLMQF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1</v>
          </cell>
        </row>
        <row r="118">
          <cell r="A118" t="str">
            <v>ESNHWR_2_WC1BT1</v>
          </cell>
          <cell r="E118">
            <v>4.5</v>
          </cell>
          <cell r="F118">
            <v>4.5</v>
          </cell>
          <cell r="G118">
            <v>4.5</v>
          </cell>
          <cell r="H118">
            <v>4.5</v>
          </cell>
          <cell r="I118">
            <v>4.5</v>
          </cell>
          <cell r="J118">
            <v>4.5</v>
          </cell>
          <cell r="K118">
            <v>4.5</v>
          </cell>
          <cell r="L118">
            <v>4.5</v>
          </cell>
          <cell r="M118">
            <v>4.5</v>
          </cell>
          <cell r="N118">
            <v>3</v>
          </cell>
        </row>
        <row r="119">
          <cell r="A119" t="str">
            <v>ETIWND_6_GRPLND</v>
          </cell>
          <cell r="E119">
            <v>47.39</v>
          </cell>
          <cell r="F119">
            <v>47.39</v>
          </cell>
          <cell r="G119">
            <v>47.39</v>
          </cell>
          <cell r="H119">
            <v>47.39</v>
          </cell>
          <cell r="I119">
            <v>47.39</v>
          </cell>
          <cell r="J119">
            <v>47.39</v>
          </cell>
          <cell r="K119">
            <v>47.39</v>
          </cell>
          <cell r="L119">
            <v>47.39</v>
          </cell>
          <cell r="M119">
            <v>47.39</v>
          </cell>
          <cell r="N119">
            <v>1</v>
          </cell>
        </row>
        <row r="120">
          <cell r="A120" t="str">
            <v>EXCHEC_7_UNIT 1</v>
          </cell>
          <cell r="E120">
            <v>90.72</v>
          </cell>
          <cell r="F120">
            <v>90.72</v>
          </cell>
          <cell r="G120">
            <v>90.72</v>
          </cell>
          <cell r="H120">
            <v>90.72</v>
          </cell>
          <cell r="I120">
            <v>90.72</v>
          </cell>
          <cell r="J120">
            <v>90.72</v>
          </cell>
          <cell r="K120">
            <v>90.72</v>
          </cell>
          <cell r="L120">
            <v>90.72</v>
          </cell>
          <cell r="M120">
            <v>90.72</v>
          </cell>
          <cell r="N120">
            <v>1</v>
          </cell>
        </row>
        <row r="121">
          <cell r="A121" t="str">
            <v>FMEADO_7_UNIT</v>
          </cell>
          <cell r="E121">
            <v>16</v>
          </cell>
          <cell r="F121">
            <v>16</v>
          </cell>
          <cell r="G121">
            <v>16</v>
          </cell>
          <cell r="H121">
            <v>16</v>
          </cell>
          <cell r="I121">
            <v>16</v>
          </cell>
          <cell r="J121">
            <v>16</v>
          </cell>
          <cell r="K121">
            <v>16</v>
          </cell>
          <cell r="L121">
            <v>16</v>
          </cell>
          <cell r="M121">
            <v>16</v>
          </cell>
          <cell r="N121">
            <v>1</v>
          </cell>
        </row>
        <row r="122">
          <cell r="A122" t="str">
            <v>FORBST_7_UNIT 1</v>
          </cell>
          <cell r="E122">
            <v>37.5</v>
          </cell>
          <cell r="F122">
            <v>37.5</v>
          </cell>
          <cell r="G122">
            <v>37.5</v>
          </cell>
          <cell r="H122">
            <v>37.5</v>
          </cell>
          <cell r="I122">
            <v>37.5</v>
          </cell>
          <cell r="J122">
            <v>37.5</v>
          </cell>
          <cell r="K122">
            <v>37.5</v>
          </cell>
          <cell r="L122">
            <v>37.5</v>
          </cell>
          <cell r="M122">
            <v>37.5</v>
          </cell>
          <cell r="N122">
            <v>1</v>
          </cell>
        </row>
        <row r="123">
          <cell r="A123" t="str">
            <v>GARLND_2_GARBT1</v>
          </cell>
          <cell r="E123">
            <v>176</v>
          </cell>
          <cell r="F123">
            <v>176</v>
          </cell>
          <cell r="G123">
            <v>176</v>
          </cell>
          <cell r="H123">
            <v>176</v>
          </cell>
          <cell r="I123">
            <v>176</v>
          </cell>
          <cell r="J123">
            <v>176</v>
          </cell>
          <cell r="K123">
            <v>176</v>
          </cell>
          <cell r="L123">
            <v>176</v>
          </cell>
          <cell r="M123">
            <v>176</v>
          </cell>
          <cell r="N123">
            <v>2</v>
          </cell>
        </row>
        <row r="124">
          <cell r="A124" t="str">
            <v>GATEWY_2_GESBT1</v>
          </cell>
          <cell r="E124">
            <v>425</v>
          </cell>
          <cell r="F124">
            <v>425</v>
          </cell>
          <cell r="G124">
            <v>425</v>
          </cell>
          <cell r="H124">
            <v>425</v>
          </cell>
          <cell r="I124">
            <v>425</v>
          </cell>
          <cell r="J124">
            <v>425</v>
          </cell>
          <cell r="K124">
            <v>425</v>
          </cell>
          <cell r="L124">
            <v>425</v>
          </cell>
          <cell r="M124">
            <v>425</v>
          </cell>
          <cell r="N124">
            <v>1</v>
          </cell>
        </row>
        <row r="125">
          <cell r="A125" t="str">
            <v>GATWAY_2_PL1X3</v>
          </cell>
          <cell r="E125">
            <v>400.55999999999995</v>
          </cell>
          <cell r="F125">
            <v>394.15999999999997</v>
          </cell>
          <cell r="G125">
            <v>372.09</v>
          </cell>
          <cell r="H125">
            <v>360.51</v>
          </cell>
          <cell r="I125">
            <v>372.51</v>
          </cell>
          <cell r="J125">
            <v>380.59000000000003</v>
          </cell>
          <cell r="K125">
            <v>396.23</v>
          </cell>
          <cell r="L125">
            <v>408</v>
          </cell>
          <cell r="M125">
            <v>410.6</v>
          </cell>
          <cell r="N125">
            <v>1</v>
          </cell>
        </row>
        <row r="126">
          <cell r="A126" t="str">
            <v>GEYS11_7_UNIT11</v>
          </cell>
          <cell r="E126">
            <v>46</v>
          </cell>
          <cell r="F126">
            <v>46</v>
          </cell>
          <cell r="G126">
            <v>46</v>
          </cell>
          <cell r="H126">
            <v>46</v>
          </cell>
          <cell r="I126">
            <v>46</v>
          </cell>
          <cell r="J126">
            <v>46</v>
          </cell>
          <cell r="K126">
            <v>46</v>
          </cell>
          <cell r="L126">
            <v>46</v>
          </cell>
          <cell r="M126">
            <v>46</v>
          </cell>
          <cell r="N126">
            <v>1</v>
          </cell>
        </row>
        <row r="127">
          <cell r="A127" t="str">
            <v>GEYS12_7_UNIT12</v>
          </cell>
          <cell r="E127">
            <v>28</v>
          </cell>
          <cell r="F127">
            <v>28</v>
          </cell>
          <cell r="G127">
            <v>28</v>
          </cell>
          <cell r="H127">
            <v>28</v>
          </cell>
          <cell r="I127">
            <v>28</v>
          </cell>
          <cell r="J127">
            <v>28</v>
          </cell>
          <cell r="K127">
            <v>28</v>
          </cell>
          <cell r="L127">
            <v>28</v>
          </cell>
          <cell r="M127">
            <v>28</v>
          </cell>
          <cell r="N127">
            <v>1</v>
          </cell>
        </row>
        <row r="128">
          <cell r="A128" t="str">
            <v>GEYS13_7_UNIT13</v>
          </cell>
          <cell r="E128">
            <v>34</v>
          </cell>
          <cell r="F128">
            <v>34</v>
          </cell>
          <cell r="G128">
            <v>34</v>
          </cell>
          <cell r="H128">
            <v>34</v>
          </cell>
          <cell r="I128">
            <v>34</v>
          </cell>
          <cell r="J128">
            <v>34</v>
          </cell>
          <cell r="K128">
            <v>34</v>
          </cell>
          <cell r="L128">
            <v>34</v>
          </cell>
          <cell r="M128">
            <v>34</v>
          </cell>
          <cell r="N128">
            <v>1</v>
          </cell>
        </row>
        <row r="129">
          <cell r="A129" t="str">
            <v>GEYS14_7_UNIT14</v>
          </cell>
          <cell r="E129">
            <v>28</v>
          </cell>
          <cell r="F129">
            <v>28</v>
          </cell>
          <cell r="G129">
            <v>28</v>
          </cell>
          <cell r="H129">
            <v>28</v>
          </cell>
          <cell r="I129">
            <v>28</v>
          </cell>
          <cell r="J129">
            <v>28</v>
          </cell>
          <cell r="K129">
            <v>28</v>
          </cell>
          <cell r="L129">
            <v>28</v>
          </cell>
          <cell r="M129">
            <v>28</v>
          </cell>
          <cell r="N129">
            <v>1</v>
          </cell>
        </row>
        <row r="130">
          <cell r="A130" t="str">
            <v>GEYS16_7_UNIT16</v>
          </cell>
          <cell r="E130">
            <v>24</v>
          </cell>
          <cell r="F130">
            <v>24</v>
          </cell>
          <cell r="G130">
            <v>24</v>
          </cell>
          <cell r="H130">
            <v>24</v>
          </cell>
          <cell r="I130">
            <v>24</v>
          </cell>
          <cell r="J130">
            <v>24</v>
          </cell>
          <cell r="K130">
            <v>24</v>
          </cell>
          <cell r="L130">
            <v>24</v>
          </cell>
          <cell r="M130">
            <v>24</v>
          </cell>
          <cell r="N130">
            <v>1</v>
          </cell>
        </row>
        <row r="131">
          <cell r="A131" t="str">
            <v>GEYS17_7_UNIT17</v>
          </cell>
          <cell r="E131">
            <v>34</v>
          </cell>
          <cell r="F131">
            <v>34</v>
          </cell>
          <cell r="G131">
            <v>34</v>
          </cell>
          <cell r="H131">
            <v>34</v>
          </cell>
          <cell r="I131">
            <v>34</v>
          </cell>
          <cell r="J131">
            <v>34</v>
          </cell>
          <cell r="K131">
            <v>34</v>
          </cell>
          <cell r="L131">
            <v>34</v>
          </cell>
          <cell r="M131">
            <v>34</v>
          </cell>
          <cell r="N131">
            <v>1</v>
          </cell>
        </row>
        <row r="132">
          <cell r="A132" t="str">
            <v>GEYS18_7_UNIT18</v>
          </cell>
          <cell r="E132">
            <v>23</v>
          </cell>
          <cell r="F132">
            <v>23</v>
          </cell>
          <cell r="G132">
            <v>23</v>
          </cell>
          <cell r="H132">
            <v>23</v>
          </cell>
          <cell r="I132">
            <v>23</v>
          </cell>
          <cell r="J132">
            <v>23</v>
          </cell>
          <cell r="K132">
            <v>23</v>
          </cell>
          <cell r="L132">
            <v>23</v>
          </cell>
          <cell r="M132">
            <v>23</v>
          </cell>
          <cell r="N132">
            <v>1</v>
          </cell>
        </row>
        <row r="133">
          <cell r="A133" t="str">
            <v>GEYS20_7_UNIT20</v>
          </cell>
          <cell r="E133">
            <v>18</v>
          </cell>
          <cell r="F133">
            <v>18</v>
          </cell>
          <cell r="G133">
            <v>18</v>
          </cell>
          <cell r="H133">
            <v>18</v>
          </cell>
          <cell r="I133">
            <v>18</v>
          </cell>
          <cell r="J133">
            <v>18</v>
          </cell>
          <cell r="K133">
            <v>18</v>
          </cell>
          <cell r="L133">
            <v>18</v>
          </cell>
          <cell r="M133">
            <v>18</v>
          </cell>
          <cell r="N133">
            <v>1</v>
          </cell>
        </row>
        <row r="134">
          <cell r="A134" t="str">
            <v>GILROY_1_UNIT</v>
          </cell>
          <cell r="E134">
            <v>25</v>
          </cell>
          <cell r="F134">
            <v>20</v>
          </cell>
          <cell r="G134">
            <v>20</v>
          </cell>
          <cell r="H134">
            <v>20</v>
          </cell>
          <cell r="I134">
            <v>20</v>
          </cell>
          <cell r="J134">
            <v>20</v>
          </cell>
          <cell r="K134">
            <v>25</v>
          </cell>
          <cell r="L134">
            <v>25</v>
          </cell>
          <cell r="M134">
            <v>25</v>
          </cell>
          <cell r="N134">
            <v>1</v>
          </cell>
        </row>
        <row r="135">
          <cell r="A135" t="str">
            <v>GILRPP_1_PL1X2</v>
          </cell>
          <cell r="E135">
            <v>95.2</v>
          </cell>
          <cell r="F135">
            <v>95.2</v>
          </cell>
          <cell r="G135">
            <v>95.2</v>
          </cell>
          <cell r="H135">
            <v>95.2</v>
          </cell>
          <cell r="I135">
            <v>95.2</v>
          </cell>
          <cell r="J135">
            <v>95.2</v>
          </cell>
          <cell r="K135">
            <v>95.2</v>
          </cell>
          <cell r="L135">
            <v>95.2</v>
          </cell>
          <cell r="M135">
            <v>95.2</v>
          </cell>
          <cell r="N135">
            <v>1</v>
          </cell>
        </row>
        <row r="136">
          <cell r="A136" t="str">
            <v>GILRPP_1_PL3X4</v>
          </cell>
          <cell r="E136">
            <v>46.2</v>
          </cell>
          <cell r="F136">
            <v>46.2</v>
          </cell>
          <cell r="G136">
            <v>46.2</v>
          </cell>
          <cell r="H136">
            <v>46.2</v>
          </cell>
          <cell r="I136">
            <v>46.2</v>
          </cell>
          <cell r="J136">
            <v>46.2</v>
          </cell>
          <cell r="K136">
            <v>46.2</v>
          </cell>
          <cell r="L136">
            <v>46.2</v>
          </cell>
          <cell r="M136">
            <v>46.2</v>
          </cell>
          <cell r="N136">
            <v>1</v>
          </cell>
        </row>
        <row r="137">
          <cell r="A137" t="str">
            <v>GLNARM_2_UNIT 5</v>
          </cell>
          <cell r="E137">
            <v>65</v>
          </cell>
          <cell r="F137">
            <v>65</v>
          </cell>
          <cell r="G137">
            <v>65</v>
          </cell>
          <cell r="H137">
            <v>65</v>
          </cell>
          <cell r="I137">
            <v>65</v>
          </cell>
          <cell r="J137">
            <v>65</v>
          </cell>
          <cell r="K137">
            <v>65</v>
          </cell>
          <cell r="L137">
            <v>65</v>
          </cell>
          <cell r="M137">
            <v>65</v>
          </cell>
          <cell r="N137">
            <v>1</v>
          </cell>
        </row>
        <row r="138">
          <cell r="A138" t="str">
            <v>GLNARM_7_UNIT 1</v>
          </cell>
          <cell r="E138">
            <v>22.07</v>
          </cell>
          <cell r="F138">
            <v>22.07</v>
          </cell>
          <cell r="G138">
            <v>22.07</v>
          </cell>
          <cell r="H138">
            <v>22.07</v>
          </cell>
          <cell r="I138">
            <v>22.07</v>
          </cell>
          <cell r="J138">
            <v>22.07</v>
          </cell>
          <cell r="K138">
            <v>22.07</v>
          </cell>
          <cell r="L138">
            <v>22.07</v>
          </cell>
          <cell r="M138">
            <v>22.07</v>
          </cell>
          <cell r="N138">
            <v>1</v>
          </cell>
        </row>
        <row r="139">
          <cell r="A139" t="str">
            <v>GLNARM_7_UNIT 2</v>
          </cell>
          <cell r="E139">
            <v>22.07</v>
          </cell>
          <cell r="F139">
            <v>22.07</v>
          </cell>
          <cell r="G139">
            <v>22.07</v>
          </cell>
          <cell r="H139">
            <v>22.07</v>
          </cell>
          <cell r="I139">
            <v>22.07</v>
          </cell>
          <cell r="J139">
            <v>22.07</v>
          </cell>
          <cell r="K139">
            <v>22.07</v>
          </cell>
          <cell r="L139">
            <v>22.07</v>
          </cell>
          <cell r="M139">
            <v>22.07</v>
          </cell>
          <cell r="N139">
            <v>1</v>
          </cell>
        </row>
        <row r="140">
          <cell r="A140" t="str">
            <v>GLNARM_7_UNIT 3</v>
          </cell>
          <cell r="E140">
            <v>44.83</v>
          </cell>
          <cell r="F140">
            <v>44.83</v>
          </cell>
          <cell r="G140">
            <v>44.83</v>
          </cell>
          <cell r="H140">
            <v>44.83</v>
          </cell>
          <cell r="I140">
            <v>44.83</v>
          </cell>
          <cell r="J140">
            <v>44.83</v>
          </cell>
          <cell r="K140">
            <v>44.83</v>
          </cell>
          <cell r="L140">
            <v>44.83</v>
          </cell>
          <cell r="M140">
            <v>44.83</v>
          </cell>
          <cell r="N140">
            <v>1</v>
          </cell>
        </row>
        <row r="141">
          <cell r="A141" t="str">
            <v>GLNARM_7_UNIT 4</v>
          </cell>
          <cell r="E141">
            <v>42.42</v>
          </cell>
          <cell r="F141">
            <v>42.42</v>
          </cell>
          <cell r="G141">
            <v>42.42</v>
          </cell>
          <cell r="H141">
            <v>42.42</v>
          </cell>
          <cell r="I141">
            <v>42.42</v>
          </cell>
          <cell r="J141">
            <v>42.42</v>
          </cell>
          <cell r="K141">
            <v>42.42</v>
          </cell>
          <cell r="L141">
            <v>42.42</v>
          </cell>
          <cell r="M141">
            <v>42.42</v>
          </cell>
          <cell r="N141">
            <v>1</v>
          </cell>
        </row>
        <row r="142">
          <cell r="A142" t="str">
            <v>GOLETA_2_VALBT1</v>
          </cell>
          <cell r="E142">
            <v>20</v>
          </cell>
          <cell r="F142">
            <v>20</v>
          </cell>
          <cell r="G142">
            <v>20</v>
          </cell>
          <cell r="H142">
            <v>20</v>
          </cell>
          <cell r="I142">
            <v>20</v>
          </cell>
          <cell r="J142">
            <v>20</v>
          </cell>
          <cell r="K142">
            <v>20</v>
          </cell>
          <cell r="L142">
            <v>20</v>
          </cell>
          <cell r="M142">
            <v>20</v>
          </cell>
          <cell r="N142">
            <v>3</v>
          </cell>
        </row>
        <row r="143">
          <cell r="A143" t="str">
            <v>GOLETA_6_ELLWOD</v>
          </cell>
          <cell r="E143">
            <v>54</v>
          </cell>
          <cell r="F143">
            <v>54</v>
          </cell>
          <cell r="G143">
            <v>54</v>
          </cell>
          <cell r="H143">
            <v>54</v>
          </cell>
          <cell r="I143">
            <v>54</v>
          </cell>
          <cell r="J143">
            <v>54</v>
          </cell>
          <cell r="K143">
            <v>54</v>
          </cell>
          <cell r="L143">
            <v>54</v>
          </cell>
          <cell r="M143">
            <v>54</v>
          </cell>
          <cell r="N143">
            <v>1</v>
          </cell>
        </row>
        <row r="144">
          <cell r="A144" t="str">
            <v>GRIZLY_1_UNIT 1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1</v>
          </cell>
        </row>
        <row r="145">
          <cell r="A145" t="str">
            <v>GRNLF2_1_UNIT</v>
          </cell>
          <cell r="E145">
            <v>9.2000000000000028</v>
          </cell>
          <cell r="F145">
            <v>9.2000000000000028</v>
          </cell>
          <cell r="G145">
            <v>9.2000000000000028</v>
          </cell>
          <cell r="H145">
            <v>9.2000000000000028</v>
          </cell>
          <cell r="I145">
            <v>9.2000000000000028</v>
          </cell>
          <cell r="J145">
            <v>9.2000000000000028</v>
          </cell>
          <cell r="K145">
            <v>9.2000000000000028</v>
          </cell>
          <cell r="L145">
            <v>9.2000000000000028</v>
          </cell>
          <cell r="M145">
            <v>9.2000000000000028</v>
          </cell>
          <cell r="N145">
            <v>1</v>
          </cell>
        </row>
        <row r="146">
          <cell r="A146" t="str">
            <v>GUERNS_6_HD3BM3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1</v>
          </cell>
        </row>
        <row r="147">
          <cell r="A147" t="str">
            <v>GUERNS_6_VH2BM1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1</v>
          </cell>
        </row>
        <row r="148">
          <cell r="A148" t="str">
            <v>GWFPWR_1_UNITS</v>
          </cell>
          <cell r="E148">
            <v>93.55</v>
          </cell>
          <cell r="F148">
            <v>92.23</v>
          </cell>
          <cell r="G148">
            <v>90.08</v>
          </cell>
          <cell r="H148">
            <v>88.36</v>
          </cell>
          <cell r="I148">
            <v>88.9</v>
          </cell>
          <cell r="J148">
            <v>90.57</v>
          </cell>
          <cell r="K148">
            <v>94.17</v>
          </cell>
          <cell r="L148">
            <v>96.76</v>
          </cell>
          <cell r="M148">
            <v>97.2</v>
          </cell>
          <cell r="N148">
            <v>1</v>
          </cell>
        </row>
        <row r="149">
          <cell r="A149" t="str">
            <v>GYS5X6_7_UNITS</v>
          </cell>
          <cell r="E149">
            <v>61</v>
          </cell>
          <cell r="F149">
            <v>61</v>
          </cell>
          <cell r="G149">
            <v>61</v>
          </cell>
          <cell r="H149">
            <v>61</v>
          </cell>
          <cell r="I149">
            <v>61</v>
          </cell>
          <cell r="J149">
            <v>61</v>
          </cell>
          <cell r="K149">
            <v>61</v>
          </cell>
          <cell r="L149">
            <v>61</v>
          </cell>
          <cell r="M149">
            <v>61</v>
          </cell>
          <cell r="N149">
            <v>1</v>
          </cell>
        </row>
        <row r="150">
          <cell r="A150" t="str">
            <v>GYS7X8_7_UNITS</v>
          </cell>
          <cell r="E150">
            <v>52</v>
          </cell>
          <cell r="F150">
            <v>52</v>
          </cell>
          <cell r="G150">
            <v>52</v>
          </cell>
          <cell r="H150">
            <v>52</v>
          </cell>
          <cell r="I150">
            <v>52</v>
          </cell>
          <cell r="J150">
            <v>52</v>
          </cell>
          <cell r="K150">
            <v>52</v>
          </cell>
          <cell r="L150">
            <v>52</v>
          </cell>
          <cell r="M150">
            <v>52</v>
          </cell>
          <cell r="N150">
            <v>1</v>
          </cell>
        </row>
        <row r="151">
          <cell r="A151" t="str">
            <v>HAASPH_7_PL1X2</v>
          </cell>
          <cell r="E151">
            <v>115.2</v>
          </cell>
          <cell r="F151">
            <v>129.6</v>
          </cell>
          <cell r="G151">
            <v>139.19999999999999</v>
          </cell>
          <cell r="H151">
            <v>144</v>
          </cell>
          <cell r="I151">
            <v>144</v>
          </cell>
          <cell r="J151">
            <v>129.6</v>
          </cell>
          <cell r="K151">
            <v>115.2</v>
          </cell>
          <cell r="L151">
            <v>115.2</v>
          </cell>
          <cell r="M151">
            <v>115.2</v>
          </cell>
          <cell r="N151">
            <v>1</v>
          </cell>
        </row>
        <row r="152">
          <cell r="A152" t="str">
            <v>HALSEY_6_UNIT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1</v>
          </cell>
        </row>
        <row r="153">
          <cell r="A153" t="str">
            <v>HARBGN_7_UNITS</v>
          </cell>
          <cell r="E153">
            <v>35</v>
          </cell>
          <cell r="F153">
            <v>35</v>
          </cell>
          <cell r="G153">
            <v>35</v>
          </cell>
          <cell r="H153">
            <v>35</v>
          </cell>
          <cell r="I153">
            <v>35</v>
          </cell>
          <cell r="J153">
            <v>35</v>
          </cell>
          <cell r="K153">
            <v>35</v>
          </cell>
          <cell r="L153">
            <v>35</v>
          </cell>
          <cell r="M153">
            <v>35</v>
          </cell>
          <cell r="N153">
            <v>1</v>
          </cell>
        </row>
        <row r="154">
          <cell r="A154" t="str">
            <v>HARDWK_6_STWBM1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1</v>
          </cell>
        </row>
        <row r="155">
          <cell r="A155" t="str">
            <v>HELMPG_7_UNIT 1</v>
          </cell>
          <cell r="E155">
            <v>407</v>
          </cell>
          <cell r="F155">
            <v>407</v>
          </cell>
          <cell r="G155">
            <v>407</v>
          </cell>
          <cell r="H155">
            <v>407</v>
          </cell>
          <cell r="I155">
            <v>407</v>
          </cell>
          <cell r="J155">
            <v>407</v>
          </cell>
          <cell r="K155">
            <v>407</v>
          </cell>
          <cell r="L155">
            <v>407</v>
          </cell>
          <cell r="M155">
            <v>407</v>
          </cell>
          <cell r="N155">
            <v>1</v>
          </cell>
        </row>
        <row r="156">
          <cell r="A156" t="str">
            <v>HELMPG_7_UNIT 2</v>
          </cell>
          <cell r="E156">
            <v>407</v>
          </cell>
          <cell r="F156">
            <v>407</v>
          </cell>
          <cell r="G156">
            <v>407</v>
          </cell>
          <cell r="H156">
            <v>407</v>
          </cell>
          <cell r="I156">
            <v>407</v>
          </cell>
          <cell r="J156">
            <v>407</v>
          </cell>
          <cell r="K156">
            <v>407</v>
          </cell>
          <cell r="L156">
            <v>407</v>
          </cell>
          <cell r="M156">
            <v>407</v>
          </cell>
          <cell r="N156">
            <v>1</v>
          </cell>
        </row>
        <row r="157">
          <cell r="A157" t="str">
            <v>HELMPG_7_UNIT 3</v>
          </cell>
          <cell r="E157">
            <v>404</v>
          </cell>
          <cell r="F157">
            <v>404</v>
          </cell>
          <cell r="G157">
            <v>404</v>
          </cell>
          <cell r="H157">
            <v>404</v>
          </cell>
          <cell r="I157">
            <v>404</v>
          </cell>
          <cell r="J157">
            <v>404</v>
          </cell>
          <cell r="K157">
            <v>404</v>
          </cell>
          <cell r="L157">
            <v>404</v>
          </cell>
          <cell r="M157">
            <v>404</v>
          </cell>
          <cell r="N157">
            <v>1</v>
          </cell>
        </row>
        <row r="158">
          <cell r="A158" t="str">
            <v>HENRTA_6_HDEBT1</v>
          </cell>
          <cell r="E158">
            <v>20</v>
          </cell>
          <cell r="F158">
            <v>20</v>
          </cell>
          <cell r="G158">
            <v>20</v>
          </cell>
          <cell r="H158">
            <v>20</v>
          </cell>
          <cell r="I158">
            <v>20</v>
          </cell>
          <cell r="J158">
            <v>20</v>
          </cell>
          <cell r="K158">
            <v>20</v>
          </cell>
          <cell r="L158">
            <v>20</v>
          </cell>
          <cell r="M158">
            <v>20</v>
          </cell>
          <cell r="N158">
            <v>2</v>
          </cell>
        </row>
        <row r="159">
          <cell r="A159" t="str">
            <v>HENRTA_6_UNITA1</v>
          </cell>
          <cell r="E159">
            <v>47.16</v>
          </cell>
          <cell r="F159">
            <v>46.44</v>
          </cell>
          <cell r="G159">
            <v>45.44</v>
          </cell>
          <cell r="H159">
            <v>44.23</v>
          </cell>
          <cell r="I159">
            <v>44.6</v>
          </cell>
          <cell r="J159">
            <v>45.46</v>
          </cell>
          <cell r="K159">
            <v>47.01</v>
          </cell>
          <cell r="L159">
            <v>48.56</v>
          </cell>
          <cell r="M159">
            <v>48.46</v>
          </cell>
          <cell r="N159">
            <v>1</v>
          </cell>
        </row>
        <row r="160">
          <cell r="A160" t="str">
            <v>HENRTA_6_UNITA2</v>
          </cell>
          <cell r="E160">
            <v>46.96</v>
          </cell>
          <cell r="F160">
            <v>46.08</v>
          </cell>
          <cell r="G160">
            <v>45.31</v>
          </cell>
          <cell r="H160">
            <v>44.18</v>
          </cell>
          <cell r="I160">
            <v>44.59</v>
          </cell>
          <cell r="J160">
            <v>45.56</v>
          </cell>
          <cell r="K160">
            <v>47.02</v>
          </cell>
          <cell r="L160">
            <v>48.23</v>
          </cell>
          <cell r="M160">
            <v>48.14</v>
          </cell>
          <cell r="N160">
            <v>1</v>
          </cell>
        </row>
        <row r="161">
          <cell r="A161" t="str">
            <v>HIDSRT_2_UNITS</v>
          </cell>
          <cell r="E161">
            <v>630</v>
          </cell>
          <cell r="F161">
            <v>630</v>
          </cell>
          <cell r="G161">
            <v>630</v>
          </cell>
          <cell r="H161">
            <v>630</v>
          </cell>
          <cell r="I161">
            <v>630</v>
          </cell>
          <cell r="J161">
            <v>630</v>
          </cell>
          <cell r="K161">
            <v>630</v>
          </cell>
          <cell r="L161">
            <v>630</v>
          </cell>
          <cell r="M161">
            <v>630</v>
          </cell>
          <cell r="N161">
            <v>1</v>
          </cell>
        </row>
        <row r="162">
          <cell r="A162" t="str">
            <v>HIGHDS_2_H5SBT1</v>
          </cell>
          <cell r="E162">
            <v>100</v>
          </cell>
          <cell r="F162">
            <v>100</v>
          </cell>
          <cell r="G162">
            <v>100</v>
          </cell>
          <cell r="H162">
            <v>100</v>
          </cell>
          <cell r="I162">
            <v>100</v>
          </cell>
          <cell r="J162">
            <v>100</v>
          </cell>
          <cell r="K162">
            <v>100</v>
          </cell>
          <cell r="L162">
            <v>100</v>
          </cell>
          <cell r="M162">
            <v>100</v>
          </cell>
          <cell r="N162">
            <v>2</v>
          </cell>
        </row>
        <row r="163">
          <cell r="A163" t="str">
            <v>HINSON_6_LBECH1</v>
          </cell>
          <cell r="E163">
            <v>63</v>
          </cell>
          <cell r="F163">
            <v>63</v>
          </cell>
          <cell r="G163">
            <v>63</v>
          </cell>
          <cell r="H163">
            <v>63</v>
          </cell>
          <cell r="I163">
            <v>63</v>
          </cell>
          <cell r="J163">
            <v>63</v>
          </cell>
          <cell r="K163">
            <v>63</v>
          </cell>
          <cell r="L163">
            <v>63</v>
          </cell>
          <cell r="M163">
            <v>63</v>
          </cell>
          <cell r="N163">
            <v>1</v>
          </cell>
        </row>
        <row r="164">
          <cell r="A164" t="str">
            <v>HINSON_6_LBECH2</v>
          </cell>
          <cell r="E164">
            <v>63</v>
          </cell>
          <cell r="F164">
            <v>63</v>
          </cell>
          <cell r="G164">
            <v>63</v>
          </cell>
          <cell r="H164">
            <v>63</v>
          </cell>
          <cell r="I164">
            <v>63</v>
          </cell>
          <cell r="J164">
            <v>63</v>
          </cell>
          <cell r="K164">
            <v>63</v>
          </cell>
          <cell r="L164">
            <v>63</v>
          </cell>
          <cell r="M164">
            <v>63</v>
          </cell>
          <cell r="N164">
            <v>1</v>
          </cell>
        </row>
        <row r="165">
          <cell r="A165" t="str">
            <v>HINSON_6_LBECH3</v>
          </cell>
          <cell r="E165">
            <v>63</v>
          </cell>
          <cell r="F165">
            <v>63</v>
          </cell>
          <cell r="G165">
            <v>63</v>
          </cell>
          <cell r="H165">
            <v>63</v>
          </cell>
          <cell r="I165">
            <v>63</v>
          </cell>
          <cell r="J165">
            <v>63</v>
          </cell>
          <cell r="K165">
            <v>63</v>
          </cell>
          <cell r="L165">
            <v>63</v>
          </cell>
          <cell r="M165">
            <v>63</v>
          </cell>
          <cell r="N165">
            <v>1</v>
          </cell>
        </row>
        <row r="166">
          <cell r="A166" t="str">
            <v>HINSON_6_LBECH4</v>
          </cell>
          <cell r="E166">
            <v>63</v>
          </cell>
          <cell r="F166">
            <v>63</v>
          </cell>
          <cell r="G166">
            <v>63</v>
          </cell>
          <cell r="H166">
            <v>63</v>
          </cell>
          <cell r="I166">
            <v>63</v>
          </cell>
          <cell r="J166">
            <v>63</v>
          </cell>
          <cell r="K166">
            <v>63</v>
          </cell>
          <cell r="L166">
            <v>63</v>
          </cell>
          <cell r="M166">
            <v>63</v>
          </cell>
          <cell r="N166">
            <v>1</v>
          </cell>
        </row>
        <row r="167">
          <cell r="A167" t="str">
            <v>HINSON_6_SERRGN</v>
          </cell>
          <cell r="E167">
            <v>33</v>
          </cell>
          <cell r="F167">
            <v>33</v>
          </cell>
          <cell r="G167">
            <v>33</v>
          </cell>
          <cell r="H167">
            <v>33</v>
          </cell>
          <cell r="I167">
            <v>33</v>
          </cell>
          <cell r="J167">
            <v>33</v>
          </cell>
          <cell r="K167">
            <v>33</v>
          </cell>
          <cell r="L167">
            <v>33</v>
          </cell>
          <cell r="M167">
            <v>33</v>
          </cell>
          <cell r="N167">
            <v>1</v>
          </cell>
        </row>
        <row r="168">
          <cell r="A168" t="str">
            <v>HNTGBH_2_PL1X3</v>
          </cell>
          <cell r="E168">
            <v>534.64</v>
          </cell>
          <cell r="F168">
            <v>534.64</v>
          </cell>
          <cell r="G168">
            <v>534.64</v>
          </cell>
          <cell r="H168">
            <v>534.64</v>
          </cell>
          <cell r="I168">
            <v>534.64</v>
          </cell>
          <cell r="J168">
            <v>534.64</v>
          </cell>
          <cell r="K168">
            <v>534.64</v>
          </cell>
          <cell r="L168">
            <v>534.64</v>
          </cell>
          <cell r="M168">
            <v>534.64</v>
          </cell>
          <cell r="N168">
            <v>1</v>
          </cell>
        </row>
        <row r="169">
          <cell r="A169" t="str">
            <v>HNTGBH_7_UNIT 2</v>
          </cell>
          <cell r="E169">
            <v>206.84</v>
          </cell>
          <cell r="F169">
            <v>206.84</v>
          </cell>
          <cell r="G169">
            <v>206.84</v>
          </cell>
          <cell r="H169">
            <v>206.84</v>
          </cell>
          <cell r="I169">
            <v>206.84</v>
          </cell>
          <cell r="J169">
            <v>206.84</v>
          </cell>
          <cell r="K169">
            <v>206.84</v>
          </cell>
          <cell r="L169">
            <v>206.84</v>
          </cell>
          <cell r="M169">
            <v>206.84</v>
          </cell>
          <cell r="N169">
            <v>1</v>
          </cell>
        </row>
        <row r="170">
          <cell r="A170" t="str">
            <v>HOOVER_2_MWDDYN</v>
          </cell>
          <cell r="E170">
            <v>135</v>
          </cell>
          <cell r="F170">
            <v>169</v>
          </cell>
          <cell r="G170">
            <v>189</v>
          </cell>
          <cell r="H170">
            <v>189</v>
          </cell>
          <cell r="I170">
            <v>191</v>
          </cell>
          <cell r="J170">
            <v>189</v>
          </cell>
          <cell r="K170">
            <v>174</v>
          </cell>
          <cell r="L170">
            <v>112</v>
          </cell>
          <cell r="M170">
            <v>156</v>
          </cell>
          <cell r="N170">
            <v>1</v>
          </cell>
        </row>
        <row r="171">
          <cell r="A171" t="str">
            <v>HOOVER_2_VEADYN</v>
          </cell>
          <cell r="E171">
            <v>10</v>
          </cell>
          <cell r="F171">
            <v>12</v>
          </cell>
          <cell r="G171">
            <v>14</v>
          </cell>
          <cell r="H171">
            <v>14</v>
          </cell>
          <cell r="I171">
            <v>14</v>
          </cell>
          <cell r="J171">
            <v>14</v>
          </cell>
          <cell r="K171">
            <v>11</v>
          </cell>
          <cell r="L171">
            <v>12</v>
          </cell>
          <cell r="M171">
            <v>12</v>
          </cell>
          <cell r="N171">
            <v>1</v>
          </cell>
        </row>
        <row r="172">
          <cell r="A172" t="str">
            <v>HUMBPP_1_UNITS3</v>
          </cell>
          <cell r="E172">
            <v>65.08</v>
          </cell>
          <cell r="F172">
            <v>65.08</v>
          </cell>
          <cell r="G172">
            <v>65.08</v>
          </cell>
          <cell r="H172">
            <v>65.08</v>
          </cell>
          <cell r="I172">
            <v>65.08</v>
          </cell>
          <cell r="J172">
            <v>65.08</v>
          </cell>
          <cell r="K172">
            <v>65.08</v>
          </cell>
          <cell r="L172">
            <v>65.08</v>
          </cell>
          <cell r="M172">
            <v>65.08</v>
          </cell>
          <cell r="N172">
            <v>1</v>
          </cell>
        </row>
        <row r="173">
          <cell r="A173" t="str">
            <v>HUMBPP_6_UNITS</v>
          </cell>
          <cell r="E173">
            <v>97.62</v>
          </cell>
          <cell r="F173">
            <v>97.62</v>
          </cell>
          <cell r="G173">
            <v>97.62</v>
          </cell>
          <cell r="H173">
            <v>97.62</v>
          </cell>
          <cell r="I173">
            <v>97.62</v>
          </cell>
          <cell r="J173">
            <v>97.62</v>
          </cell>
          <cell r="K173">
            <v>97.62</v>
          </cell>
          <cell r="L173">
            <v>97.62</v>
          </cell>
          <cell r="M173">
            <v>97.62</v>
          </cell>
          <cell r="N173">
            <v>1</v>
          </cell>
        </row>
        <row r="174">
          <cell r="A174" t="str">
            <v>HYTTHM_2_UNITS</v>
          </cell>
          <cell r="E174">
            <v>136.31</v>
          </cell>
          <cell r="F174">
            <v>225.41</v>
          </cell>
          <cell r="G174">
            <v>376.77</v>
          </cell>
          <cell r="H174">
            <v>571.27</v>
          </cell>
          <cell r="I174">
            <v>490.33</v>
          </cell>
          <cell r="J174">
            <v>344.47</v>
          </cell>
          <cell r="K174">
            <v>229.62</v>
          </cell>
          <cell r="L174">
            <v>233.51</v>
          </cell>
          <cell r="M174">
            <v>184.94</v>
          </cell>
          <cell r="N174">
            <v>1</v>
          </cell>
        </row>
        <row r="175">
          <cell r="A175" t="str">
            <v>INDIGO_1_UNIT 1</v>
          </cell>
          <cell r="E175">
            <v>45.3</v>
          </cell>
          <cell r="F175">
            <v>45.3</v>
          </cell>
          <cell r="G175">
            <v>45.3</v>
          </cell>
          <cell r="H175">
            <v>45.3</v>
          </cell>
          <cell r="I175">
            <v>45.3</v>
          </cell>
          <cell r="J175">
            <v>45.3</v>
          </cell>
          <cell r="K175">
            <v>45.3</v>
          </cell>
          <cell r="L175">
            <v>45.3</v>
          </cell>
          <cell r="M175">
            <v>45.3</v>
          </cell>
          <cell r="N175">
            <v>1</v>
          </cell>
        </row>
        <row r="176">
          <cell r="A176" t="str">
            <v>INDIGO_1_UNIT 2</v>
          </cell>
          <cell r="E176">
            <v>45.3</v>
          </cell>
          <cell r="F176">
            <v>45.3</v>
          </cell>
          <cell r="G176">
            <v>45.3</v>
          </cell>
          <cell r="H176">
            <v>45.3</v>
          </cell>
          <cell r="I176">
            <v>45.3</v>
          </cell>
          <cell r="J176">
            <v>45.3</v>
          </cell>
          <cell r="K176">
            <v>45.3</v>
          </cell>
          <cell r="L176">
            <v>45.3</v>
          </cell>
          <cell r="M176">
            <v>45.3</v>
          </cell>
          <cell r="N176">
            <v>1</v>
          </cell>
        </row>
        <row r="177">
          <cell r="A177" t="str">
            <v>INDIGO_1_UNIT 3</v>
          </cell>
          <cell r="E177">
            <v>45.3</v>
          </cell>
          <cell r="F177">
            <v>45.3</v>
          </cell>
          <cell r="G177">
            <v>45.3</v>
          </cell>
          <cell r="H177">
            <v>45.3</v>
          </cell>
          <cell r="I177">
            <v>45.3</v>
          </cell>
          <cell r="J177">
            <v>45.3</v>
          </cell>
          <cell r="K177">
            <v>45.3</v>
          </cell>
          <cell r="L177">
            <v>45.3</v>
          </cell>
          <cell r="M177">
            <v>45.3</v>
          </cell>
          <cell r="N177">
            <v>1</v>
          </cell>
        </row>
        <row r="178">
          <cell r="A178" t="str">
            <v>INTKEP_2_UNITS</v>
          </cell>
          <cell r="E178">
            <v>307</v>
          </cell>
          <cell r="F178">
            <v>307</v>
          </cell>
          <cell r="G178">
            <v>307</v>
          </cell>
          <cell r="H178">
            <v>307</v>
          </cell>
          <cell r="I178">
            <v>307</v>
          </cell>
          <cell r="J178">
            <v>239</v>
          </cell>
          <cell r="K178">
            <v>300</v>
          </cell>
          <cell r="L178">
            <v>307</v>
          </cell>
          <cell r="M178">
            <v>307</v>
          </cell>
          <cell r="N178">
            <v>1</v>
          </cell>
        </row>
        <row r="179">
          <cell r="A179" t="str">
            <v>INTMNT_3_ANAHEIM</v>
          </cell>
          <cell r="E179">
            <v>236</v>
          </cell>
          <cell r="F179">
            <v>236</v>
          </cell>
          <cell r="G179">
            <v>236</v>
          </cell>
          <cell r="H179">
            <v>236</v>
          </cell>
          <cell r="I179">
            <v>236</v>
          </cell>
          <cell r="J179">
            <v>236</v>
          </cell>
          <cell r="K179">
            <v>236</v>
          </cell>
          <cell r="L179">
            <v>236</v>
          </cell>
          <cell r="M179">
            <v>236</v>
          </cell>
          <cell r="N179">
            <v>1</v>
          </cell>
        </row>
        <row r="180">
          <cell r="A180" t="str">
            <v>INTMNT_3_RIVERSIDE</v>
          </cell>
          <cell r="E180">
            <v>136</v>
          </cell>
          <cell r="F180">
            <v>136</v>
          </cell>
          <cell r="G180">
            <v>136</v>
          </cell>
          <cell r="H180">
            <v>136</v>
          </cell>
          <cell r="I180">
            <v>136</v>
          </cell>
          <cell r="J180">
            <v>136</v>
          </cell>
          <cell r="K180">
            <v>136</v>
          </cell>
          <cell r="L180">
            <v>136</v>
          </cell>
          <cell r="M180">
            <v>136</v>
          </cell>
          <cell r="N180">
            <v>1</v>
          </cell>
        </row>
        <row r="181">
          <cell r="A181" t="str">
            <v>JOANEC_2_STABT1</v>
          </cell>
          <cell r="E181">
            <v>40</v>
          </cell>
          <cell r="F181">
            <v>40</v>
          </cell>
          <cell r="G181">
            <v>40</v>
          </cell>
          <cell r="H181">
            <v>40</v>
          </cell>
          <cell r="I181">
            <v>40</v>
          </cell>
          <cell r="J181">
            <v>40</v>
          </cell>
          <cell r="K181">
            <v>40</v>
          </cell>
          <cell r="L181">
            <v>40</v>
          </cell>
          <cell r="M181">
            <v>40</v>
          </cell>
          <cell r="N181">
            <v>2</v>
          </cell>
        </row>
        <row r="182">
          <cell r="A182" t="str">
            <v>JOHANN_2_JOSBT1</v>
          </cell>
          <cell r="E182">
            <v>20</v>
          </cell>
          <cell r="F182">
            <v>20</v>
          </cell>
          <cell r="G182">
            <v>20</v>
          </cell>
          <cell r="H182">
            <v>20</v>
          </cell>
          <cell r="I182">
            <v>20</v>
          </cell>
          <cell r="J182">
            <v>20</v>
          </cell>
          <cell r="K182">
            <v>20</v>
          </cell>
          <cell r="L182">
            <v>20</v>
          </cell>
          <cell r="M182">
            <v>20</v>
          </cell>
          <cell r="N182">
            <v>3</v>
          </cell>
        </row>
        <row r="183">
          <cell r="A183" t="str">
            <v>JOHANN_2_JOSBT2</v>
          </cell>
          <cell r="E183">
            <v>20</v>
          </cell>
          <cell r="F183">
            <v>20</v>
          </cell>
          <cell r="G183">
            <v>20</v>
          </cell>
          <cell r="H183">
            <v>20</v>
          </cell>
          <cell r="I183">
            <v>20</v>
          </cell>
          <cell r="J183">
            <v>20</v>
          </cell>
          <cell r="K183">
            <v>20</v>
          </cell>
          <cell r="L183">
            <v>20</v>
          </cell>
          <cell r="M183">
            <v>20</v>
          </cell>
          <cell r="N183">
            <v>2</v>
          </cell>
        </row>
        <row r="184">
          <cell r="A184" t="str">
            <v>JOHANN_2_OCEBT2</v>
          </cell>
          <cell r="E184">
            <v>18</v>
          </cell>
          <cell r="F184">
            <v>18</v>
          </cell>
          <cell r="G184">
            <v>18</v>
          </cell>
          <cell r="H184">
            <v>18</v>
          </cell>
          <cell r="I184">
            <v>18</v>
          </cell>
          <cell r="J184">
            <v>18</v>
          </cell>
          <cell r="K184">
            <v>18</v>
          </cell>
          <cell r="L184">
            <v>18</v>
          </cell>
          <cell r="M184">
            <v>18</v>
          </cell>
          <cell r="N184">
            <v>3</v>
          </cell>
        </row>
        <row r="185">
          <cell r="A185" t="str">
            <v>JOHANN_2_OCEBT3</v>
          </cell>
          <cell r="E185">
            <v>12</v>
          </cell>
          <cell r="F185">
            <v>12</v>
          </cell>
          <cell r="G185">
            <v>12</v>
          </cell>
          <cell r="H185">
            <v>12</v>
          </cell>
          <cell r="I185">
            <v>12</v>
          </cell>
          <cell r="J185">
            <v>12</v>
          </cell>
          <cell r="K185">
            <v>12</v>
          </cell>
          <cell r="L185">
            <v>12</v>
          </cell>
          <cell r="M185">
            <v>12</v>
          </cell>
          <cell r="N185">
            <v>3</v>
          </cell>
        </row>
        <row r="186">
          <cell r="A186" t="str">
            <v>KELSO_2_UNITS</v>
          </cell>
          <cell r="E186">
            <v>198.03</v>
          </cell>
          <cell r="F186">
            <v>196.09</v>
          </cell>
          <cell r="G186">
            <v>192.88</v>
          </cell>
          <cell r="H186">
            <v>192.44</v>
          </cell>
          <cell r="I186">
            <v>191.43</v>
          </cell>
          <cell r="J186">
            <v>192.88</v>
          </cell>
          <cell r="K186">
            <v>198.03</v>
          </cell>
          <cell r="L186">
            <v>198.03</v>
          </cell>
          <cell r="M186">
            <v>198.03</v>
          </cell>
          <cell r="N186">
            <v>1</v>
          </cell>
        </row>
        <row r="187">
          <cell r="A187" t="str">
            <v>KELYRG_6_UNIT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1</v>
          </cell>
        </row>
        <row r="188">
          <cell r="A188" t="str">
            <v>KERKH2_7_UNIT 1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1</v>
          </cell>
        </row>
        <row r="189">
          <cell r="A189" t="str">
            <v>KERNFT_1_UNITS</v>
          </cell>
          <cell r="E189">
            <v>32.4</v>
          </cell>
          <cell r="F189">
            <v>32.4</v>
          </cell>
          <cell r="G189">
            <v>32.4</v>
          </cell>
          <cell r="H189">
            <v>32.4</v>
          </cell>
          <cell r="I189">
            <v>32.4</v>
          </cell>
          <cell r="J189">
            <v>32.4</v>
          </cell>
          <cell r="K189">
            <v>32.4</v>
          </cell>
          <cell r="L189">
            <v>32.4</v>
          </cell>
          <cell r="M189">
            <v>32.4</v>
          </cell>
          <cell r="N189">
            <v>1</v>
          </cell>
        </row>
        <row r="190">
          <cell r="A190" t="str">
            <v>KINGCO_1_KINGBR</v>
          </cell>
          <cell r="E190">
            <v>12.5</v>
          </cell>
          <cell r="F190">
            <v>12.5</v>
          </cell>
          <cell r="G190">
            <v>12.5</v>
          </cell>
          <cell r="H190">
            <v>12.5</v>
          </cell>
          <cell r="I190">
            <v>12.5</v>
          </cell>
          <cell r="J190">
            <v>12.5</v>
          </cell>
          <cell r="K190">
            <v>12.5</v>
          </cell>
          <cell r="L190">
            <v>12.5</v>
          </cell>
          <cell r="M190">
            <v>12.5</v>
          </cell>
          <cell r="N190">
            <v>1</v>
          </cell>
        </row>
        <row r="191">
          <cell r="A191" t="str">
            <v>KINGRV_7_UNIT 1</v>
          </cell>
          <cell r="E191">
            <v>11.2</v>
          </cell>
          <cell r="F191">
            <v>11.2</v>
          </cell>
          <cell r="G191">
            <v>35.520000000000003</v>
          </cell>
          <cell r="H191">
            <v>37.119999999999997</v>
          </cell>
          <cell r="I191">
            <v>36.799999999999997</v>
          </cell>
          <cell r="J191">
            <v>33.159999999999997</v>
          </cell>
          <cell r="K191">
            <v>32</v>
          </cell>
          <cell r="L191">
            <v>32</v>
          </cell>
          <cell r="M191">
            <v>38.4</v>
          </cell>
          <cell r="N191">
            <v>1</v>
          </cell>
        </row>
        <row r="192">
          <cell r="A192" t="str">
            <v>KNGCTY_6_UNITA1</v>
          </cell>
          <cell r="E192">
            <v>44.6</v>
          </cell>
          <cell r="F192">
            <v>44.6</v>
          </cell>
          <cell r="G192">
            <v>44.6</v>
          </cell>
          <cell r="H192">
            <v>44.6</v>
          </cell>
          <cell r="I192">
            <v>44.6</v>
          </cell>
          <cell r="J192">
            <v>44.6</v>
          </cell>
          <cell r="K192">
            <v>44.6</v>
          </cell>
          <cell r="L192">
            <v>44.6</v>
          </cell>
          <cell r="M192">
            <v>44.6</v>
          </cell>
          <cell r="N192">
            <v>1</v>
          </cell>
        </row>
        <row r="193">
          <cell r="A193" t="str">
            <v>KYCORA_6_KMSBT1</v>
          </cell>
          <cell r="E193">
            <v>1</v>
          </cell>
          <cell r="F193">
            <v>1</v>
          </cell>
          <cell r="G193">
            <v>1</v>
          </cell>
          <cell r="H193">
            <v>1</v>
          </cell>
          <cell r="I193">
            <v>1</v>
          </cell>
          <cell r="J193">
            <v>1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</row>
        <row r="194">
          <cell r="A194" t="str">
            <v>LAKHDG_6_UNIT 1</v>
          </cell>
          <cell r="E194">
            <v>20</v>
          </cell>
          <cell r="F194">
            <v>20</v>
          </cell>
          <cell r="G194">
            <v>20</v>
          </cell>
          <cell r="H194">
            <v>20</v>
          </cell>
          <cell r="I194">
            <v>20</v>
          </cell>
          <cell r="J194">
            <v>20</v>
          </cell>
          <cell r="K194">
            <v>20</v>
          </cell>
          <cell r="L194">
            <v>20</v>
          </cell>
          <cell r="M194">
            <v>20</v>
          </cell>
          <cell r="N194">
            <v>1</v>
          </cell>
        </row>
        <row r="195">
          <cell r="A195" t="str">
            <v>LAKHDG_6_UNIT 2</v>
          </cell>
          <cell r="E195">
            <v>20</v>
          </cell>
          <cell r="F195">
            <v>20</v>
          </cell>
          <cell r="G195">
            <v>20</v>
          </cell>
          <cell r="H195">
            <v>20</v>
          </cell>
          <cell r="I195">
            <v>20</v>
          </cell>
          <cell r="J195">
            <v>20</v>
          </cell>
          <cell r="K195">
            <v>20</v>
          </cell>
          <cell r="L195">
            <v>20</v>
          </cell>
          <cell r="M195">
            <v>20</v>
          </cell>
          <cell r="N195">
            <v>1</v>
          </cell>
        </row>
        <row r="196">
          <cell r="A196" t="str">
            <v>LAPLMA_2_UNIT 1</v>
          </cell>
          <cell r="E196">
            <v>194.8</v>
          </cell>
          <cell r="F196">
            <v>194.8</v>
          </cell>
          <cell r="G196">
            <v>194.8</v>
          </cell>
          <cell r="H196">
            <v>194.8</v>
          </cell>
          <cell r="I196">
            <v>194.8</v>
          </cell>
          <cell r="J196">
            <v>194.8</v>
          </cell>
          <cell r="K196">
            <v>194.8</v>
          </cell>
          <cell r="L196">
            <v>194.8</v>
          </cell>
          <cell r="M196">
            <v>194.8</v>
          </cell>
          <cell r="N196">
            <v>1</v>
          </cell>
        </row>
        <row r="197">
          <cell r="A197" t="str">
            <v>LAPLMA_2_UNIT 2</v>
          </cell>
          <cell r="E197">
            <v>195.2</v>
          </cell>
          <cell r="F197">
            <v>195.2</v>
          </cell>
          <cell r="G197">
            <v>195.2</v>
          </cell>
          <cell r="H197">
            <v>195.2</v>
          </cell>
          <cell r="I197">
            <v>195.2</v>
          </cell>
          <cell r="J197">
            <v>195.2</v>
          </cell>
          <cell r="K197">
            <v>195.2</v>
          </cell>
          <cell r="L197">
            <v>195.2</v>
          </cell>
          <cell r="M197">
            <v>195.2</v>
          </cell>
          <cell r="N197">
            <v>1</v>
          </cell>
        </row>
        <row r="198">
          <cell r="A198" t="str">
            <v>LAPLMA_2_UNIT 3</v>
          </cell>
          <cell r="E198">
            <v>194.14999999999998</v>
          </cell>
          <cell r="F198">
            <v>194.14999999999998</v>
          </cell>
          <cell r="G198">
            <v>194.14999999999998</v>
          </cell>
          <cell r="H198">
            <v>194.14999999999998</v>
          </cell>
          <cell r="I198">
            <v>194.14999999999998</v>
          </cell>
          <cell r="J198">
            <v>194.14999999999998</v>
          </cell>
          <cell r="K198">
            <v>194.14999999999998</v>
          </cell>
          <cell r="L198">
            <v>194.14999999999998</v>
          </cell>
          <cell r="M198">
            <v>194.14999999999998</v>
          </cell>
          <cell r="N198">
            <v>1</v>
          </cell>
        </row>
        <row r="199">
          <cell r="A199" t="str">
            <v>LAPLMA_2_UNIT 4</v>
          </cell>
          <cell r="E199">
            <v>191.29</v>
          </cell>
          <cell r="F199">
            <v>191.29</v>
          </cell>
          <cell r="G199">
            <v>191.29</v>
          </cell>
          <cell r="H199">
            <v>191.29</v>
          </cell>
          <cell r="I199">
            <v>191.29</v>
          </cell>
          <cell r="J199">
            <v>191.29</v>
          </cell>
          <cell r="K199">
            <v>191.29</v>
          </cell>
          <cell r="L199">
            <v>191.29</v>
          </cell>
          <cell r="M199">
            <v>191.29</v>
          </cell>
          <cell r="N199">
            <v>1</v>
          </cell>
        </row>
        <row r="200">
          <cell r="A200" t="str">
            <v>LARKSP_6_UNIT 1</v>
          </cell>
          <cell r="E200">
            <v>46.1</v>
          </cell>
          <cell r="F200">
            <v>46.1</v>
          </cell>
          <cell r="G200">
            <v>46.1</v>
          </cell>
          <cell r="H200">
            <v>46.1</v>
          </cell>
          <cell r="I200">
            <v>46.1</v>
          </cell>
          <cell r="J200">
            <v>46.1</v>
          </cell>
          <cell r="K200">
            <v>46.1</v>
          </cell>
          <cell r="L200">
            <v>46.1</v>
          </cell>
          <cell r="M200">
            <v>46.1</v>
          </cell>
          <cell r="N200">
            <v>1</v>
          </cell>
        </row>
        <row r="201">
          <cell r="A201" t="str">
            <v>LARKSP_6_UNIT 2</v>
          </cell>
          <cell r="E201">
            <v>47.98</v>
          </cell>
          <cell r="F201">
            <v>47.98</v>
          </cell>
          <cell r="G201">
            <v>47.98</v>
          </cell>
          <cell r="H201">
            <v>47.98</v>
          </cell>
          <cell r="I201">
            <v>47.98</v>
          </cell>
          <cell r="J201">
            <v>47.98</v>
          </cell>
          <cell r="K201">
            <v>47.98</v>
          </cell>
          <cell r="L201">
            <v>47.98</v>
          </cell>
          <cell r="M201">
            <v>47.98</v>
          </cell>
          <cell r="N201">
            <v>1</v>
          </cell>
        </row>
        <row r="202">
          <cell r="A202" t="str">
            <v>LAROA2_2_UNITA1</v>
          </cell>
          <cell r="E202">
            <v>161</v>
          </cell>
          <cell r="F202">
            <v>161</v>
          </cell>
          <cell r="G202">
            <v>161</v>
          </cell>
          <cell r="H202">
            <v>161</v>
          </cell>
          <cell r="I202">
            <v>161</v>
          </cell>
          <cell r="J202">
            <v>161</v>
          </cell>
          <cell r="K202">
            <v>161</v>
          </cell>
          <cell r="L202">
            <v>161</v>
          </cell>
          <cell r="M202">
            <v>161</v>
          </cell>
          <cell r="N202">
            <v>1</v>
          </cell>
        </row>
        <row r="203">
          <cell r="A203" t="str">
            <v>LASSEN_6_UNITS</v>
          </cell>
          <cell r="E203">
            <v>18</v>
          </cell>
          <cell r="F203">
            <v>18</v>
          </cell>
          <cell r="G203">
            <v>18</v>
          </cell>
          <cell r="H203">
            <v>18</v>
          </cell>
          <cell r="I203">
            <v>18</v>
          </cell>
          <cell r="J203">
            <v>18</v>
          </cell>
          <cell r="K203">
            <v>18</v>
          </cell>
          <cell r="L203">
            <v>18</v>
          </cell>
          <cell r="M203">
            <v>18</v>
          </cell>
          <cell r="N203">
            <v>1</v>
          </cell>
        </row>
        <row r="204">
          <cell r="A204" t="str">
            <v>LEBECS_2_UNITS</v>
          </cell>
          <cell r="E204">
            <v>645</v>
          </cell>
          <cell r="F204">
            <v>635</v>
          </cell>
          <cell r="G204">
            <v>630</v>
          </cell>
          <cell r="H204">
            <v>635</v>
          </cell>
          <cell r="I204">
            <v>635</v>
          </cell>
          <cell r="J204">
            <v>635</v>
          </cell>
          <cell r="K204">
            <v>645</v>
          </cell>
          <cell r="L204">
            <v>659.47</v>
          </cell>
          <cell r="M204">
            <v>659.47</v>
          </cell>
          <cell r="N204">
            <v>1</v>
          </cell>
        </row>
        <row r="205">
          <cell r="A205" t="str">
            <v>LECEF_1_UNITS</v>
          </cell>
          <cell r="E205">
            <v>249</v>
          </cell>
          <cell r="F205">
            <v>249</v>
          </cell>
          <cell r="G205">
            <v>249</v>
          </cell>
          <cell r="H205">
            <v>248</v>
          </cell>
          <cell r="I205">
            <v>247.5</v>
          </cell>
          <cell r="J205">
            <v>249</v>
          </cell>
          <cell r="K205">
            <v>250</v>
          </cell>
          <cell r="L205">
            <v>250</v>
          </cell>
          <cell r="M205">
            <v>250</v>
          </cell>
          <cell r="N205">
            <v>1</v>
          </cell>
        </row>
        <row r="206">
          <cell r="A206" t="str">
            <v>LGHTHP_6_ICEGEN</v>
          </cell>
          <cell r="E206">
            <v>20</v>
          </cell>
          <cell r="F206">
            <v>20</v>
          </cell>
          <cell r="G206">
            <v>20</v>
          </cell>
          <cell r="H206">
            <v>20</v>
          </cell>
          <cell r="I206">
            <v>20</v>
          </cell>
          <cell r="J206">
            <v>20</v>
          </cell>
          <cell r="K206">
            <v>20</v>
          </cell>
          <cell r="L206">
            <v>20</v>
          </cell>
          <cell r="M206">
            <v>20</v>
          </cell>
          <cell r="N206">
            <v>1</v>
          </cell>
        </row>
        <row r="207">
          <cell r="A207" t="str">
            <v>LIVOAK_1_UNIT 1</v>
          </cell>
          <cell r="E207">
            <v>49.7</v>
          </cell>
          <cell r="F207">
            <v>49.7</v>
          </cell>
          <cell r="G207">
            <v>49.7</v>
          </cell>
          <cell r="H207">
            <v>49.7</v>
          </cell>
          <cell r="I207">
            <v>49.7</v>
          </cell>
          <cell r="J207">
            <v>49.7</v>
          </cell>
          <cell r="K207">
            <v>49.7</v>
          </cell>
          <cell r="L207">
            <v>49.7</v>
          </cell>
          <cell r="M207">
            <v>49.7</v>
          </cell>
          <cell r="N207">
            <v>1</v>
          </cell>
        </row>
        <row r="208">
          <cell r="A208" t="str">
            <v>LMBEPK_2_UNITA1</v>
          </cell>
          <cell r="E208">
            <v>47.5</v>
          </cell>
          <cell r="F208">
            <v>47.5</v>
          </cell>
          <cell r="G208">
            <v>47.5</v>
          </cell>
          <cell r="H208">
            <v>47.5</v>
          </cell>
          <cell r="I208">
            <v>47.5</v>
          </cell>
          <cell r="J208">
            <v>47.5</v>
          </cell>
          <cell r="K208">
            <v>47.5</v>
          </cell>
          <cell r="L208">
            <v>47.5</v>
          </cell>
          <cell r="M208">
            <v>47.5</v>
          </cell>
          <cell r="N208">
            <v>1</v>
          </cell>
        </row>
        <row r="209">
          <cell r="A209" t="str">
            <v>LMBEPK_2_UNITA2</v>
          </cell>
          <cell r="E209">
            <v>47.6</v>
          </cell>
          <cell r="F209">
            <v>47.6</v>
          </cell>
          <cell r="G209">
            <v>47.6</v>
          </cell>
          <cell r="H209">
            <v>47.6</v>
          </cell>
          <cell r="I209">
            <v>47.6</v>
          </cell>
          <cell r="J209">
            <v>47.6</v>
          </cell>
          <cell r="K209">
            <v>47.6</v>
          </cell>
          <cell r="L209">
            <v>47.6</v>
          </cell>
          <cell r="M209">
            <v>47.6</v>
          </cell>
          <cell r="N209">
            <v>1</v>
          </cell>
        </row>
        <row r="210">
          <cell r="A210" t="str">
            <v>LMBEPK_2_UNITA3</v>
          </cell>
          <cell r="E210">
            <v>47.4</v>
          </cell>
          <cell r="F210">
            <v>47.4</v>
          </cell>
          <cell r="G210">
            <v>47.4</v>
          </cell>
          <cell r="H210">
            <v>47.4</v>
          </cell>
          <cell r="I210">
            <v>47.4</v>
          </cell>
          <cell r="J210">
            <v>47.4</v>
          </cell>
          <cell r="K210">
            <v>47.4</v>
          </cell>
          <cell r="L210">
            <v>47.4</v>
          </cell>
          <cell r="M210">
            <v>47.4</v>
          </cell>
          <cell r="N210">
            <v>1</v>
          </cell>
        </row>
        <row r="211">
          <cell r="A211" t="str">
            <v>LMEC_1_PL1X3</v>
          </cell>
          <cell r="E211">
            <v>390</v>
          </cell>
          <cell r="F211">
            <v>390</v>
          </cell>
          <cell r="G211">
            <v>384.53</v>
          </cell>
          <cell r="H211">
            <v>384.53</v>
          </cell>
          <cell r="I211">
            <v>384.53</v>
          </cell>
          <cell r="J211">
            <v>384.53</v>
          </cell>
          <cell r="K211">
            <v>390</v>
          </cell>
          <cell r="L211">
            <v>390</v>
          </cell>
          <cell r="M211">
            <v>390</v>
          </cell>
          <cell r="N211">
            <v>1</v>
          </cell>
        </row>
        <row r="212">
          <cell r="A212" t="str">
            <v>LNCSTR_6_SOLAR2</v>
          </cell>
          <cell r="E212">
            <v>2.75</v>
          </cell>
          <cell r="F212">
            <v>2.75</v>
          </cell>
          <cell r="G212">
            <v>2.75</v>
          </cell>
          <cell r="H212">
            <v>2.75</v>
          </cell>
          <cell r="I212">
            <v>2.75</v>
          </cell>
          <cell r="J212">
            <v>2.75</v>
          </cell>
          <cell r="K212">
            <v>2.75</v>
          </cell>
          <cell r="L212">
            <v>2.75</v>
          </cell>
          <cell r="M212">
            <v>2.75</v>
          </cell>
          <cell r="N212">
            <v>1</v>
          </cell>
        </row>
        <row r="213">
          <cell r="A213" t="str">
            <v>LODI25_2_UNIT 1</v>
          </cell>
          <cell r="E213">
            <v>23.8</v>
          </cell>
          <cell r="F213">
            <v>23.8</v>
          </cell>
          <cell r="G213">
            <v>23.8</v>
          </cell>
          <cell r="H213">
            <v>23.8</v>
          </cell>
          <cell r="I213">
            <v>23.8</v>
          </cell>
          <cell r="J213">
            <v>23.8</v>
          </cell>
          <cell r="K213">
            <v>23.8</v>
          </cell>
          <cell r="L213">
            <v>23.8</v>
          </cell>
          <cell r="M213">
            <v>23.8</v>
          </cell>
          <cell r="N213">
            <v>1</v>
          </cell>
        </row>
        <row r="214">
          <cell r="A214" t="str">
            <v>LODIEC_2_PL1X2</v>
          </cell>
          <cell r="E214">
            <v>202.57999999999998</v>
          </cell>
          <cell r="F214">
            <v>202.57999999999998</v>
          </cell>
          <cell r="G214">
            <v>202.57999999999998</v>
          </cell>
          <cell r="H214">
            <v>202.57999999999998</v>
          </cell>
          <cell r="I214">
            <v>202.57999999999998</v>
          </cell>
          <cell r="J214">
            <v>202.57999999999998</v>
          </cell>
          <cell r="K214">
            <v>202.57999999999998</v>
          </cell>
          <cell r="L214">
            <v>202.57999999999998</v>
          </cell>
          <cell r="M214">
            <v>202.57999999999998</v>
          </cell>
          <cell r="N214">
            <v>1</v>
          </cell>
        </row>
        <row r="215">
          <cell r="A215" t="str">
            <v>MAGNLA_6_ANAHEIM</v>
          </cell>
          <cell r="E215">
            <v>109</v>
          </cell>
          <cell r="F215">
            <v>109</v>
          </cell>
          <cell r="G215">
            <v>109</v>
          </cell>
          <cell r="H215">
            <v>109</v>
          </cell>
          <cell r="I215">
            <v>109</v>
          </cell>
          <cell r="J215">
            <v>109</v>
          </cell>
          <cell r="K215">
            <v>109</v>
          </cell>
          <cell r="L215">
            <v>109</v>
          </cell>
          <cell r="M215">
            <v>109</v>
          </cell>
          <cell r="N215">
            <v>1</v>
          </cell>
        </row>
        <row r="216">
          <cell r="A216" t="str">
            <v>MALAGA_1_PL1X2</v>
          </cell>
          <cell r="E216">
            <v>96</v>
          </cell>
          <cell r="F216">
            <v>96</v>
          </cell>
          <cell r="G216">
            <v>96</v>
          </cell>
          <cell r="H216">
            <v>96</v>
          </cell>
          <cell r="I216">
            <v>96</v>
          </cell>
          <cell r="J216">
            <v>96</v>
          </cell>
          <cell r="K216">
            <v>96</v>
          </cell>
          <cell r="L216">
            <v>96</v>
          </cell>
          <cell r="M216">
            <v>96</v>
          </cell>
          <cell r="N216">
            <v>1</v>
          </cell>
        </row>
        <row r="217">
          <cell r="A217" t="str">
            <v>MCSWAN_6_UNITS</v>
          </cell>
          <cell r="E217">
            <v>9.6</v>
          </cell>
          <cell r="F217">
            <v>9.6</v>
          </cell>
          <cell r="G217">
            <v>9.6</v>
          </cell>
          <cell r="H217">
            <v>9.6</v>
          </cell>
          <cell r="I217">
            <v>9.6</v>
          </cell>
          <cell r="J217">
            <v>9.6</v>
          </cell>
          <cell r="K217">
            <v>9.6</v>
          </cell>
          <cell r="L217">
            <v>9.6</v>
          </cell>
          <cell r="M217">
            <v>9.6</v>
          </cell>
          <cell r="N217">
            <v>1</v>
          </cell>
        </row>
        <row r="218">
          <cell r="A218" t="str">
            <v>MDFKRL_2_PROJCT</v>
          </cell>
          <cell r="E218">
            <v>210</v>
          </cell>
          <cell r="F218">
            <v>210</v>
          </cell>
          <cell r="G218">
            <v>210</v>
          </cell>
          <cell r="H218">
            <v>210</v>
          </cell>
          <cell r="I218">
            <v>210</v>
          </cell>
          <cell r="J218">
            <v>210</v>
          </cell>
          <cell r="K218">
            <v>210</v>
          </cell>
          <cell r="L218">
            <v>210</v>
          </cell>
          <cell r="M218">
            <v>210</v>
          </cell>
          <cell r="N218">
            <v>1</v>
          </cell>
        </row>
        <row r="219">
          <cell r="A219" t="str">
            <v>MERCFL_6_UNIT</v>
          </cell>
          <cell r="E219">
            <v>3.36</v>
          </cell>
          <cell r="F219">
            <v>3.36</v>
          </cell>
          <cell r="G219">
            <v>3.36</v>
          </cell>
          <cell r="H219">
            <v>3.36</v>
          </cell>
          <cell r="I219">
            <v>3.36</v>
          </cell>
          <cell r="J219">
            <v>3.36</v>
          </cell>
          <cell r="K219">
            <v>3.36</v>
          </cell>
          <cell r="L219">
            <v>3.36</v>
          </cell>
          <cell r="M219">
            <v>3.36</v>
          </cell>
          <cell r="N219">
            <v>1</v>
          </cell>
        </row>
        <row r="220">
          <cell r="A220" t="str">
            <v>METEC_2_PL1X3</v>
          </cell>
          <cell r="E220">
            <v>413.15999999999997</v>
          </cell>
          <cell r="F220">
            <v>417.04999999999995</v>
          </cell>
          <cell r="G220">
            <v>417.04999999999995</v>
          </cell>
          <cell r="H220">
            <v>417.04999999999995</v>
          </cell>
          <cell r="I220">
            <v>417.04999999999995</v>
          </cell>
          <cell r="J220">
            <v>417.04999999999995</v>
          </cell>
          <cell r="K220">
            <v>417.04999999999995</v>
          </cell>
          <cell r="L220">
            <v>417.04999999999995</v>
          </cell>
          <cell r="M220">
            <v>417.04999999999995</v>
          </cell>
          <cell r="N220">
            <v>1</v>
          </cell>
        </row>
        <row r="221">
          <cell r="A221" t="str">
            <v>MIRLOM_2_MLBBTA</v>
          </cell>
          <cell r="E221">
            <v>20</v>
          </cell>
          <cell r="F221">
            <v>20</v>
          </cell>
          <cell r="G221">
            <v>20</v>
          </cell>
          <cell r="H221">
            <v>20</v>
          </cell>
          <cell r="I221">
            <v>20</v>
          </cell>
          <cell r="J221">
            <v>20</v>
          </cell>
          <cell r="K221">
            <v>20</v>
          </cell>
          <cell r="L221">
            <v>20</v>
          </cell>
          <cell r="M221">
            <v>20</v>
          </cell>
          <cell r="N221">
            <v>1</v>
          </cell>
        </row>
        <row r="222">
          <cell r="A222" t="str">
            <v>MIRLOM_2_MLBBTB</v>
          </cell>
          <cell r="E222">
            <v>20</v>
          </cell>
          <cell r="F222">
            <v>20</v>
          </cell>
          <cell r="G222">
            <v>20</v>
          </cell>
          <cell r="H222">
            <v>20</v>
          </cell>
          <cell r="I222">
            <v>20</v>
          </cell>
          <cell r="J222">
            <v>20</v>
          </cell>
          <cell r="K222">
            <v>20</v>
          </cell>
          <cell r="L222">
            <v>20</v>
          </cell>
          <cell r="M222">
            <v>20</v>
          </cell>
          <cell r="N222">
            <v>1</v>
          </cell>
        </row>
        <row r="223">
          <cell r="A223" t="str">
            <v>MIRLOM_6_PEAKER</v>
          </cell>
          <cell r="E223">
            <v>46</v>
          </cell>
          <cell r="F223">
            <v>46</v>
          </cell>
          <cell r="G223">
            <v>46</v>
          </cell>
          <cell r="H223">
            <v>46</v>
          </cell>
          <cell r="I223">
            <v>46</v>
          </cell>
          <cell r="J223">
            <v>46</v>
          </cell>
          <cell r="K223">
            <v>46</v>
          </cell>
          <cell r="L223">
            <v>46</v>
          </cell>
          <cell r="M223">
            <v>46</v>
          </cell>
          <cell r="N223">
            <v>1</v>
          </cell>
        </row>
        <row r="224">
          <cell r="A224" t="str">
            <v>MIRLOM_7_MWDLKM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1</v>
          </cell>
        </row>
        <row r="225">
          <cell r="A225" t="str">
            <v>MKTRCK_1_UNIT 1</v>
          </cell>
          <cell r="E225">
            <v>47.49</v>
          </cell>
          <cell r="F225">
            <v>47.49</v>
          </cell>
          <cell r="G225">
            <v>47.49</v>
          </cell>
          <cell r="H225">
            <v>47.49</v>
          </cell>
          <cell r="I225">
            <v>47.49</v>
          </cell>
          <cell r="J225">
            <v>47.49</v>
          </cell>
          <cell r="K225">
            <v>47.49</v>
          </cell>
          <cell r="L225">
            <v>47.49</v>
          </cell>
          <cell r="M225">
            <v>47.49</v>
          </cell>
          <cell r="N225">
            <v>1</v>
          </cell>
        </row>
        <row r="226">
          <cell r="A226" t="str">
            <v>MNDALY_6_MCGRTH</v>
          </cell>
          <cell r="E226">
            <v>47.2</v>
          </cell>
          <cell r="F226">
            <v>47.2</v>
          </cell>
          <cell r="G226">
            <v>47.2</v>
          </cell>
          <cell r="H226">
            <v>47.2</v>
          </cell>
          <cell r="I226">
            <v>47.2</v>
          </cell>
          <cell r="J226">
            <v>47.2</v>
          </cell>
          <cell r="K226">
            <v>47.2</v>
          </cell>
          <cell r="L226">
            <v>47.2</v>
          </cell>
          <cell r="M226">
            <v>47.2</v>
          </cell>
          <cell r="N226">
            <v>1</v>
          </cell>
        </row>
        <row r="227">
          <cell r="A227" t="str">
            <v>MOJAVE_1_SIPHON</v>
          </cell>
          <cell r="E227">
            <v>4.4800000000000004</v>
          </cell>
          <cell r="F227">
            <v>4.5599999999999996</v>
          </cell>
          <cell r="G227">
            <v>5.76</v>
          </cell>
          <cell r="H227">
            <v>6.9</v>
          </cell>
          <cell r="I227">
            <v>6.38</v>
          </cell>
          <cell r="J227">
            <v>6.74</v>
          </cell>
          <cell r="K227">
            <v>6.62</v>
          </cell>
          <cell r="L227">
            <v>6.33</v>
          </cell>
          <cell r="M227">
            <v>5.73</v>
          </cell>
          <cell r="N227">
            <v>2</v>
          </cell>
        </row>
        <row r="228">
          <cell r="A228" t="str">
            <v>MOORPK_2_ACOBT1</v>
          </cell>
          <cell r="E228">
            <v>3</v>
          </cell>
          <cell r="F228">
            <v>3</v>
          </cell>
          <cell r="G228">
            <v>3</v>
          </cell>
          <cell r="H228">
            <v>3</v>
          </cell>
          <cell r="I228">
            <v>3</v>
          </cell>
          <cell r="J228">
            <v>3</v>
          </cell>
          <cell r="K228">
            <v>3</v>
          </cell>
          <cell r="L228">
            <v>3</v>
          </cell>
          <cell r="M228">
            <v>3</v>
          </cell>
          <cell r="N228">
            <v>3</v>
          </cell>
        </row>
        <row r="229">
          <cell r="A229" t="str">
            <v>MOSSLD_2_PSP1</v>
          </cell>
          <cell r="E229">
            <v>368.98</v>
          </cell>
          <cell r="F229">
            <v>368.98</v>
          </cell>
          <cell r="G229">
            <v>368.98</v>
          </cell>
          <cell r="H229">
            <v>368.98</v>
          </cell>
          <cell r="I229">
            <v>368.98</v>
          </cell>
          <cell r="J229">
            <v>368.98</v>
          </cell>
          <cell r="K229">
            <v>368.98</v>
          </cell>
          <cell r="L229">
            <v>368.98</v>
          </cell>
          <cell r="M229">
            <v>368.98</v>
          </cell>
          <cell r="N229">
            <v>1</v>
          </cell>
        </row>
        <row r="230">
          <cell r="A230" t="str">
            <v>MOSSLD_2_PSP2</v>
          </cell>
          <cell r="E230">
            <v>370</v>
          </cell>
          <cell r="F230">
            <v>370</v>
          </cell>
          <cell r="G230">
            <v>370</v>
          </cell>
          <cell r="H230">
            <v>370</v>
          </cell>
          <cell r="I230">
            <v>370</v>
          </cell>
          <cell r="J230">
            <v>370</v>
          </cell>
          <cell r="K230">
            <v>370</v>
          </cell>
          <cell r="L230">
            <v>370</v>
          </cell>
          <cell r="M230">
            <v>370</v>
          </cell>
          <cell r="N230">
            <v>1</v>
          </cell>
        </row>
        <row r="231">
          <cell r="A231" t="str">
            <v>MRCHNT_2_PL1X3</v>
          </cell>
          <cell r="E231">
            <v>239.25</v>
          </cell>
          <cell r="F231">
            <v>239.25</v>
          </cell>
          <cell r="G231">
            <v>239.25</v>
          </cell>
          <cell r="H231">
            <v>239.25</v>
          </cell>
          <cell r="I231">
            <v>239.25</v>
          </cell>
          <cell r="J231">
            <v>239.25</v>
          </cell>
          <cell r="K231">
            <v>239.25</v>
          </cell>
          <cell r="L231">
            <v>239.25</v>
          </cell>
          <cell r="M231">
            <v>239.25</v>
          </cell>
          <cell r="N231">
            <v>1</v>
          </cell>
        </row>
        <row r="232">
          <cell r="A232" t="str">
            <v>MRGT_6_MEF2</v>
          </cell>
          <cell r="E232">
            <v>44</v>
          </cell>
          <cell r="F232">
            <v>44</v>
          </cell>
          <cell r="G232">
            <v>44</v>
          </cell>
          <cell r="H232">
            <v>44</v>
          </cell>
          <cell r="I232">
            <v>44</v>
          </cell>
          <cell r="J232">
            <v>44</v>
          </cell>
          <cell r="K232">
            <v>44</v>
          </cell>
          <cell r="L232">
            <v>44</v>
          </cell>
          <cell r="M232">
            <v>44</v>
          </cell>
          <cell r="N232">
            <v>1</v>
          </cell>
        </row>
        <row r="233">
          <cell r="A233" t="str">
            <v>MRGT_6_MMAREF</v>
          </cell>
          <cell r="E233">
            <v>45</v>
          </cell>
          <cell r="F233">
            <v>45</v>
          </cell>
          <cell r="G233">
            <v>45</v>
          </cell>
          <cell r="H233">
            <v>45</v>
          </cell>
          <cell r="I233">
            <v>45</v>
          </cell>
          <cell r="J233">
            <v>45</v>
          </cell>
          <cell r="K233">
            <v>45</v>
          </cell>
          <cell r="L233">
            <v>45</v>
          </cell>
          <cell r="M233">
            <v>45</v>
          </cell>
          <cell r="N233">
            <v>1</v>
          </cell>
        </row>
        <row r="234">
          <cell r="A234" t="str">
            <v>MRGT_6_TGEBT1</v>
          </cell>
          <cell r="E234">
            <v>60</v>
          </cell>
          <cell r="F234">
            <v>60</v>
          </cell>
          <cell r="G234">
            <v>60</v>
          </cell>
          <cell r="H234">
            <v>60</v>
          </cell>
          <cell r="I234">
            <v>60</v>
          </cell>
          <cell r="J234">
            <v>60</v>
          </cell>
          <cell r="K234">
            <v>60</v>
          </cell>
          <cell r="L234">
            <v>60</v>
          </cell>
          <cell r="M234">
            <v>60</v>
          </cell>
          <cell r="N234">
            <v>1</v>
          </cell>
        </row>
        <row r="235">
          <cell r="A235" t="str">
            <v>MSQUIT_5_SERDYN</v>
          </cell>
          <cell r="E235">
            <v>625</v>
          </cell>
          <cell r="F235">
            <v>625</v>
          </cell>
          <cell r="G235">
            <v>625</v>
          </cell>
          <cell r="H235">
            <v>625</v>
          </cell>
          <cell r="I235">
            <v>625</v>
          </cell>
          <cell r="J235">
            <v>625</v>
          </cell>
          <cell r="K235">
            <v>625</v>
          </cell>
          <cell r="L235">
            <v>625</v>
          </cell>
          <cell r="M235">
            <v>625</v>
          </cell>
          <cell r="N235">
            <v>1</v>
          </cell>
        </row>
        <row r="236">
          <cell r="A236" t="str">
            <v>MSTANG_2_MTGBT1</v>
          </cell>
          <cell r="E236">
            <v>150</v>
          </cell>
          <cell r="F236">
            <v>150</v>
          </cell>
          <cell r="G236">
            <v>150</v>
          </cell>
          <cell r="H236">
            <v>150</v>
          </cell>
          <cell r="I236">
            <v>150</v>
          </cell>
          <cell r="J236">
            <v>150</v>
          </cell>
          <cell r="K236">
            <v>150</v>
          </cell>
          <cell r="L236">
            <v>150</v>
          </cell>
          <cell r="M236">
            <v>150</v>
          </cell>
          <cell r="N236">
            <v>1</v>
          </cell>
        </row>
        <row r="237">
          <cell r="A237" t="str">
            <v>NAROW1_2_UNIT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1</v>
          </cell>
        </row>
        <row r="238">
          <cell r="A238" t="str">
            <v>NAROW2_2_UNIT</v>
          </cell>
          <cell r="E238">
            <v>55</v>
          </cell>
          <cell r="F238">
            <v>55</v>
          </cell>
          <cell r="G238">
            <v>55</v>
          </cell>
          <cell r="H238">
            <v>55</v>
          </cell>
          <cell r="I238">
            <v>55</v>
          </cell>
          <cell r="J238">
            <v>55</v>
          </cell>
          <cell r="K238">
            <v>55</v>
          </cell>
          <cell r="L238">
            <v>55</v>
          </cell>
          <cell r="M238">
            <v>55</v>
          </cell>
          <cell r="N238">
            <v>2</v>
          </cell>
        </row>
        <row r="239">
          <cell r="A239" t="str">
            <v>NAVYII_2_UNITS</v>
          </cell>
          <cell r="E239">
            <v>55</v>
          </cell>
          <cell r="F239">
            <v>55</v>
          </cell>
          <cell r="G239">
            <v>55</v>
          </cell>
          <cell r="H239">
            <v>55</v>
          </cell>
          <cell r="I239">
            <v>55</v>
          </cell>
          <cell r="J239">
            <v>55</v>
          </cell>
          <cell r="K239">
            <v>55</v>
          </cell>
          <cell r="L239">
            <v>55</v>
          </cell>
          <cell r="M239">
            <v>55</v>
          </cell>
          <cell r="N239">
            <v>1</v>
          </cell>
        </row>
        <row r="240">
          <cell r="A240" t="str">
            <v>NCPA_7_GP1UN1</v>
          </cell>
          <cell r="E240">
            <v>18.850000000000001</v>
          </cell>
          <cell r="F240">
            <v>18.850000000000001</v>
          </cell>
          <cell r="G240">
            <v>18.850000000000001</v>
          </cell>
          <cell r="H240">
            <v>18.850000000000001</v>
          </cell>
          <cell r="I240">
            <v>18.850000000000001</v>
          </cell>
          <cell r="J240">
            <v>18.850000000000001</v>
          </cell>
          <cell r="K240">
            <v>18.850000000000001</v>
          </cell>
          <cell r="L240">
            <v>18.850000000000001</v>
          </cell>
          <cell r="M240">
            <v>18.850000000000001</v>
          </cell>
          <cell r="N240">
            <v>1</v>
          </cell>
        </row>
        <row r="241">
          <cell r="A241" t="str">
            <v>NCPA_7_GP1UN2</v>
          </cell>
          <cell r="E241">
            <v>19.939999999999998</v>
          </cell>
          <cell r="F241">
            <v>19.939999999999998</v>
          </cell>
          <cell r="G241">
            <v>19.939999999999998</v>
          </cell>
          <cell r="H241">
            <v>19.939999999999998</v>
          </cell>
          <cell r="I241">
            <v>19.939999999999998</v>
          </cell>
          <cell r="J241">
            <v>19.939999999999998</v>
          </cell>
          <cell r="K241">
            <v>19.939999999999998</v>
          </cell>
          <cell r="L241">
            <v>19.939999999999998</v>
          </cell>
          <cell r="M241">
            <v>19.939999999999998</v>
          </cell>
          <cell r="N241">
            <v>1</v>
          </cell>
        </row>
        <row r="242">
          <cell r="A242" t="str">
            <v>NCPA_7_GP2UN3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1</v>
          </cell>
        </row>
        <row r="243">
          <cell r="A243" t="str">
            <v>NCPA_7_GP2UN4</v>
          </cell>
          <cell r="E243">
            <v>37.729999999999997</v>
          </cell>
          <cell r="F243">
            <v>37.729999999999997</v>
          </cell>
          <cell r="G243">
            <v>37.729999999999997</v>
          </cell>
          <cell r="H243">
            <v>37.729999999999997</v>
          </cell>
          <cell r="I243">
            <v>37.729999999999997</v>
          </cell>
          <cell r="J243">
            <v>37.729999999999997</v>
          </cell>
          <cell r="K243">
            <v>37.729999999999997</v>
          </cell>
          <cell r="L243">
            <v>37.729999999999997</v>
          </cell>
          <cell r="M243">
            <v>37.729999999999997</v>
          </cell>
          <cell r="N243">
            <v>1</v>
          </cell>
        </row>
        <row r="244">
          <cell r="A244" t="str">
            <v>OAK C_7_UNIT 1</v>
          </cell>
          <cell r="E244">
            <v>55</v>
          </cell>
          <cell r="F244">
            <v>55</v>
          </cell>
          <cell r="G244">
            <v>55</v>
          </cell>
          <cell r="H244">
            <v>55</v>
          </cell>
          <cell r="I244">
            <v>55</v>
          </cell>
          <cell r="J244">
            <v>55</v>
          </cell>
          <cell r="K244">
            <v>55</v>
          </cell>
          <cell r="L244">
            <v>55</v>
          </cell>
          <cell r="M244">
            <v>55</v>
          </cell>
          <cell r="N244">
            <v>1</v>
          </cell>
        </row>
        <row r="245">
          <cell r="A245" t="str">
            <v>OAK C_7_UNIT 3</v>
          </cell>
          <cell r="E245">
            <v>55</v>
          </cell>
          <cell r="F245">
            <v>55</v>
          </cell>
          <cell r="G245">
            <v>55</v>
          </cell>
          <cell r="H245">
            <v>55</v>
          </cell>
          <cell r="I245">
            <v>55</v>
          </cell>
          <cell r="J245">
            <v>55</v>
          </cell>
          <cell r="K245">
            <v>55</v>
          </cell>
          <cell r="L245">
            <v>55</v>
          </cell>
          <cell r="M245">
            <v>55</v>
          </cell>
          <cell r="N245">
            <v>1</v>
          </cell>
        </row>
        <row r="246">
          <cell r="A246" t="str">
            <v>OGROVE_6_PL1X2</v>
          </cell>
          <cell r="E246">
            <v>96</v>
          </cell>
          <cell r="F246">
            <v>96</v>
          </cell>
          <cell r="G246">
            <v>96</v>
          </cell>
          <cell r="H246">
            <v>96</v>
          </cell>
          <cell r="I246">
            <v>96</v>
          </cell>
          <cell r="J246">
            <v>96</v>
          </cell>
          <cell r="K246">
            <v>96</v>
          </cell>
          <cell r="L246">
            <v>96</v>
          </cell>
          <cell r="M246">
            <v>96</v>
          </cell>
          <cell r="N246">
            <v>1</v>
          </cell>
        </row>
        <row r="247">
          <cell r="A247" t="str">
            <v>OLINDA_2_COYCRK</v>
          </cell>
          <cell r="E247">
            <v>3.13</v>
          </cell>
          <cell r="F247">
            <v>3.13</v>
          </cell>
          <cell r="G247">
            <v>3.13</v>
          </cell>
          <cell r="H247">
            <v>3.13</v>
          </cell>
          <cell r="I247">
            <v>3.13</v>
          </cell>
          <cell r="J247">
            <v>3.13</v>
          </cell>
          <cell r="K247">
            <v>3.13</v>
          </cell>
          <cell r="L247">
            <v>3.13</v>
          </cell>
          <cell r="M247">
            <v>3.13</v>
          </cell>
          <cell r="N247">
            <v>1</v>
          </cell>
        </row>
        <row r="248">
          <cell r="A248" t="str">
            <v>OMAR_2_UNIT 1</v>
          </cell>
          <cell r="E248">
            <v>75</v>
          </cell>
          <cell r="F248">
            <v>74.666666666666671</v>
          </cell>
          <cell r="G248">
            <v>73.666666666666671</v>
          </cell>
          <cell r="H248">
            <v>73</v>
          </cell>
          <cell r="I248">
            <v>72.666666666666671</v>
          </cell>
          <cell r="J248">
            <v>73.666666666666671</v>
          </cell>
          <cell r="K248">
            <v>74.333333333333329</v>
          </cell>
          <cell r="L248">
            <v>75</v>
          </cell>
          <cell r="M248">
            <v>75</v>
          </cell>
          <cell r="N248">
            <v>1</v>
          </cell>
        </row>
        <row r="249">
          <cell r="A249" t="str">
            <v>OMAR_2_UNIT 2</v>
          </cell>
          <cell r="E249">
            <v>75</v>
          </cell>
          <cell r="F249">
            <v>74.666666666666671</v>
          </cell>
          <cell r="G249">
            <v>73.666666666666671</v>
          </cell>
          <cell r="H249">
            <v>73.333333333333329</v>
          </cell>
          <cell r="I249">
            <v>73</v>
          </cell>
          <cell r="J249">
            <v>73.666666666666671</v>
          </cell>
          <cell r="K249">
            <v>74.666666666666671</v>
          </cell>
          <cell r="L249">
            <v>75</v>
          </cell>
          <cell r="M249">
            <v>75</v>
          </cell>
          <cell r="N249">
            <v>1</v>
          </cell>
        </row>
        <row r="250">
          <cell r="A250" t="str">
            <v>OMAR_2_UNIT 3</v>
          </cell>
          <cell r="E250">
            <v>75</v>
          </cell>
          <cell r="F250">
            <v>73.666666666666671</v>
          </cell>
          <cell r="G250">
            <v>73.666666666666671</v>
          </cell>
          <cell r="H250">
            <v>73.333333333333329</v>
          </cell>
          <cell r="I250">
            <v>73</v>
          </cell>
          <cell r="J250">
            <v>73.666666666666671</v>
          </cell>
          <cell r="K250">
            <v>75</v>
          </cell>
          <cell r="L250">
            <v>75</v>
          </cell>
          <cell r="M250">
            <v>75</v>
          </cell>
          <cell r="N250">
            <v>1</v>
          </cell>
        </row>
        <row r="251">
          <cell r="A251" t="str">
            <v>OMAR_2_UNIT 4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1</v>
          </cell>
        </row>
        <row r="252">
          <cell r="A252" t="str">
            <v>ORMOND_7_UNIT 1</v>
          </cell>
          <cell r="E252">
            <v>641.27</v>
          </cell>
          <cell r="F252">
            <v>641.27</v>
          </cell>
          <cell r="G252">
            <v>641.27</v>
          </cell>
          <cell r="H252">
            <v>641.27</v>
          </cell>
          <cell r="I252">
            <v>641.27</v>
          </cell>
          <cell r="J252">
            <v>641.27</v>
          </cell>
          <cell r="K252">
            <v>641.27</v>
          </cell>
          <cell r="L252">
            <v>641.27</v>
          </cell>
          <cell r="M252">
            <v>641.27</v>
          </cell>
          <cell r="N252">
            <v>1</v>
          </cell>
        </row>
        <row r="253">
          <cell r="A253" t="str">
            <v>ORMOND_7_UNIT 2</v>
          </cell>
          <cell r="E253">
            <v>700</v>
          </cell>
          <cell r="F253">
            <v>700</v>
          </cell>
          <cell r="G253">
            <v>700</v>
          </cell>
          <cell r="H253">
            <v>700</v>
          </cell>
          <cell r="I253">
            <v>700</v>
          </cell>
          <cell r="J253">
            <v>700</v>
          </cell>
          <cell r="K253">
            <v>700</v>
          </cell>
          <cell r="L253">
            <v>700</v>
          </cell>
          <cell r="M253">
            <v>700</v>
          </cell>
          <cell r="N253">
            <v>1</v>
          </cell>
        </row>
        <row r="254">
          <cell r="A254" t="str">
            <v>OROVIL_6_UNIT</v>
          </cell>
          <cell r="E254">
            <v>3.5</v>
          </cell>
          <cell r="F254">
            <v>3.5</v>
          </cell>
          <cell r="G254">
            <v>3.5</v>
          </cell>
          <cell r="H254">
            <v>3.5</v>
          </cell>
          <cell r="I254">
            <v>3.5</v>
          </cell>
          <cell r="J254">
            <v>3.5</v>
          </cell>
          <cell r="K254">
            <v>3.5</v>
          </cell>
          <cell r="L254">
            <v>3.5</v>
          </cell>
          <cell r="M254">
            <v>3.5</v>
          </cell>
          <cell r="N254">
            <v>1</v>
          </cell>
        </row>
        <row r="255">
          <cell r="A255" t="str">
            <v>OSO_6_NSPIN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1</v>
          </cell>
        </row>
        <row r="256">
          <cell r="A256" t="str">
            <v>OTAY_6_PL1X2</v>
          </cell>
          <cell r="E256">
            <v>37.200000000000003</v>
          </cell>
          <cell r="F256">
            <v>37.200000000000003</v>
          </cell>
          <cell r="G256">
            <v>37.200000000000003</v>
          </cell>
          <cell r="H256">
            <v>37.200000000000003</v>
          </cell>
          <cell r="I256">
            <v>37.200000000000003</v>
          </cell>
          <cell r="J256">
            <v>37.200000000000003</v>
          </cell>
          <cell r="K256">
            <v>37.200000000000003</v>
          </cell>
          <cell r="L256">
            <v>37.200000000000003</v>
          </cell>
          <cell r="M256">
            <v>37.200000000000003</v>
          </cell>
          <cell r="N256">
            <v>1</v>
          </cell>
        </row>
        <row r="257">
          <cell r="A257" t="str">
            <v>OTMESA_2_PL1X3</v>
          </cell>
          <cell r="E257">
            <v>448.6</v>
          </cell>
          <cell r="F257">
            <v>448.6</v>
          </cell>
          <cell r="G257">
            <v>448.6</v>
          </cell>
          <cell r="H257">
            <v>448.6</v>
          </cell>
          <cell r="I257">
            <v>448.6</v>
          </cell>
          <cell r="J257">
            <v>448.6</v>
          </cell>
          <cell r="K257">
            <v>448.6</v>
          </cell>
          <cell r="L257">
            <v>448.6</v>
          </cell>
          <cell r="M257">
            <v>448.6</v>
          </cell>
          <cell r="N257">
            <v>1</v>
          </cell>
        </row>
        <row r="258">
          <cell r="A258" t="str">
            <v>PADUA_6_MWDSDM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1</v>
          </cell>
        </row>
        <row r="259">
          <cell r="A259" t="str">
            <v>PADUA_7_SDIMAS</v>
          </cell>
          <cell r="E259">
            <v>0</v>
          </cell>
          <cell r="F259">
            <v>1.05</v>
          </cell>
          <cell r="G259">
            <v>1.05</v>
          </cell>
          <cell r="H259">
            <v>1.05</v>
          </cell>
          <cell r="I259">
            <v>1.05</v>
          </cell>
          <cell r="J259">
            <v>1.05</v>
          </cell>
          <cell r="K259">
            <v>0</v>
          </cell>
          <cell r="L259">
            <v>0</v>
          </cell>
          <cell r="M259">
            <v>0</v>
          </cell>
          <cell r="N259">
            <v>1</v>
          </cell>
        </row>
        <row r="260">
          <cell r="A260" t="str">
            <v>PALOMR_2_PL1X3</v>
          </cell>
          <cell r="E260">
            <v>340.61</v>
          </cell>
          <cell r="F260">
            <v>340.61</v>
          </cell>
          <cell r="G260">
            <v>340.61</v>
          </cell>
          <cell r="H260">
            <v>340.61</v>
          </cell>
          <cell r="I260">
            <v>340.61</v>
          </cell>
          <cell r="J260">
            <v>340.61</v>
          </cell>
          <cell r="K260">
            <v>340.61</v>
          </cell>
          <cell r="L260">
            <v>340.61</v>
          </cell>
          <cell r="M260">
            <v>340.61</v>
          </cell>
          <cell r="N260">
            <v>1</v>
          </cell>
        </row>
        <row r="261">
          <cell r="A261" t="str">
            <v>PARDEB_6_UNITS</v>
          </cell>
          <cell r="E261">
            <v>23.6</v>
          </cell>
          <cell r="F261">
            <v>24</v>
          </cell>
          <cell r="G261">
            <v>23.76</v>
          </cell>
          <cell r="H261">
            <v>14.96</v>
          </cell>
          <cell r="I261">
            <v>14.96</v>
          </cell>
          <cell r="J261">
            <v>14.96</v>
          </cell>
          <cell r="K261">
            <v>14.96</v>
          </cell>
          <cell r="L261">
            <v>10.96</v>
          </cell>
          <cell r="M261">
            <v>15.76</v>
          </cell>
          <cell r="N261">
            <v>1</v>
          </cell>
        </row>
        <row r="262">
          <cell r="A262" t="str">
            <v>PEARBL_2_NSPIN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1</v>
          </cell>
        </row>
        <row r="263">
          <cell r="A263" t="str">
            <v>PEASE_1_TBEBT1</v>
          </cell>
          <cell r="E263">
            <v>0</v>
          </cell>
          <cell r="F263">
            <v>0</v>
          </cell>
          <cell r="G263">
            <v>0</v>
          </cell>
          <cell r="H263">
            <v>7</v>
          </cell>
          <cell r="I263">
            <v>7</v>
          </cell>
          <cell r="J263">
            <v>7</v>
          </cell>
          <cell r="K263">
            <v>7</v>
          </cell>
          <cell r="L263">
            <v>7</v>
          </cell>
          <cell r="M263">
            <v>7</v>
          </cell>
          <cell r="N263">
            <v>3</v>
          </cell>
        </row>
        <row r="264">
          <cell r="A264" t="str">
            <v>PINFLT_7_UNITS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1</v>
          </cell>
        </row>
        <row r="265">
          <cell r="A265" t="str">
            <v>PIOPIC_2_CTG1</v>
          </cell>
          <cell r="E265">
            <v>111.3</v>
          </cell>
          <cell r="F265">
            <v>111.3</v>
          </cell>
          <cell r="G265">
            <v>111.3</v>
          </cell>
          <cell r="H265">
            <v>111.3</v>
          </cell>
          <cell r="I265">
            <v>111.3</v>
          </cell>
          <cell r="J265">
            <v>111.3</v>
          </cell>
          <cell r="K265">
            <v>111.3</v>
          </cell>
          <cell r="L265">
            <v>111.3</v>
          </cell>
          <cell r="M265">
            <v>111.3</v>
          </cell>
          <cell r="N265">
            <v>1</v>
          </cell>
        </row>
        <row r="266">
          <cell r="A266" t="str">
            <v>PIOPIC_2_CTG2</v>
          </cell>
          <cell r="E266">
            <v>112.7</v>
          </cell>
          <cell r="F266">
            <v>112.7</v>
          </cell>
          <cell r="G266">
            <v>112.7</v>
          </cell>
          <cell r="H266">
            <v>112.7</v>
          </cell>
          <cell r="I266">
            <v>112.7</v>
          </cell>
          <cell r="J266">
            <v>112.7</v>
          </cell>
          <cell r="K266">
            <v>112.7</v>
          </cell>
          <cell r="L266">
            <v>112.7</v>
          </cell>
          <cell r="M266">
            <v>112.7</v>
          </cell>
          <cell r="N266">
            <v>1</v>
          </cell>
        </row>
        <row r="267">
          <cell r="A267" t="str">
            <v>PIOPIC_2_CTG3</v>
          </cell>
          <cell r="E267">
            <v>112</v>
          </cell>
          <cell r="F267">
            <v>112</v>
          </cell>
          <cell r="G267">
            <v>112</v>
          </cell>
          <cell r="H267">
            <v>112</v>
          </cell>
          <cell r="I267">
            <v>112</v>
          </cell>
          <cell r="J267">
            <v>112</v>
          </cell>
          <cell r="K267">
            <v>112</v>
          </cell>
          <cell r="L267">
            <v>112</v>
          </cell>
          <cell r="M267">
            <v>112</v>
          </cell>
          <cell r="N267">
            <v>1</v>
          </cell>
        </row>
        <row r="268">
          <cell r="A268" t="str">
            <v>PIT1_7_UNIT 1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1</v>
          </cell>
        </row>
        <row r="269">
          <cell r="A269" t="str">
            <v>PIT1_7_UNIT 2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1</v>
          </cell>
        </row>
        <row r="270">
          <cell r="A270" t="str">
            <v>PIT3_7_PL1X3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1</v>
          </cell>
        </row>
        <row r="271">
          <cell r="A271" t="str">
            <v>PIT4_7_PL1X2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1</v>
          </cell>
        </row>
        <row r="272">
          <cell r="A272" t="str">
            <v>PIT5_7_PL1X2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1</v>
          </cell>
        </row>
        <row r="273">
          <cell r="A273" t="str">
            <v>PIT5_7_PL3X4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1</v>
          </cell>
        </row>
        <row r="274">
          <cell r="A274" t="str">
            <v>PIT6_7_UNIT 1</v>
          </cell>
          <cell r="E274">
            <v>38.200000000000003</v>
          </cell>
          <cell r="F274">
            <v>31.2</v>
          </cell>
          <cell r="G274">
            <v>37.799999999999997</v>
          </cell>
          <cell r="H274">
            <v>38</v>
          </cell>
          <cell r="I274">
            <v>37.159999999999997</v>
          </cell>
          <cell r="J274">
            <v>30.87</v>
          </cell>
          <cell r="K274">
            <v>30.66</v>
          </cell>
          <cell r="L274">
            <v>36.200000000000003</v>
          </cell>
          <cell r="M274">
            <v>38</v>
          </cell>
          <cell r="N274">
            <v>1</v>
          </cell>
        </row>
        <row r="275">
          <cell r="A275" t="str">
            <v>PIT6_7_UNIT 2</v>
          </cell>
          <cell r="E275">
            <v>38.4</v>
          </cell>
          <cell r="F275">
            <v>31.22</v>
          </cell>
          <cell r="G275">
            <v>38.6</v>
          </cell>
          <cell r="H275">
            <v>38.6</v>
          </cell>
          <cell r="I275">
            <v>38.6</v>
          </cell>
          <cell r="J275">
            <v>36.85</v>
          </cell>
          <cell r="K275">
            <v>29.84</v>
          </cell>
          <cell r="L275">
            <v>37.25</v>
          </cell>
          <cell r="M275">
            <v>38.799999999999997</v>
          </cell>
          <cell r="N275">
            <v>1</v>
          </cell>
        </row>
        <row r="276">
          <cell r="A276" t="str">
            <v>PIT7_7_UNIT 1</v>
          </cell>
          <cell r="E276">
            <v>53.2</v>
          </cell>
          <cell r="F276">
            <v>52.2</v>
          </cell>
          <cell r="G276">
            <v>52.05</v>
          </cell>
          <cell r="H276">
            <v>53.2</v>
          </cell>
          <cell r="I276">
            <v>53.77</v>
          </cell>
          <cell r="J276">
            <v>54.2</v>
          </cell>
          <cell r="K276">
            <v>51.98</v>
          </cell>
          <cell r="L276">
            <v>42.87</v>
          </cell>
          <cell r="M276">
            <v>52.26</v>
          </cell>
          <cell r="N276">
            <v>1</v>
          </cell>
        </row>
        <row r="277">
          <cell r="A277" t="str">
            <v>PIT7_7_UNIT 2</v>
          </cell>
          <cell r="E277">
            <v>53.4</v>
          </cell>
          <cell r="F277">
            <v>43.2</v>
          </cell>
          <cell r="G277">
            <v>50.76</v>
          </cell>
          <cell r="H277">
            <v>52.92</v>
          </cell>
          <cell r="I277">
            <v>53.41</v>
          </cell>
          <cell r="J277">
            <v>53.88</v>
          </cell>
          <cell r="K277">
            <v>53.17</v>
          </cell>
          <cell r="L277">
            <v>52.68</v>
          </cell>
          <cell r="M277">
            <v>42.56</v>
          </cell>
          <cell r="N277">
            <v>1</v>
          </cell>
        </row>
        <row r="278">
          <cell r="A278" t="str">
            <v>PLMSSR_6_HISIER</v>
          </cell>
          <cell r="E278">
            <v>6</v>
          </cell>
          <cell r="F278">
            <v>6</v>
          </cell>
          <cell r="G278">
            <v>6</v>
          </cell>
          <cell r="H278">
            <v>6</v>
          </cell>
          <cell r="I278">
            <v>6</v>
          </cell>
          <cell r="J278">
            <v>6</v>
          </cell>
          <cell r="K278">
            <v>6</v>
          </cell>
          <cell r="L278">
            <v>6</v>
          </cell>
          <cell r="M278">
            <v>6</v>
          </cell>
          <cell r="N278">
            <v>1</v>
          </cell>
        </row>
        <row r="279">
          <cell r="A279" t="str">
            <v>PNCHEG_2_PL1X4</v>
          </cell>
          <cell r="E279">
            <v>417</v>
          </cell>
          <cell r="F279">
            <v>417</v>
          </cell>
          <cell r="G279">
            <v>412.84</v>
          </cell>
          <cell r="H279">
            <v>410.24</v>
          </cell>
          <cell r="I279">
            <v>410.24</v>
          </cell>
          <cell r="J279">
            <v>417</v>
          </cell>
          <cell r="K279">
            <v>417</v>
          </cell>
          <cell r="L279">
            <v>417</v>
          </cell>
          <cell r="M279">
            <v>417</v>
          </cell>
          <cell r="N279">
            <v>1</v>
          </cell>
        </row>
        <row r="280">
          <cell r="A280" t="str">
            <v>PNCHPP_1_PL1X2</v>
          </cell>
          <cell r="E280">
            <v>115.16</v>
          </cell>
          <cell r="F280">
            <v>113</v>
          </cell>
          <cell r="G280">
            <v>111.34</v>
          </cell>
          <cell r="H280">
            <v>108.54</v>
          </cell>
          <cell r="I280">
            <v>109</v>
          </cell>
          <cell r="J280">
            <v>110</v>
          </cell>
          <cell r="K280">
            <v>113</v>
          </cell>
          <cell r="L280">
            <v>119</v>
          </cell>
          <cell r="M280">
            <v>119.91</v>
          </cell>
          <cell r="N280">
            <v>1</v>
          </cell>
        </row>
        <row r="281">
          <cell r="A281" t="str">
            <v>PNOCHE_1_PL1X2</v>
          </cell>
          <cell r="E281">
            <v>49.97</v>
          </cell>
          <cell r="F281">
            <v>49.97</v>
          </cell>
          <cell r="G281">
            <v>49.97</v>
          </cell>
          <cell r="H281">
            <v>49.97</v>
          </cell>
          <cell r="I281">
            <v>49.97</v>
          </cell>
          <cell r="J281">
            <v>49.97</v>
          </cell>
          <cell r="K281">
            <v>49.97</v>
          </cell>
          <cell r="L281">
            <v>49.97</v>
          </cell>
          <cell r="M281">
            <v>49.97</v>
          </cell>
          <cell r="N281">
            <v>1</v>
          </cell>
        </row>
        <row r="282">
          <cell r="A282" t="str">
            <v>PNOCHE_1_UNITA1</v>
          </cell>
          <cell r="E282">
            <v>52.01</v>
          </cell>
          <cell r="F282">
            <v>52.01</v>
          </cell>
          <cell r="G282">
            <v>52.01</v>
          </cell>
          <cell r="H282">
            <v>52.01</v>
          </cell>
          <cell r="I282">
            <v>52.01</v>
          </cell>
          <cell r="J282">
            <v>52.01</v>
          </cell>
          <cell r="K282">
            <v>52.01</v>
          </cell>
          <cell r="L282">
            <v>52.01</v>
          </cell>
          <cell r="M282">
            <v>52.01</v>
          </cell>
          <cell r="N282">
            <v>1</v>
          </cell>
        </row>
        <row r="283">
          <cell r="A283" t="str">
            <v>POEPH_7_UNIT 1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1</v>
          </cell>
        </row>
        <row r="284">
          <cell r="A284" t="str">
            <v>POEPH_7_UNIT 2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1</v>
          </cell>
        </row>
        <row r="285">
          <cell r="A285" t="str">
            <v>PSWEET_1_STCRUZ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1</v>
          </cell>
        </row>
        <row r="286">
          <cell r="A286" t="str">
            <v>RCKCRK_7_UNIT 1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1</v>
          </cell>
        </row>
        <row r="287">
          <cell r="A287" t="str">
            <v>RCKCRK_7_UNIT 2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1</v>
          </cell>
        </row>
        <row r="288">
          <cell r="A288" t="str">
            <v>RECTOR_2_QF</v>
          </cell>
          <cell r="E288">
            <v>0</v>
          </cell>
          <cell r="F288">
            <v>0</v>
          </cell>
          <cell r="G288">
            <v>10.26</v>
          </cell>
          <cell r="H288">
            <v>6.1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1</v>
          </cell>
        </row>
        <row r="289">
          <cell r="A289" t="str">
            <v>REDBLF_6_UNIT</v>
          </cell>
          <cell r="E289">
            <v>44</v>
          </cell>
          <cell r="F289">
            <v>44</v>
          </cell>
          <cell r="G289">
            <v>44</v>
          </cell>
          <cell r="H289">
            <v>44</v>
          </cell>
          <cell r="I289">
            <v>44</v>
          </cell>
          <cell r="J289">
            <v>44</v>
          </cell>
          <cell r="K289">
            <v>44</v>
          </cell>
          <cell r="L289">
            <v>44</v>
          </cell>
          <cell r="M289">
            <v>44</v>
          </cell>
          <cell r="N289">
            <v>1</v>
          </cell>
        </row>
        <row r="290">
          <cell r="A290" t="str">
            <v>REDOND_7_UNIT 5</v>
          </cell>
          <cell r="E290">
            <v>168.87</v>
          </cell>
          <cell r="F290">
            <v>168.87</v>
          </cell>
          <cell r="G290">
            <v>168.87</v>
          </cell>
          <cell r="H290">
            <v>168.87</v>
          </cell>
          <cell r="I290">
            <v>168.87</v>
          </cell>
          <cell r="J290">
            <v>168.87</v>
          </cell>
          <cell r="K290">
            <v>168.87</v>
          </cell>
          <cell r="L290">
            <v>168.87</v>
          </cell>
          <cell r="M290">
            <v>168.87</v>
          </cell>
          <cell r="N290">
            <v>1</v>
          </cell>
        </row>
        <row r="291">
          <cell r="A291" t="str">
            <v>REDOND_7_UNIT 6</v>
          </cell>
          <cell r="E291">
            <v>165</v>
          </cell>
          <cell r="F291">
            <v>165</v>
          </cell>
          <cell r="G291">
            <v>165</v>
          </cell>
          <cell r="H291">
            <v>165</v>
          </cell>
          <cell r="I291">
            <v>165</v>
          </cell>
          <cell r="J291">
            <v>165</v>
          </cell>
          <cell r="K291">
            <v>165</v>
          </cell>
          <cell r="L291">
            <v>165</v>
          </cell>
          <cell r="M291">
            <v>165</v>
          </cell>
          <cell r="N291">
            <v>1</v>
          </cell>
        </row>
        <row r="292">
          <cell r="A292" t="str">
            <v>REDOND_7_UNIT 8</v>
          </cell>
          <cell r="E292">
            <v>350</v>
          </cell>
          <cell r="F292">
            <v>350</v>
          </cell>
          <cell r="G292">
            <v>350</v>
          </cell>
          <cell r="H292">
            <v>350</v>
          </cell>
          <cell r="I292">
            <v>350</v>
          </cell>
          <cell r="J292">
            <v>350</v>
          </cell>
          <cell r="K292">
            <v>350</v>
          </cell>
          <cell r="L292">
            <v>350</v>
          </cell>
          <cell r="M292">
            <v>350</v>
          </cell>
          <cell r="N292">
            <v>1</v>
          </cell>
        </row>
        <row r="293">
          <cell r="A293" t="str">
            <v>ROLLIN_6_UNIT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2</v>
          </cell>
        </row>
        <row r="294">
          <cell r="A294" t="str">
            <v>RUSCTY_2_UNITS</v>
          </cell>
          <cell r="E294">
            <v>495.17999999999995</v>
          </cell>
          <cell r="F294">
            <v>495.17999999999995</v>
          </cell>
          <cell r="G294">
            <v>495.17999999999995</v>
          </cell>
          <cell r="H294">
            <v>495.17999999999995</v>
          </cell>
          <cell r="I294">
            <v>477.4</v>
          </cell>
          <cell r="J294">
            <v>480.9</v>
          </cell>
          <cell r="K294">
            <v>485.32000000000005</v>
          </cell>
          <cell r="L294">
            <v>495.17999999999995</v>
          </cell>
          <cell r="M294">
            <v>495.17999999999995</v>
          </cell>
          <cell r="N294">
            <v>1</v>
          </cell>
        </row>
        <row r="295">
          <cell r="A295" t="str">
            <v>RVRVEW_1_UNITA1</v>
          </cell>
          <cell r="E295">
            <v>47.6</v>
          </cell>
          <cell r="F295">
            <v>47.6</v>
          </cell>
          <cell r="G295">
            <v>47.6</v>
          </cell>
          <cell r="H295">
            <v>47.6</v>
          </cell>
          <cell r="I295">
            <v>47.6</v>
          </cell>
          <cell r="J295">
            <v>47.6</v>
          </cell>
          <cell r="K295">
            <v>47.6</v>
          </cell>
          <cell r="L295">
            <v>47.6</v>
          </cell>
          <cell r="M295">
            <v>47.6</v>
          </cell>
          <cell r="N295">
            <v>1</v>
          </cell>
        </row>
        <row r="296">
          <cell r="A296" t="str">
            <v>RVSIDE_2_RERCU3</v>
          </cell>
          <cell r="E296">
            <v>49</v>
          </cell>
          <cell r="F296">
            <v>49</v>
          </cell>
          <cell r="G296">
            <v>49</v>
          </cell>
          <cell r="H296">
            <v>49</v>
          </cell>
          <cell r="I296">
            <v>49</v>
          </cell>
          <cell r="J296">
            <v>49</v>
          </cell>
          <cell r="K296">
            <v>49</v>
          </cell>
          <cell r="L296">
            <v>49</v>
          </cell>
          <cell r="M296">
            <v>49</v>
          </cell>
          <cell r="N296">
            <v>1</v>
          </cell>
        </row>
        <row r="297">
          <cell r="A297" t="str">
            <v>RVSIDE_2_RERCU4</v>
          </cell>
          <cell r="E297">
            <v>49</v>
          </cell>
          <cell r="F297">
            <v>49</v>
          </cell>
          <cell r="G297">
            <v>49</v>
          </cell>
          <cell r="H297">
            <v>49</v>
          </cell>
          <cell r="I297">
            <v>49</v>
          </cell>
          <cell r="J297">
            <v>49</v>
          </cell>
          <cell r="K297">
            <v>49</v>
          </cell>
          <cell r="L297">
            <v>49</v>
          </cell>
          <cell r="M297">
            <v>49</v>
          </cell>
          <cell r="N297">
            <v>1</v>
          </cell>
        </row>
        <row r="298">
          <cell r="A298" t="str">
            <v>RVSIDE_6_RERCU1</v>
          </cell>
          <cell r="E298">
            <v>48.35</v>
          </cell>
          <cell r="F298">
            <v>48.35</v>
          </cell>
          <cell r="G298">
            <v>48.35</v>
          </cell>
          <cell r="H298">
            <v>48.35</v>
          </cell>
          <cell r="I298">
            <v>48.35</v>
          </cell>
          <cell r="J298">
            <v>48.35</v>
          </cell>
          <cell r="K298">
            <v>48.35</v>
          </cell>
          <cell r="L298">
            <v>48.35</v>
          </cell>
          <cell r="M298">
            <v>48.35</v>
          </cell>
          <cell r="N298">
            <v>1</v>
          </cell>
        </row>
        <row r="299">
          <cell r="A299" t="str">
            <v>RVSIDE_6_RERCU2</v>
          </cell>
          <cell r="E299">
            <v>48.5</v>
          </cell>
          <cell r="F299">
            <v>48.5</v>
          </cell>
          <cell r="G299">
            <v>48.5</v>
          </cell>
          <cell r="H299">
            <v>48.5</v>
          </cell>
          <cell r="I299">
            <v>48.5</v>
          </cell>
          <cell r="J299">
            <v>48.5</v>
          </cell>
          <cell r="K299">
            <v>48.5</v>
          </cell>
          <cell r="L299">
            <v>48.5</v>
          </cell>
          <cell r="M299">
            <v>48.5</v>
          </cell>
          <cell r="N299">
            <v>1</v>
          </cell>
        </row>
        <row r="300">
          <cell r="A300" t="str">
            <v>RVSIDE_6_SPRING</v>
          </cell>
          <cell r="E300">
            <v>28</v>
          </cell>
          <cell r="F300">
            <v>28</v>
          </cell>
          <cell r="G300">
            <v>28</v>
          </cell>
          <cell r="H300">
            <v>28</v>
          </cell>
          <cell r="I300">
            <v>28</v>
          </cell>
          <cell r="J300">
            <v>28</v>
          </cell>
          <cell r="K300">
            <v>28</v>
          </cell>
          <cell r="L300">
            <v>28</v>
          </cell>
          <cell r="M300">
            <v>28</v>
          </cell>
          <cell r="N300">
            <v>1</v>
          </cell>
        </row>
        <row r="301">
          <cell r="A301" t="str">
            <v>SALTSP_7_UNITS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1</v>
          </cell>
        </row>
        <row r="302">
          <cell r="A302" t="str">
            <v>SANBRN_2_ESBBT1</v>
          </cell>
          <cell r="E302">
            <v>200</v>
          </cell>
          <cell r="F302">
            <v>200</v>
          </cell>
          <cell r="G302">
            <v>200</v>
          </cell>
          <cell r="H302">
            <v>200</v>
          </cell>
          <cell r="I302">
            <v>200</v>
          </cell>
          <cell r="J302">
            <v>200</v>
          </cell>
          <cell r="K302">
            <v>200</v>
          </cell>
          <cell r="L302">
            <v>200</v>
          </cell>
          <cell r="M302">
            <v>200</v>
          </cell>
          <cell r="N302">
            <v>2</v>
          </cell>
        </row>
        <row r="303">
          <cell r="A303" t="str">
            <v>SANLOB_1_OSFBM1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1</v>
          </cell>
        </row>
        <row r="304">
          <cell r="A304" t="str">
            <v>SANTFG_7_UNITS</v>
          </cell>
          <cell r="E304">
            <v>33</v>
          </cell>
          <cell r="F304">
            <v>33</v>
          </cell>
          <cell r="G304">
            <v>33</v>
          </cell>
          <cell r="H304">
            <v>33</v>
          </cell>
          <cell r="I304">
            <v>33</v>
          </cell>
          <cell r="J304">
            <v>33</v>
          </cell>
          <cell r="K304">
            <v>33</v>
          </cell>
          <cell r="L304">
            <v>33</v>
          </cell>
          <cell r="M304">
            <v>33</v>
          </cell>
          <cell r="N304">
            <v>1</v>
          </cell>
        </row>
        <row r="305">
          <cell r="A305" t="str">
            <v>SANTGO_2_MABBT1</v>
          </cell>
          <cell r="E305">
            <v>4</v>
          </cell>
          <cell r="F305">
            <v>4</v>
          </cell>
          <cell r="G305">
            <v>4</v>
          </cell>
          <cell r="H305">
            <v>4</v>
          </cell>
          <cell r="I305">
            <v>4</v>
          </cell>
          <cell r="J305">
            <v>4</v>
          </cell>
          <cell r="K305">
            <v>4</v>
          </cell>
          <cell r="L305">
            <v>4</v>
          </cell>
          <cell r="M305">
            <v>4</v>
          </cell>
          <cell r="N305">
            <v>3</v>
          </cell>
        </row>
        <row r="306">
          <cell r="A306" t="str">
            <v>SAUGUS_6_MWDFTH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1</v>
          </cell>
        </row>
        <row r="307">
          <cell r="A307" t="str">
            <v>SAUGUS_7_LOPEZ</v>
          </cell>
          <cell r="E307">
            <v>5.69</v>
          </cell>
          <cell r="F307">
            <v>5.55</v>
          </cell>
          <cell r="G307">
            <v>4.67</v>
          </cell>
          <cell r="H307">
            <v>5.09</v>
          </cell>
          <cell r="I307">
            <v>5.34</v>
          </cell>
          <cell r="J307">
            <v>5.47</v>
          </cell>
          <cell r="K307">
            <v>5.24</v>
          </cell>
          <cell r="L307">
            <v>5.48</v>
          </cell>
          <cell r="M307">
            <v>5.29</v>
          </cell>
          <cell r="N307">
            <v>1</v>
          </cell>
        </row>
        <row r="308">
          <cell r="A308" t="str">
            <v>SBERDO_2_PSP3</v>
          </cell>
          <cell r="E308">
            <v>457</v>
          </cell>
          <cell r="F308">
            <v>457</v>
          </cell>
          <cell r="G308">
            <v>457</v>
          </cell>
          <cell r="H308">
            <v>457</v>
          </cell>
          <cell r="I308">
            <v>457</v>
          </cell>
          <cell r="J308">
            <v>457</v>
          </cell>
          <cell r="K308">
            <v>457</v>
          </cell>
          <cell r="L308">
            <v>457</v>
          </cell>
          <cell r="M308">
            <v>457</v>
          </cell>
          <cell r="N308">
            <v>1</v>
          </cell>
        </row>
        <row r="309">
          <cell r="A309" t="str">
            <v>SBERDO_2_PSP4</v>
          </cell>
          <cell r="E309">
            <v>457</v>
          </cell>
          <cell r="F309">
            <v>457</v>
          </cell>
          <cell r="G309">
            <v>457</v>
          </cell>
          <cell r="H309">
            <v>457</v>
          </cell>
          <cell r="I309">
            <v>457</v>
          </cell>
          <cell r="J309">
            <v>457</v>
          </cell>
          <cell r="K309">
            <v>457</v>
          </cell>
          <cell r="L309">
            <v>457</v>
          </cell>
          <cell r="M309">
            <v>457</v>
          </cell>
          <cell r="N309">
            <v>1</v>
          </cell>
        </row>
        <row r="310">
          <cell r="A310" t="str">
            <v>SCEC_1_PDRP109</v>
          </cell>
          <cell r="E310">
            <v>5.26</v>
          </cell>
          <cell r="F310">
            <v>5.26</v>
          </cell>
          <cell r="G310">
            <v>5.26</v>
          </cell>
          <cell r="H310">
            <v>5.26</v>
          </cell>
          <cell r="I310">
            <v>5.26</v>
          </cell>
          <cell r="J310">
            <v>5.26</v>
          </cell>
          <cell r="K310">
            <v>5.26</v>
          </cell>
          <cell r="L310">
            <v>5.26</v>
          </cell>
          <cell r="M310">
            <v>5.26</v>
          </cell>
          <cell r="N310">
            <v>2</v>
          </cell>
        </row>
        <row r="311">
          <cell r="A311" t="str">
            <v>SCEC_1_PDRP163</v>
          </cell>
          <cell r="E311">
            <v>5.26</v>
          </cell>
          <cell r="F311">
            <v>5.26</v>
          </cell>
          <cell r="G311">
            <v>5.26</v>
          </cell>
          <cell r="H311">
            <v>5.26</v>
          </cell>
          <cell r="I311">
            <v>5.26</v>
          </cell>
          <cell r="J311">
            <v>5.26</v>
          </cell>
          <cell r="K311">
            <v>5.26</v>
          </cell>
          <cell r="L311">
            <v>5.26</v>
          </cell>
          <cell r="M311">
            <v>5.26</v>
          </cell>
          <cell r="N311">
            <v>2</v>
          </cell>
        </row>
        <row r="312">
          <cell r="A312" t="str">
            <v>SCEHOV_2_HOOVER</v>
          </cell>
          <cell r="E312">
            <v>287</v>
          </cell>
          <cell r="F312">
            <v>287</v>
          </cell>
          <cell r="G312">
            <v>287</v>
          </cell>
          <cell r="H312">
            <v>287</v>
          </cell>
          <cell r="I312">
            <v>287</v>
          </cell>
          <cell r="J312">
            <v>287</v>
          </cell>
          <cell r="K312">
            <v>287</v>
          </cell>
          <cell r="L312">
            <v>287</v>
          </cell>
          <cell r="M312">
            <v>287</v>
          </cell>
          <cell r="N312">
            <v>1</v>
          </cell>
        </row>
        <row r="313">
          <cell r="A313" t="str">
            <v>SCHLTE_1_PL1X3</v>
          </cell>
          <cell r="E313">
            <v>230.55</v>
          </cell>
          <cell r="F313">
            <v>228.59999999999997</v>
          </cell>
          <cell r="G313">
            <v>222</v>
          </cell>
          <cell r="H313">
            <v>218.94</v>
          </cell>
          <cell r="I313">
            <v>219.34999999999997</v>
          </cell>
          <cell r="J313">
            <v>222.38</v>
          </cell>
          <cell r="K313">
            <v>228.27999999999997</v>
          </cell>
          <cell r="L313">
            <v>235.34999999999997</v>
          </cell>
          <cell r="M313">
            <v>235.15999999999997</v>
          </cell>
          <cell r="N313">
            <v>1</v>
          </cell>
        </row>
        <row r="314">
          <cell r="A314" t="str">
            <v>SENTNL_2_CTG1</v>
          </cell>
          <cell r="E314">
            <v>107.68</v>
          </cell>
          <cell r="F314">
            <v>107.68</v>
          </cell>
          <cell r="G314">
            <v>107.68</v>
          </cell>
          <cell r="H314">
            <v>107.68</v>
          </cell>
          <cell r="I314">
            <v>107.68</v>
          </cell>
          <cell r="J314">
            <v>107.68</v>
          </cell>
          <cell r="K314">
            <v>107.68</v>
          </cell>
          <cell r="L314">
            <v>107.68</v>
          </cell>
          <cell r="M314">
            <v>107.68</v>
          </cell>
          <cell r="N314">
            <v>1</v>
          </cell>
        </row>
        <row r="315">
          <cell r="A315" t="str">
            <v>SENTNL_2_CTG2</v>
          </cell>
          <cell r="E315">
            <v>103.98</v>
          </cell>
          <cell r="F315">
            <v>103.98</v>
          </cell>
          <cell r="G315">
            <v>103.98</v>
          </cell>
          <cell r="H315">
            <v>103.98</v>
          </cell>
          <cell r="I315">
            <v>103.98</v>
          </cell>
          <cell r="J315">
            <v>103.98</v>
          </cell>
          <cell r="K315">
            <v>103.98</v>
          </cell>
          <cell r="L315">
            <v>103.98</v>
          </cell>
          <cell r="M315">
            <v>103.98</v>
          </cell>
          <cell r="N315">
            <v>1</v>
          </cell>
        </row>
        <row r="316">
          <cell r="A316" t="str">
            <v>SENTNL_2_CTG3</v>
          </cell>
          <cell r="E316">
            <v>105.69</v>
          </cell>
          <cell r="F316">
            <v>105.69</v>
          </cell>
          <cell r="G316">
            <v>105.69</v>
          </cell>
          <cell r="H316">
            <v>105.69</v>
          </cell>
          <cell r="I316">
            <v>105.69</v>
          </cell>
          <cell r="J316">
            <v>105.69</v>
          </cell>
          <cell r="K316">
            <v>105.69</v>
          </cell>
          <cell r="L316">
            <v>105.69</v>
          </cell>
          <cell r="M316">
            <v>105.69</v>
          </cell>
          <cell r="N316">
            <v>1</v>
          </cell>
        </row>
        <row r="317">
          <cell r="A317" t="str">
            <v>SENTNL_2_CTG4</v>
          </cell>
          <cell r="E317">
            <v>106.55</v>
          </cell>
          <cell r="F317">
            <v>106.55</v>
          </cell>
          <cell r="G317">
            <v>106.55</v>
          </cell>
          <cell r="H317">
            <v>106.55</v>
          </cell>
          <cell r="I317">
            <v>106.55</v>
          </cell>
          <cell r="J317">
            <v>106.55</v>
          </cell>
          <cell r="K317">
            <v>106.55</v>
          </cell>
          <cell r="L317">
            <v>106.55</v>
          </cell>
          <cell r="M317">
            <v>106.55</v>
          </cell>
          <cell r="N317">
            <v>1</v>
          </cell>
        </row>
        <row r="318">
          <cell r="A318" t="str">
            <v>SENTNL_2_CTG5</v>
          </cell>
          <cell r="E318">
            <v>107.52</v>
          </cell>
          <cell r="F318">
            <v>107.52</v>
          </cell>
          <cell r="G318">
            <v>107.52</v>
          </cell>
          <cell r="H318">
            <v>107.52</v>
          </cell>
          <cell r="I318">
            <v>107.52</v>
          </cell>
          <cell r="J318">
            <v>107.52</v>
          </cell>
          <cell r="K318">
            <v>107.52</v>
          </cell>
          <cell r="L318">
            <v>107.52</v>
          </cell>
          <cell r="M318">
            <v>107.52</v>
          </cell>
          <cell r="N318">
            <v>1</v>
          </cell>
        </row>
        <row r="319">
          <cell r="A319" t="str">
            <v>SENTNL_2_CTG6</v>
          </cell>
          <cell r="E319">
            <v>105</v>
          </cell>
          <cell r="F319">
            <v>105</v>
          </cell>
          <cell r="G319">
            <v>105</v>
          </cell>
          <cell r="H319">
            <v>105</v>
          </cell>
          <cell r="I319">
            <v>105</v>
          </cell>
          <cell r="J319">
            <v>105</v>
          </cell>
          <cell r="K319">
            <v>105</v>
          </cell>
          <cell r="L319">
            <v>105</v>
          </cell>
          <cell r="M319">
            <v>105</v>
          </cell>
          <cell r="N319">
            <v>1</v>
          </cell>
        </row>
        <row r="320">
          <cell r="A320" t="str">
            <v>SENTNL_2_CTG7</v>
          </cell>
          <cell r="E320">
            <v>106.73</v>
          </cell>
          <cell r="F320">
            <v>106.73</v>
          </cell>
          <cell r="G320">
            <v>106.73</v>
          </cell>
          <cell r="H320">
            <v>106.73</v>
          </cell>
          <cell r="I320">
            <v>106.73</v>
          </cell>
          <cell r="J320">
            <v>106.73</v>
          </cell>
          <cell r="K320">
            <v>106.73</v>
          </cell>
          <cell r="L320">
            <v>106.73</v>
          </cell>
          <cell r="M320">
            <v>106.73</v>
          </cell>
          <cell r="N320">
            <v>1</v>
          </cell>
        </row>
        <row r="321">
          <cell r="A321" t="str">
            <v>SENTNL_2_CTG8</v>
          </cell>
          <cell r="E321">
            <v>106.85</v>
          </cell>
          <cell r="F321">
            <v>106.85</v>
          </cell>
          <cell r="G321">
            <v>106.85</v>
          </cell>
          <cell r="H321">
            <v>106.85</v>
          </cell>
          <cell r="I321">
            <v>106.85</v>
          </cell>
          <cell r="J321">
            <v>106.85</v>
          </cell>
          <cell r="K321">
            <v>106.85</v>
          </cell>
          <cell r="L321">
            <v>106.85</v>
          </cell>
          <cell r="M321">
            <v>106.85</v>
          </cell>
          <cell r="N321">
            <v>1</v>
          </cell>
        </row>
        <row r="322">
          <cell r="A322" t="str">
            <v>SGREGY_6_SANGER</v>
          </cell>
          <cell r="E322">
            <v>33.08</v>
          </cell>
          <cell r="F322">
            <v>33.08</v>
          </cell>
          <cell r="G322">
            <v>33.08</v>
          </cell>
          <cell r="H322">
            <v>33.08</v>
          </cell>
          <cell r="I322">
            <v>33.08</v>
          </cell>
          <cell r="J322">
            <v>33.08</v>
          </cell>
          <cell r="K322">
            <v>33.08</v>
          </cell>
          <cell r="L322">
            <v>33.08</v>
          </cell>
          <cell r="M322">
            <v>33.08</v>
          </cell>
          <cell r="N322">
            <v>1</v>
          </cell>
        </row>
        <row r="323">
          <cell r="A323" t="str">
            <v>SIERRA_1_UNITS</v>
          </cell>
          <cell r="E323">
            <v>32.43</v>
          </cell>
          <cell r="F323">
            <v>32.43</v>
          </cell>
          <cell r="G323">
            <v>32.43</v>
          </cell>
          <cell r="H323">
            <v>32.43</v>
          </cell>
          <cell r="I323">
            <v>32.43</v>
          </cell>
          <cell r="J323">
            <v>32.43</v>
          </cell>
          <cell r="K323">
            <v>32.43</v>
          </cell>
          <cell r="L323">
            <v>32.43</v>
          </cell>
          <cell r="M323">
            <v>32.43</v>
          </cell>
          <cell r="N323">
            <v>1</v>
          </cell>
        </row>
        <row r="324">
          <cell r="A324" t="str">
            <v>SLATE_2_SLASR4</v>
          </cell>
          <cell r="E324">
            <v>50</v>
          </cell>
          <cell r="F324">
            <v>50</v>
          </cell>
          <cell r="G324">
            <v>50</v>
          </cell>
          <cell r="H324">
            <v>50</v>
          </cell>
          <cell r="I324">
            <v>50</v>
          </cell>
          <cell r="J324">
            <v>50</v>
          </cell>
          <cell r="K324">
            <v>50</v>
          </cell>
          <cell r="L324">
            <v>50</v>
          </cell>
          <cell r="M324">
            <v>50</v>
          </cell>
          <cell r="N324">
            <v>3</v>
          </cell>
        </row>
        <row r="325">
          <cell r="A325" t="str">
            <v>SLATE_2_SLASR5</v>
          </cell>
          <cell r="E325">
            <v>10</v>
          </cell>
          <cell r="F325">
            <v>10</v>
          </cell>
          <cell r="G325">
            <v>10</v>
          </cell>
          <cell r="H325">
            <v>10</v>
          </cell>
          <cell r="I325">
            <v>10</v>
          </cell>
          <cell r="J325">
            <v>10</v>
          </cell>
          <cell r="K325">
            <v>10</v>
          </cell>
          <cell r="L325">
            <v>10</v>
          </cell>
          <cell r="M325">
            <v>10</v>
          </cell>
          <cell r="N325">
            <v>2</v>
          </cell>
        </row>
        <row r="326">
          <cell r="A326" t="str">
            <v>SLYCRK_1_UNIT 1</v>
          </cell>
          <cell r="E326">
            <v>13</v>
          </cell>
          <cell r="F326">
            <v>13</v>
          </cell>
          <cell r="G326">
            <v>13</v>
          </cell>
          <cell r="H326">
            <v>13</v>
          </cell>
          <cell r="I326">
            <v>13</v>
          </cell>
          <cell r="J326">
            <v>13</v>
          </cell>
          <cell r="K326">
            <v>13</v>
          </cell>
          <cell r="L326">
            <v>13</v>
          </cell>
          <cell r="M326">
            <v>13</v>
          </cell>
          <cell r="N326">
            <v>1</v>
          </cell>
        </row>
        <row r="327">
          <cell r="A327" t="str">
            <v>SMPRIP_1_SMPSON</v>
          </cell>
          <cell r="E327">
            <v>46.05</v>
          </cell>
          <cell r="F327">
            <v>46.05</v>
          </cell>
          <cell r="G327">
            <v>46.05</v>
          </cell>
          <cell r="H327">
            <v>46.05</v>
          </cell>
          <cell r="I327">
            <v>46.05</v>
          </cell>
          <cell r="J327">
            <v>46.05</v>
          </cell>
          <cell r="K327">
            <v>46.05</v>
          </cell>
          <cell r="L327">
            <v>46.05</v>
          </cell>
          <cell r="M327">
            <v>46.05</v>
          </cell>
          <cell r="N327">
            <v>1</v>
          </cell>
        </row>
        <row r="328">
          <cell r="A328" t="str">
            <v>SMUDGO_7_UNIT 1</v>
          </cell>
          <cell r="E328">
            <v>32</v>
          </cell>
          <cell r="F328">
            <v>32</v>
          </cell>
          <cell r="G328">
            <v>32</v>
          </cell>
          <cell r="H328">
            <v>32</v>
          </cell>
          <cell r="I328">
            <v>32</v>
          </cell>
          <cell r="J328">
            <v>32</v>
          </cell>
          <cell r="K328">
            <v>32</v>
          </cell>
          <cell r="L328">
            <v>32</v>
          </cell>
          <cell r="M328">
            <v>32</v>
          </cell>
          <cell r="N328">
            <v>1</v>
          </cell>
        </row>
        <row r="329">
          <cell r="A329" t="str">
            <v>SNCLRA_2_SILBT1</v>
          </cell>
          <cell r="E329">
            <v>22</v>
          </cell>
          <cell r="F329">
            <v>22</v>
          </cell>
          <cell r="G329">
            <v>22</v>
          </cell>
          <cell r="H329">
            <v>22</v>
          </cell>
          <cell r="I329">
            <v>22</v>
          </cell>
          <cell r="J329">
            <v>22</v>
          </cell>
          <cell r="K329">
            <v>22</v>
          </cell>
          <cell r="L329">
            <v>22</v>
          </cell>
          <cell r="M329">
            <v>22</v>
          </cell>
          <cell r="N329">
            <v>3</v>
          </cell>
        </row>
        <row r="330">
          <cell r="A330" t="str">
            <v>SNCLRA_2_UNIT</v>
          </cell>
          <cell r="E330">
            <v>27.5</v>
          </cell>
          <cell r="F330">
            <v>27.5</v>
          </cell>
          <cell r="G330">
            <v>27.5</v>
          </cell>
          <cell r="H330">
            <v>27.5</v>
          </cell>
          <cell r="I330">
            <v>27.5</v>
          </cell>
          <cell r="J330">
            <v>27.5</v>
          </cell>
          <cell r="K330">
            <v>27.5</v>
          </cell>
          <cell r="L330">
            <v>27.5</v>
          </cell>
          <cell r="M330">
            <v>27.5</v>
          </cell>
          <cell r="N330">
            <v>1</v>
          </cell>
        </row>
        <row r="331">
          <cell r="A331" t="str">
            <v>SNCLRA_2_VESBT1</v>
          </cell>
          <cell r="E331">
            <v>200</v>
          </cell>
          <cell r="F331">
            <v>200</v>
          </cell>
          <cell r="G331">
            <v>200</v>
          </cell>
          <cell r="H331">
            <v>200</v>
          </cell>
          <cell r="I331">
            <v>200</v>
          </cell>
          <cell r="J331">
            <v>200</v>
          </cell>
          <cell r="K331">
            <v>200</v>
          </cell>
          <cell r="L331">
            <v>200</v>
          </cell>
          <cell r="M331">
            <v>200</v>
          </cell>
          <cell r="N331">
            <v>3</v>
          </cell>
        </row>
        <row r="332">
          <cell r="A332" t="str">
            <v>SNCLRA_6_OXGEN</v>
          </cell>
          <cell r="E332">
            <v>47.7</v>
          </cell>
          <cell r="F332">
            <v>47.7</v>
          </cell>
          <cell r="G332">
            <v>47.7</v>
          </cell>
          <cell r="H332">
            <v>47.7</v>
          </cell>
          <cell r="I332">
            <v>47.7</v>
          </cell>
          <cell r="J332">
            <v>47.7</v>
          </cell>
          <cell r="K332">
            <v>47.7</v>
          </cell>
          <cell r="L332">
            <v>47.7</v>
          </cell>
          <cell r="M332">
            <v>47.7</v>
          </cell>
          <cell r="N332">
            <v>2</v>
          </cell>
        </row>
        <row r="333">
          <cell r="A333" t="str">
            <v>SPAULD_6_UNIT12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1</v>
          </cell>
        </row>
        <row r="334">
          <cell r="A334" t="str">
            <v>SPICER_1_UNITS</v>
          </cell>
          <cell r="E334">
            <v>6</v>
          </cell>
          <cell r="F334">
            <v>6</v>
          </cell>
          <cell r="G334">
            <v>6</v>
          </cell>
          <cell r="H334">
            <v>6</v>
          </cell>
          <cell r="I334">
            <v>6</v>
          </cell>
          <cell r="J334">
            <v>6</v>
          </cell>
          <cell r="K334">
            <v>6</v>
          </cell>
          <cell r="L334">
            <v>6</v>
          </cell>
          <cell r="M334">
            <v>6</v>
          </cell>
          <cell r="N334">
            <v>1</v>
          </cell>
        </row>
        <row r="335">
          <cell r="A335" t="str">
            <v>STANIS_7_UNIT 1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1</v>
          </cell>
        </row>
        <row r="336">
          <cell r="A336" t="str">
            <v>STANTN_2_STAGT1</v>
          </cell>
          <cell r="E336">
            <v>49.65</v>
          </cell>
          <cell r="F336">
            <v>49.65</v>
          </cell>
          <cell r="G336">
            <v>49.65</v>
          </cell>
          <cell r="H336">
            <v>49.65</v>
          </cell>
          <cell r="I336">
            <v>49.65</v>
          </cell>
          <cell r="J336">
            <v>49.65</v>
          </cell>
          <cell r="K336">
            <v>49.65</v>
          </cell>
          <cell r="L336">
            <v>49.65</v>
          </cell>
          <cell r="M336">
            <v>49.65</v>
          </cell>
          <cell r="N336">
            <v>1</v>
          </cell>
        </row>
        <row r="337">
          <cell r="A337" t="str">
            <v>STANTN_2_STAGT2</v>
          </cell>
          <cell r="E337">
            <v>49.65</v>
          </cell>
          <cell r="F337">
            <v>49.65</v>
          </cell>
          <cell r="G337">
            <v>49.65</v>
          </cell>
          <cell r="H337">
            <v>49.65</v>
          </cell>
          <cell r="I337">
            <v>49.65</v>
          </cell>
          <cell r="J337">
            <v>49.65</v>
          </cell>
          <cell r="K337">
            <v>49.65</v>
          </cell>
          <cell r="L337">
            <v>49.65</v>
          </cell>
          <cell r="M337">
            <v>49.65</v>
          </cell>
          <cell r="N337">
            <v>1</v>
          </cell>
        </row>
        <row r="338">
          <cell r="A338" t="str">
            <v>STIGCT_2_LODI</v>
          </cell>
          <cell r="E338">
            <v>14.5</v>
          </cell>
          <cell r="F338">
            <v>14.5</v>
          </cell>
          <cell r="G338">
            <v>14.5</v>
          </cell>
          <cell r="H338">
            <v>14.5</v>
          </cell>
          <cell r="I338">
            <v>14.5</v>
          </cell>
          <cell r="J338">
            <v>14.5</v>
          </cell>
          <cell r="K338">
            <v>14.5</v>
          </cell>
          <cell r="L338">
            <v>14.5</v>
          </cell>
          <cell r="M338">
            <v>14.5</v>
          </cell>
          <cell r="N338">
            <v>1</v>
          </cell>
        </row>
        <row r="339">
          <cell r="A339" t="str">
            <v>SUNRIS_2_PL1X3</v>
          </cell>
          <cell r="E339">
            <v>461.02</v>
          </cell>
          <cell r="F339">
            <v>461.02</v>
          </cell>
          <cell r="G339">
            <v>461.02</v>
          </cell>
          <cell r="H339">
            <v>461.02</v>
          </cell>
          <cell r="I339">
            <v>461.02</v>
          </cell>
          <cell r="J339">
            <v>461.02</v>
          </cell>
          <cell r="K339">
            <v>461.02</v>
          </cell>
          <cell r="L339">
            <v>461.02</v>
          </cell>
          <cell r="M339">
            <v>461.02</v>
          </cell>
          <cell r="N339">
            <v>1</v>
          </cell>
        </row>
        <row r="340">
          <cell r="A340" t="str">
            <v>SUNSET_2_UNITS</v>
          </cell>
          <cell r="E340">
            <v>245</v>
          </cell>
          <cell r="F340">
            <v>240</v>
          </cell>
          <cell r="G340">
            <v>234</v>
          </cell>
          <cell r="H340">
            <v>229</v>
          </cell>
          <cell r="I340">
            <v>229</v>
          </cell>
          <cell r="J340">
            <v>231</v>
          </cell>
          <cell r="K340">
            <v>243</v>
          </cell>
          <cell r="L340">
            <v>246</v>
          </cell>
          <cell r="M340">
            <v>248</v>
          </cell>
          <cell r="N340">
            <v>1</v>
          </cell>
        </row>
        <row r="341">
          <cell r="A341" t="str">
            <v>SYCAMR_2_UNIT 2</v>
          </cell>
          <cell r="E341">
            <v>74</v>
          </cell>
          <cell r="F341">
            <v>74</v>
          </cell>
          <cell r="G341">
            <v>73.666666666666671</v>
          </cell>
          <cell r="H341">
            <v>73.333333333333329</v>
          </cell>
          <cell r="I341">
            <v>73.333333333333329</v>
          </cell>
          <cell r="J341">
            <v>73.666666666666671</v>
          </cell>
          <cell r="K341">
            <v>74</v>
          </cell>
          <cell r="L341">
            <v>74</v>
          </cell>
          <cell r="M341">
            <v>74</v>
          </cell>
          <cell r="N341">
            <v>1</v>
          </cell>
        </row>
        <row r="342">
          <cell r="A342" t="str">
            <v>SYCAMR_2_UNIT 3</v>
          </cell>
          <cell r="E342">
            <v>73</v>
          </cell>
          <cell r="F342">
            <v>73</v>
          </cell>
          <cell r="G342">
            <v>73</v>
          </cell>
          <cell r="H342">
            <v>73</v>
          </cell>
          <cell r="I342">
            <v>73</v>
          </cell>
          <cell r="J342">
            <v>73</v>
          </cell>
          <cell r="K342">
            <v>73</v>
          </cell>
          <cell r="L342">
            <v>73</v>
          </cell>
          <cell r="M342">
            <v>73</v>
          </cell>
          <cell r="N342">
            <v>1</v>
          </cell>
        </row>
        <row r="343">
          <cell r="A343" t="str">
            <v>SYCAMR_2_UNIT 4</v>
          </cell>
          <cell r="E343">
            <v>73</v>
          </cell>
          <cell r="F343">
            <v>73</v>
          </cell>
          <cell r="G343">
            <v>73</v>
          </cell>
          <cell r="H343">
            <v>73</v>
          </cell>
          <cell r="I343">
            <v>73</v>
          </cell>
          <cell r="J343">
            <v>73</v>
          </cell>
          <cell r="K343">
            <v>73</v>
          </cell>
          <cell r="L343">
            <v>73</v>
          </cell>
          <cell r="M343">
            <v>73</v>
          </cell>
          <cell r="N343">
            <v>1</v>
          </cell>
        </row>
        <row r="344">
          <cell r="A344" t="str">
            <v>TERMEX_2_PL1X3</v>
          </cell>
          <cell r="E344">
            <v>445</v>
          </cell>
          <cell r="F344">
            <v>441</v>
          </cell>
          <cell r="G344">
            <v>433</v>
          </cell>
          <cell r="H344">
            <v>431</v>
          </cell>
          <cell r="I344">
            <v>433</v>
          </cell>
          <cell r="J344">
            <v>436</v>
          </cell>
          <cell r="K344">
            <v>445</v>
          </cell>
          <cell r="L344">
            <v>445</v>
          </cell>
          <cell r="M344">
            <v>445</v>
          </cell>
          <cell r="N344">
            <v>1</v>
          </cell>
        </row>
        <row r="345">
          <cell r="A345" t="str">
            <v>TIGRCK_7_UNITS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1</v>
          </cell>
        </row>
        <row r="346">
          <cell r="A346" t="str">
            <v>TOWNSITE_2_MEADDYN</v>
          </cell>
          <cell r="E346">
            <v>180</v>
          </cell>
          <cell r="F346">
            <v>180</v>
          </cell>
          <cell r="G346">
            <v>180</v>
          </cell>
          <cell r="H346">
            <v>180</v>
          </cell>
          <cell r="I346">
            <v>180</v>
          </cell>
          <cell r="J346">
            <v>180</v>
          </cell>
          <cell r="K346">
            <v>180</v>
          </cell>
          <cell r="L346">
            <v>180</v>
          </cell>
          <cell r="M346">
            <v>180</v>
          </cell>
          <cell r="N346">
            <v>3</v>
          </cell>
        </row>
        <row r="347">
          <cell r="A347" t="str">
            <v>TRNQLT_2_RETBT1</v>
          </cell>
          <cell r="E347">
            <v>144</v>
          </cell>
          <cell r="F347">
            <v>144</v>
          </cell>
          <cell r="G347">
            <v>144</v>
          </cell>
          <cell r="H347">
            <v>144</v>
          </cell>
          <cell r="I347">
            <v>144</v>
          </cell>
          <cell r="J347">
            <v>144</v>
          </cell>
          <cell r="K347">
            <v>144</v>
          </cell>
          <cell r="L347">
            <v>144</v>
          </cell>
          <cell r="M347">
            <v>144</v>
          </cell>
          <cell r="N347">
            <v>2</v>
          </cell>
        </row>
        <row r="348">
          <cell r="A348" t="str">
            <v>UKIAH_7_LAKEMN</v>
          </cell>
          <cell r="E348">
            <v>1.7</v>
          </cell>
          <cell r="F348">
            <v>1.7</v>
          </cell>
          <cell r="G348">
            <v>1.7</v>
          </cell>
          <cell r="H348">
            <v>1.7</v>
          </cell>
          <cell r="I348">
            <v>1.7</v>
          </cell>
          <cell r="J348">
            <v>1.7</v>
          </cell>
          <cell r="K348">
            <v>1.7</v>
          </cell>
          <cell r="L348">
            <v>1.7</v>
          </cell>
          <cell r="M348">
            <v>1.7</v>
          </cell>
          <cell r="N348">
            <v>1</v>
          </cell>
        </row>
        <row r="349">
          <cell r="A349" t="str">
            <v>USWND4_2_UNIT2</v>
          </cell>
          <cell r="E349">
            <v>6.41</v>
          </cell>
          <cell r="F349">
            <v>7.4</v>
          </cell>
          <cell r="G349">
            <v>7.4</v>
          </cell>
          <cell r="H349">
            <v>7.4</v>
          </cell>
          <cell r="I349">
            <v>7.4</v>
          </cell>
          <cell r="J349">
            <v>7.4</v>
          </cell>
          <cell r="K349">
            <v>7.23</v>
          </cell>
          <cell r="L349">
            <v>7.4</v>
          </cell>
          <cell r="M349">
            <v>7.4</v>
          </cell>
          <cell r="N349">
            <v>1</v>
          </cell>
        </row>
        <row r="350">
          <cell r="A350" t="str">
            <v>VACADX_1_UNITA1</v>
          </cell>
          <cell r="E350">
            <v>50.61</v>
          </cell>
          <cell r="F350">
            <v>50.61</v>
          </cell>
          <cell r="G350">
            <v>50.61</v>
          </cell>
          <cell r="H350">
            <v>50.61</v>
          </cell>
          <cell r="I350">
            <v>50.61</v>
          </cell>
          <cell r="J350">
            <v>50.61</v>
          </cell>
          <cell r="K350">
            <v>50.61</v>
          </cell>
          <cell r="L350">
            <v>50.61</v>
          </cell>
          <cell r="M350">
            <v>50.61</v>
          </cell>
          <cell r="N350">
            <v>1</v>
          </cell>
        </row>
        <row r="351">
          <cell r="A351" t="str">
            <v>VALLEY_5_PERRIS</v>
          </cell>
          <cell r="E351">
            <v>7.94</v>
          </cell>
          <cell r="F351">
            <v>7.94</v>
          </cell>
          <cell r="G351">
            <v>7.94</v>
          </cell>
          <cell r="H351">
            <v>7.94</v>
          </cell>
          <cell r="I351">
            <v>7.94</v>
          </cell>
          <cell r="J351">
            <v>7.94</v>
          </cell>
          <cell r="K351">
            <v>7.94</v>
          </cell>
          <cell r="L351">
            <v>7.94</v>
          </cell>
          <cell r="M351">
            <v>7.94</v>
          </cell>
          <cell r="N351">
            <v>1</v>
          </cell>
        </row>
        <row r="352">
          <cell r="A352" t="str">
            <v>VERNON_6_GONZL1</v>
          </cell>
          <cell r="E352">
            <v>5.75</v>
          </cell>
          <cell r="F352">
            <v>5.75</v>
          </cell>
          <cell r="G352">
            <v>5.75</v>
          </cell>
          <cell r="H352">
            <v>5.75</v>
          </cell>
          <cell r="I352">
            <v>5.75</v>
          </cell>
          <cell r="J352">
            <v>5.75</v>
          </cell>
          <cell r="K352">
            <v>5.75</v>
          </cell>
          <cell r="L352">
            <v>5.75</v>
          </cell>
          <cell r="M352">
            <v>5.75</v>
          </cell>
          <cell r="N352">
            <v>1</v>
          </cell>
        </row>
        <row r="353">
          <cell r="A353" t="str">
            <v>VERNON_6_GONZL2</v>
          </cell>
          <cell r="E353">
            <v>5.75</v>
          </cell>
          <cell r="F353">
            <v>5.75</v>
          </cell>
          <cell r="G353">
            <v>5.75</v>
          </cell>
          <cell r="H353">
            <v>5.75</v>
          </cell>
          <cell r="I353">
            <v>5.75</v>
          </cell>
          <cell r="J353">
            <v>5.75</v>
          </cell>
          <cell r="K353">
            <v>5.75</v>
          </cell>
          <cell r="L353">
            <v>5.75</v>
          </cell>
          <cell r="M353">
            <v>5.75</v>
          </cell>
          <cell r="N353">
            <v>1</v>
          </cell>
        </row>
        <row r="354">
          <cell r="A354" t="str">
            <v>VERNON_6_MALBRG</v>
          </cell>
          <cell r="E354">
            <v>78</v>
          </cell>
          <cell r="F354">
            <v>78</v>
          </cell>
          <cell r="G354">
            <v>78</v>
          </cell>
          <cell r="H354">
            <v>78</v>
          </cell>
          <cell r="I354">
            <v>78</v>
          </cell>
          <cell r="J354">
            <v>78</v>
          </cell>
          <cell r="K354">
            <v>78</v>
          </cell>
          <cell r="L354">
            <v>78</v>
          </cell>
          <cell r="M354">
            <v>78</v>
          </cell>
          <cell r="N354">
            <v>1</v>
          </cell>
        </row>
        <row r="355">
          <cell r="A355" t="str">
            <v>VESTAL_2_WELLHD</v>
          </cell>
          <cell r="E355">
            <v>49</v>
          </cell>
          <cell r="F355">
            <v>49</v>
          </cell>
          <cell r="G355">
            <v>49</v>
          </cell>
          <cell r="H355">
            <v>49</v>
          </cell>
          <cell r="I355">
            <v>49</v>
          </cell>
          <cell r="J355">
            <v>49</v>
          </cell>
          <cell r="K355">
            <v>49</v>
          </cell>
          <cell r="L355">
            <v>49</v>
          </cell>
          <cell r="M355">
            <v>49</v>
          </cell>
          <cell r="N355">
            <v>1</v>
          </cell>
        </row>
        <row r="356">
          <cell r="A356" t="str">
            <v>VILLPK_2_VALLYV</v>
          </cell>
          <cell r="E356">
            <v>4.0999999999999996</v>
          </cell>
          <cell r="F356">
            <v>4.0999999999999996</v>
          </cell>
          <cell r="G356">
            <v>4.0999999999999996</v>
          </cell>
          <cell r="H356">
            <v>4.0999999999999996</v>
          </cell>
          <cell r="I356">
            <v>4.0999999999999996</v>
          </cell>
          <cell r="J356">
            <v>4.0999999999999996</v>
          </cell>
          <cell r="K356">
            <v>4.0999999999999996</v>
          </cell>
          <cell r="L356">
            <v>4.0999999999999996</v>
          </cell>
          <cell r="M356">
            <v>4.0999999999999996</v>
          </cell>
          <cell r="N356">
            <v>1</v>
          </cell>
        </row>
        <row r="357">
          <cell r="A357" t="str">
            <v>VILLPK_6_MWDYOR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1</v>
          </cell>
        </row>
        <row r="358">
          <cell r="A358" t="str">
            <v>VISTRA_5_DALBT1</v>
          </cell>
          <cell r="E358">
            <v>200</v>
          </cell>
          <cell r="F358">
            <v>200</v>
          </cell>
          <cell r="G358">
            <v>200</v>
          </cell>
          <cell r="H358">
            <v>200</v>
          </cell>
          <cell r="I358">
            <v>200</v>
          </cell>
          <cell r="J358">
            <v>200</v>
          </cell>
          <cell r="K358">
            <v>200</v>
          </cell>
          <cell r="L358">
            <v>200</v>
          </cell>
          <cell r="M358">
            <v>200</v>
          </cell>
          <cell r="N358">
            <v>1</v>
          </cell>
        </row>
        <row r="359">
          <cell r="A359" t="str">
            <v>VISTRA_5_DALBT2</v>
          </cell>
          <cell r="E359">
            <v>200</v>
          </cell>
          <cell r="F359">
            <v>200</v>
          </cell>
          <cell r="G359">
            <v>200</v>
          </cell>
          <cell r="H359">
            <v>200</v>
          </cell>
          <cell r="I359">
            <v>200</v>
          </cell>
          <cell r="J359">
            <v>200</v>
          </cell>
          <cell r="K359">
            <v>200</v>
          </cell>
          <cell r="L359">
            <v>200</v>
          </cell>
          <cell r="M359">
            <v>200</v>
          </cell>
          <cell r="N359">
            <v>1</v>
          </cell>
        </row>
        <row r="360">
          <cell r="A360" t="str">
            <v>VISTRA_5_DALBT3</v>
          </cell>
          <cell r="E360">
            <v>200</v>
          </cell>
          <cell r="F360">
            <v>200</v>
          </cell>
          <cell r="G360">
            <v>200</v>
          </cell>
          <cell r="H360">
            <v>200</v>
          </cell>
          <cell r="I360">
            <v>200</v>
          </cell>
          <cell r="J360">
            <v>200</v>
          </cell>
          <cell r="K360">
            <v>200</v>
          </cell>
          <cell r="L360">
            <v>200</v>
          </cell>
          <cell r="M360">
            <v>200</v>
          </cell>
          <cell r="N360">
            <v>1</v>
          </cell>
        </row>
        <row r="361">
          <cell r="A361" t="str">
            <v>VISTRA_5_DALBT4</v>
          </cell>
          <cell r="E361">
            <v>200</v>
          </cell>
          <cell r="F361">
            <v>200</v>
          </cell>
          <cell r="G361">
            <v>200</v>
          </cell>
          <cell r="H361">
            <v>200</v>
          </cell>
          <cell r="I361">
            <v>200</v>
          </cell>
          <cell r="J361">
            <v>200</v>
          </cell>
          <cell r="K361">
            <v>200</v>
          </cell>
          <cell r="L361">
            <v>200</v>
          </cell>
          <cell r="M361">
            <v>200</v>
          </cell>
          <cell r="N361">
            <v>1</v>
          </cell>
        </row>
        <row r="362">
          <cell r="A362" t="str">
            <v>VLCNTR_6_VCEBT1</v>
          </cell>
          <cell r="E362">
            <v>108</v>
          </cell>
          <cell r="F362">
            <v>108</v>
          </cell>
          <cell r="G362">
            <v>108</v>
          </cell>
          <cell r="H362">
            <v>108</v>
          </cell>
          <cell r="I362">
            <v>108</v>
          </cell>
          <cell r="J362">
            <v>108</v>
          </cell>
          <cell r="K362">
            <v>108</v>
          </cell>
          <cell r="L362">
            <v>108</v>
          </cell>
          <cell r="M362">
            <v>108</v>
          </cell>
          <cell r="N362">
            <v>1</v>
          </cell>
        </row>
        <row r="363">
          <cell r="A363" t="str">
            <v>VSTAES_6_VESBT1</v>
          </cell>
          <cell r="E363">
            <v>50</v>
          </cell>
          <cell r="F363">
            <v>50</v>
          </cell>
          <cell r="G363">
            <v>50</v>
          </cell>
          <cell r="H363">
            <v>50</v>
          </cell>
          <cell r="I363">
            <v>50</v>
          </cell>
          <cell r="J363">
            <v>50</v>
          </cell>
          <cell r="K363">
            <v>50</v>
          </cell>
          <cell r="L363">
            <v>50</v>
          </cell>
          <cell r="M363">
            <v>50</v>
          </cell>
          <cell r="N363">
            <v>1</v>
          </cell>
        </row>
        <row r="364">
          <cell r="A364" t="str">
            <v>WALCRK_2_CTG1</v>
          </cell>
          <cell r="E364">
            <v>96.43</v>
          </cell>
          <cell r="F364">
            <v>96.43</v>
          </cell>
          <cell r="G364">
            <v>96.43</v>
          </cell>
          <cell r="H364">
            <v>96.43</v>
          </cell>
          <cell r="I364">
            <v>96.43</v>
          </cell>
          <cell r="J364">
            <v>96.43</v>
          </cell>
          <cell r="K364">
            <v>96.43</v>
          </cell>
          <cell r="L364">
            <v>96.43</v>
          </cell>
          <cell r="M364">
            <v>96.43</v>
          </cell>
          <cell r="N364">
            <v>1</v>
          </cell>
        </row>
        <row r="365">
          <cell r="A365" t="str">
            <v>WALCRK_2_CTG2</v>
          </cell>
          <cell r="E365">
            <v>96.91</v>
          </cell>
          <cell r="F365">
            <v>96.91</v>
          </cell>
          <cell r="G365">
            <v>96.91</v>
          </cell>
          <cell r="H365">
            <v>96.91</v>
          </cell>
          <cell r="I365">
            <v>96.91</v>
          </cell>
          <cell r="J365">
            <v>96.91</v>
          </cell>
          <cell r="K365">
            <v>96.91</v>
          </cell>
          <cell r="L365">
            <v>96.91</v>
          </cell>
          <cell r="M365">
            <v>96.91</v>
          </cell>
          <cell r="N365">
            <v>1</v>
          </cell>
        </row>
        <row r="366">
          <cell r="A366" t="str">
            <v>WALCRK_2_CTG3</v>
          </cell>
          <cell r="E366">
            <v>96.65</v>
          </cell>
          <cell r="F366">
            <v>96.65</v>
          </cell>
          <cell r="G366">
            <v>96.65</v>
          </cell>
          <cell r="H366">
            <v>96.65</v>
          </cell>
          <cell r="I366">
            <v>96.65</v>
          </cell>
          <cell r="J366">
            <v>96.65</v>
          </cell>
          <cell r="K366">
            <v>96.65</v>
          </cell>
          <cell r="L366">
            <v>96.65</v>
          </cell>
          <cell r="M366">
            <v>96.65</v>
          </cell>
          <cell r="N366">
            <v>1</v>
          </cell>
        </row>
        <row r="367">
          <cell r="A367" t="str">
            <v>WALCRK_2_CTG4</v>
          </cell>
          <cell r="E367">
            <v>96.49</v>
          </cell>
          <cell r="F367">
            <v>96.49</v>
          </cell>
          <cell r="G367">
            <v>96.49</v>
          </cell>
          <cell r="H367">
            <v>96.49</v>
          </cell>
          <cell r="I367">
            <v>96.49</v>
          </cell>
          <cell r="J367">
            <v>96.49</v>
          </cell>
          <cell r="K367">
            <v>96.49</v>
          </cell>
          <cell r="L367">
            <v>96.49</v>
          </cell>
          <cell r="M367">
            <v>96.49</v>
          </cell>
          <cell r="N367">
            <v>1</v>
          </cell>
        </row>
        <row r="368">
          <cell r="A368" t="str">
            <v>WALCRK_2_CTG5</v>
          </cell>
          <cell r="E368">
            <v>96.65</v>
          </cell>
          <cell r="F368">
            <v>96.65</v>
          </cell>
          <cell r="G368">
            <v>96.65</v>
          </cell>
          <cell r="H368">
            <v>96.65</v>
          </cell>
          <cell r="I368">
            <v>96.65</v>
          </cell>
          <cell r="J368">
            <v>96.65</v>
          </cell>
          <cell r="K368">
            <v>96.65</v>
          </cell>
          <cell r="L368">
            <v>96.65</v>
          </cell>
          <cell r="M368">
            <v>96.65</v>
          </cell>
          <cell r="N368">
            <v>1</v>
          </cell>
        </row>
        <row r="369">
          <cell r="A369" t="str">
            <v>WARNE_2_UNIT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1</v>
          </cell>
        </row>
        <row r="370">
          <cell r="A370" t="str">
            <v>WDLEAF_7_UNIT 1</v>
          </cell>
          <cell r="E370">
            <v>60</v>
          </cell>
          <cell r="F370">
            <v>60</v>
          </cell>
          <cell r="G370">
            <v>60</v>
          </cell>
          <cell r="H370">
            <v>60</v>
          </cell>
          <cell r="I370">
            <v>60</v>
          </cell>
          <cell r="J370">
            <v>60</v>
          </cell>
          <cell r="K370">
            <v>60</v>
          </cell>
          <cell r="L370">
            <v>60</v>
          </cell>
          <cell r="M370">
            <v>60</v>
          </cell>
          <cell r="N370">
            <v>1</v>
          </cell>
        </row>
        <row r="371">
          <cell r="A371" t="str">
            <v>WESTPT_2_UNIT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1</v>
          </cell>
        </row>
        <row r="372">
          <cell r="A372" t="str">
            <v>WISE_1_UNIT 1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1</v>
          </cell>
        </row>
        <row r="373">
          <cell r="A373" t="str">
            <v>WISE_1_UNIT 2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1</v>
          </cell>
        </row>
        <row r="374">
          <cell r="A374" t="str">
            <v>WISHON_6_UNITS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2</v>
          </cell>
        </row>
        <row r="375">
          <cell r="A375" t="str">
            <v>WOLFSK_1_UNITA1</v>
          </cell>
          <cell r="E375">
            <v>46.9</v>
          </cell>
          <cell r="F375">
            <v>46.9</v>
          </cell>
          <cell r="G375">
            <v>46.9</v>
          </cell>
          <cell r="H375">
            <v>46.9</v>
          </cell>
          <cell r="I375">
            <v>46.9</v>
          </cell>
          <cell r="J375">
            <v>46.9</v>
          </cell>
          <cell r="K375">
            <v>46.9</v>
          </cell>
          <cell r="L375">
            <v>46.9</v>
          </cell>
          <cell r="M375">
            <v>46.9</v>
          </cell>
          <cell r="N375">
            <v>1</v>
          </cell>
        </row>
        <row r="376">
          <cell r="A376" t="str">
            <v>WSTWND_2_M89WD1</v>
          </cell>
          <cell r="E376">
            <v>78.710000000000008</v>
          </cell>
          <cell r="F376">
            <v>78.710000000000008</v>
          </cell>
          <cell r="G376">
            <v>85.320000000000007</v>
          </cell>
          <cell r="H376">
            <v>77.06</v>
          </cell>
          <cell r="I376">
            <v>75.41</v>
          </cell>
          <cell r="J376">
            <v>70.45</v>
          </cell>
          <cell r="K376">
            <v>64.660000000000011</v>
          </cell>
          <cell r="L376">
            <v>67.97</v>
          </cell>
          <cell r="M376">
            <v>68.790000000000006</v>
          </cell>
          <cell r="N376">
            <v>1</v>
          </cell>
        </row>
        <row r="377">
          <cell r="A377" t="str">
            <v>YUBACT_1_SUNSWT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1</v>
          </cell>
        </row>
        <row r="378">
          <cell r="A378" t="str">
            <v>YUBACT_6_UNITA1</v>
          </cell>
          <cell r="E378">
            <v>47.6</v>
          </cell>
          <cell r="F378">
            <v>47.6</v>
          </cell>
          <cell r="G378">
            <v>47.6</v>
          </cell>
          <cell r="H378">
            <v>47.6</v>
          </cell>
          <cell r="I378">
            <v>47.6</v>
          </cell>
          <cell r="J378">
            <v>47.6</v>
          </cell>
          <cell r="K378">
            <v>47.6</v>
          </cell>
          <cell r="L378">
            <v>47.6</v>
          </cell>
          <cell r="M378">
            <v>47.6</v>
          </cell>
          <cell r="N378">
            <v>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ertification"/>
      <sheetName val="LSE Allocations"/>
      <sheetName val="ID and Local Area"/>
      <sheetName val="Summary Year Ahead"/>
      <sheetName val="Summary Month Ahead"/>
      <sheetName val="I_Phys_Res_Import_RA_Res"/>
      <sheetName val="II_Construc"/>
      <sheetName val="III_Demand_Response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C5" t="str">
            <v>ALHMBR_1_ALHSLR</v>
          </cell>
          <cell r="D5">
            <v>1</v>
          </cell>
          <cell r="E5" t="str">
            <v/>
          </cell>
          <cell r="F5">
            <v>4</v>
          </cell>
        </row>
        <row r="6">
          <cell r="C6" t="str">
            <v>ARKANS_1_ARKSLR</v>
          </cell>
          <cell r="D6">
            <v>1</v>
          </cell>
          <cell r="E6" t="str">
            <v/>
          </cell>
          <cell r="F6">
            <v>4</v>
          </cell>
        </row>
        <row r="7">
          <cell r="C7" t="str">
            <v>ARLVAL_5_SOLAR</v>
          </cell>
          <cell r="D7">
            <v>2.54</v>
          </cell>
          <cell r="E7" t="str">
            <v/>
          </cell>
          <cell r="F7">
            <v>4</v>
          </cell>
        </row>
        <row r="8">
          <cell r="C8" t="str">
            <v>BORDER_6_UNITA1</v>
          </cell>
          <cell r="D8">
            <v>22</v>
          </cell>
          <cell r="E8">
            <v>22</v>
          </cell>
          <cell r="F8">
            <v>4</v>
          </cell>
        </row>
        <row r="9">
          <cell r="C9" t="str">
            <v>BREGGO_6_DEGRSL</v>
          </cell>
          <cell r="D9">
            <v>0.13</v>
          </cell>
          <cell r="E9">
            <v>1.7</v>
          </cell>
          <cell r="F9">
            <v>4</v>
          </cell>
        </row>
        <row r="10">
          <cell r="C10" t="str">
            <v>BREGGO_6_SOLAR</v>
          </cell>
          <cell r="D10">
            <v>0.52</v>
          </cell>
          <cell r="E10">
            <v>7.02</v>
          </cell>
          <cell r="F10">
            <v>4</v>
          </cell>
        </row>
        <row r="11">
          <cell r="C11" t="str">
            <v>CALPSS_6_SOLAR1</v>
          </cell>
          <cell r="D11">
            <v>0.39</v>
          </cell>
          <cell r="E11" t="str">
            <v/>
          </cell>
          <cell r="F11">
            <v>4</v>
          </cell>
        </row>
        <row r="12">
          <cell r="C12" t="str">
            <v>CARLS1_2_CARCT1</v>
          </cell>
          <cell r="D12">
            <v>422</v>
          </cell>
          <cell r="E12">
            <v>422</v>
          </cell>
          <cell r="F12">
            <v>3</v>
          </cell>
        </row>
        <row r="13">
          <cell r="C13" t="str">
            <v>CARLS2_1_CARCT1</v>
          </cell>
          <cell r="D13">
            <v>105.5</v>
          </cell>
          <cell r="E13">
            <v>105.5</v>
          </cell>
          <cell r="F13">
            <v>3</v>
          </cell>
        </row>
        <row r="14">
          <cell r="C14" t="str">
            <v>CATLNA_2_SOLAR</v>
          </cell>
          <cell r="D14">
            <v>2.2000000000000002</v>
          </cell>
          <cell r="E14" t="str">
            <v/>
          </cell>
          <cell r="F14">
            <v>4</v>
          </cell>
        </row>
        <row r="15">
          <cell r="C15" t="str">
            <v>CHILLS_1_SYCENG</v>
          </cell>
          <cell r="D15">
            <v>0.45</v>
          </cell>
          <cell r="E15">
            <v>0.47</v>
          </cell>
          <cell r="F15">
            <v>4</v>
          </cell>
        </row>
        <row r="16">
          <cell r="C16" t="str">
            <v>CHILLS_7_UNITA1</v>
          </cell>
          <cell r="D16">
            <v>1.75</v>
          </cell>
          <cell r="E16">
            <v>1.52</v>
          </cell>
          <cell r="F16">
            <v>4</v>
          </cell>
        </row>
        <row r="17">
          <cell r="C17" t="str">
            <v>CNTNLA_2_SOLAR1</v>
          </cell>
          <cell r="D17">
            <v>2.5</v>
          </cell>
          <cell r="E17">
            <v>33.75</v>
          </cell>
          <cell r="F17">
            <v>4</v>
          </cell>
        </row>
        <row r="18">
          <cell r="C18" t="str">
            <v>CNTNLA_2_SOLAR2</v>
          </cell>
          <cell r="D18">
            <v>0.91</v>
          </cell>
          <cell r="E18">
            <v>12.31</v>
          </cell>
          <cell r="F18">
            <v>4</v>
          </cell>
        </row>
        <row r="19">
          <cell r="C19" t="str">
            <v>CPVERD_2_SOLAR</v>
          </cell>
          <cell r="D19">
            <v>2.78</v>
          </cell>
          <cell r="E19">
            <v>37.53</v>
          </cell>
          <cell r="F19">
            <v>4</v>
          </cell>
        </row>
        <row r="20">
          <cell r="C20" t="str">
            <v>CRELMN_6_RAMON1</v>
          </cell>
          <cell r="D20">
            <v>0.04</v>
          </cell>
          <cell r="E20">
            <v>0.54</v>
          </cell>
          <cell r="F20">
            <v>4</v>
          </cell>
        </row>
        <row r="21">
          <cell r="C21" t="str">
            <v>CRELMN_6_RAMON2</v>
          </cell>
          <cell r="D21">
            <v>0.1</v>
          </cell>
          <cell r="E21">
            <v>1.35</v>
          </cell>
          <cell r="F21">
            <v>4</v>
          </cell>
        </row>
        <row r="22">
          <cell r="C22" t="str">
            <v>CRELMN_6_RAMSR3</v>
          </cell>
          <cell r="D22">
            <v>7.0000000000000007E-2</v>
          </cell>
          <cell r="E22">
            <v>0.94</v>
          </cell>
          <cell r="F22">
            <v>4</v>
          </cell>
        </row>
        <row r="23">
          <cell r="C23" t="str">
            <v>CRSTWD_6_KUMYAY</v>
          </cell>
          <cell r="D23">
            <v>4</v>
          </cell>
          <cell r="E23">
            <v>10.5</v>
          </cell>
          <cell r="F23">
            <v>4</v>
          </cell>
        </row>
        <row r="24">
          <cell r="C24" t="str">
            <v>CSLR4S_2_SOLAR</v>
          </cell>
          <cell r="D24">
            <v>2.6</v>
          </cell>
          <cell r="E24">
            <v>35.1</v>
          </cell>
          <cell r="F24">
            <v>4</v>
          </cell>
        </row>
        <row r="25">
          <cell r="C25" t="str">
            <v>ELCAJN_6_EB1BT1</v>
          </cell>
          <cell r="D25">
            <v>7.5</v>
          </cell>
          <cell r="E25">
            <v>7.5</v>
          </cell>
          <cell r="F25">
            <v>1</v>
          </cell>
        </row>
        <row r="26">
          <cell r="C26" t="str">
            <v>ELCAJN_6_LM6K</v>
          </cell>
          <cell r="D26">
            <v>48.1</v>
          </cell>
          <cell r="E26">
            <v>48.1</v>
          </cell>
          <cell r="F26">
            <v>4</v>
          </cell>
        </row>
        <row r="27">
          <cell r="C27" t="str">
            <v>ELCAJN_6_UNITA1</v>
          </cell>
          <cell r="D27">
            <v>45.42</v>
          </cell>
          <cell r="E27">
            <v>45.42</v>
          </cell>
          <cell r="F27">
            <v>4</v>
          </cell>
        </row>
        <row r="28">
          <cell r="C28" t="str">
            <v>ENERSJ_2_WIND</v>
          </cell>
          <cell r="D28">
            <v>12.41</v>
          </cell>
          <cell r="E28">
            <v>32.57</v>
          </cell>
          <cell r="F28">
            <v>4</v>
          </cell>
        </row>
        <row r="29">
          <cell r="C29" t="str">
            <v>ESCNDO_6_EB1BT1</v>
          </cell>
          <cell r="D29">
            <v>10</v>
          </cell>
          <cell r="E29">
            <v>10</v>
          </cell>
          <cell r="F29">
            <v>1</v>
          </cell>
        </row>
        <row r="30">
          <cell r="C30" t="str">
            <v>ESCNDO_6_EB2BT2</v>
          </cell>
          <cell r="D30">
            <v>10</v>
          </cell>
          <cell r="E30">
            <v>10</v>
          </cell>
          <cell r="F30">
            <v>1</v>
          </cell>
        </row>
        <row r="31">
          <cell r="C31" t="str">
            <v>ESCNDO_6_EB3BT3</v>
          </cell>
          <cell r="D31">
            <v>10</v>
          </cell>
          <cell r="E31">
            <v>10</v>
          </cell>
          <cell r="F31">
            <v>1</v>
          </cell>
        </row>
        <row r="32">
          <cell r="C32" t="str">
            <v>ESCNDO_6_PL1X2</v>
          </cell>
          <cell r="D32">
            <v>48.71</v>
          </cell>
          <cell r="E32">
            <v>48.71</v>
          </cell>
          <cell r="F32">
            <v>4</v>
          </cell>
        </row>
        <row r="33">
          <cell r="C33" t="str">
            <v>ESCNDO_6_UNITB1</v>
          </cell>
          <cell r="D33">
            <v>23</v>
          </cell>
          <cell r="E33">
            <v>23</v>
          </cell>
          <cell r="F33">
            <v>4</v>
          </cell>
        </row>
        <row r="34">
          <cell r="C34" t="str">
            <v>ESCO_6_GLMQF</v>
          </cell>
          <cell r="D34">
            <v>49.9</v>
          </cell>
          <cell r="E34">
            <v>36.409999999999997</v>
          </cell>
          <cell r="F34">
            <v>4</v>
          </cell>
        </row>
        <row r="35">
          <cell r="C35" t="str">
            <v>IVSLRP_2_SOLAR1</v>
          </cell>
          <cell r="D35">
            <v>4</v>
          </cell>
          <cell r="E35">
            <v>54</v>
          </cell>
          <cell r="F35">
            <v>4</v>
          </cell>
        </row>
        <row r="36">
          <cell r="C36" t="str">
            <v>IVWEST_2_SOLAR1</v>
          </cell>
          <cell r="D36">
            <v>3</v>
          </cell>
          <cell r="E36">
            <v>40.5</v>
          </cell>
          <cell r="F36">
            <v>4</v>
          </cell>
        </row>
        <row r="37">
          <cell r="C37" t="str">
            <v>LAKHDG_6_UNIT 1</v>
          </cell>
          <cell r="D37">
            <v>20</v>
          </cell>
          <cell r="E37">
            <v>20</v>
          </cell>
          <cell r="F37">
            <v>2</v>
          </cell>
        </row>
        <row r="38">
          <cell r="C38" t="str">
            <v>LAKHDG_6_UNIT 2</v>
          </cell>
          <cell r="D38">
            <v>20</v>
          </cell>
          <cell r="E38">
            <v>20</v>
          </cell>
          <cell r="F38">
            <v>2</v>
          </cell>
        </row>
        <row r="39">
          <cell r="C39" t="str">
            <v>LILIAC_6_SOLAR</v>
          </cell>
          <cell r="D39">
            <v>0.06</v>
          </cell>
          <cell r="E39">
            <v>0.81</v>
          </cell>
          <cell r="F39">
            <v>4</v>
          </cell>
        </row>
        <row r="40">
          <cell r="C40" t="str">
            <v>MANZNA_2_WIND</v>
          </cell>
          <cell r="D40">
            <v>8</v>
          </cell>
          <cell r="E40" t="str">
            <v/>
          </cell>
          <cell r="F40">
            <v>4</v>
          </cell>
        </row>
        <row r="41">
          <cell r="C41" t="str">
            <v>MARCPW_6_SOLAR1</v>
          </cell>
          <cell r="D41">
            <v>0.4</v>
          </cell>
          <cell r="E41" t="str">
            <v/>
          </cell>
          <cell r="F41">
            <v>4</v>
          </cell>
        </row>
        <row r="42">
          <cell r="C42" t="str">
            <v>MIDWD_7_CORAMB</v>
          </cell>
          <cell r="D42">
            <v>0.6</v>
          </cell>
          <cell r="E42" t="str">
            <v/>
          </cell>
          <cell r="F42">
            <v>4</v>
          </cell>
        </row>
        <row r="43">
          <cell r="C43" t="str">
            <v>MRGT_6_MEF2</v>
          </cell>
          <cell r="D43">
            <v>44</v>
          </cell>
          <cell r="E43">
            <v>44</v>
          </cell>
          <cell r="F43">
            <v>4</v>
          </cell>
        </row>
        <row r="44">
          <cell r="C44" t="str">
            <v>MRGT_6_MMAREF</v>
          </cell>
          <cell r="D44">
            <v>45</v>
          </cell>
          <cell r="E44">
            <v>45</v>
          </cell>
          <cell r="F44">
            <v>4</v>
          </cell>
        </row>
        <row r="45">
          <cell r="C45" t="str">
            <v>MRGT_6_TGEBT1</v>
          </cell>
          <cell r="D45">
            <v>30</v>
          </cell>
          <cell r="E45">
            <v>30</v>
          </cell>
          <cell r="F45">
            <v>4</v>
          </cell>
        </row>
        <row r="46">
          <cell r="C46" t="str">
            <v>MSHGTS_6_MMARLF</v>
          </cell>
          <cell r="D46">
            <v>3.52</v>
          </cell>
          <cell r="E46">
            <v>3.8</v>
          </cell>
          <cell r="F46">
            <v>4</v>
          </cell>
        </row>
        <row r="47">
          <cell r="C47" t="str">
            <v>MSSION_2_QF</v>
          </cell>
          <cell r="D47">
            <v>0.44</v>
          </cell>
          <cell r="E47">
            <v>0.41</v>
          </cell>
          <cell r="F47">
            <v>4</v>
          </cell>
        </row>
        <row r="48">
          <cell r="C48" t="str">
            <v>NGILAA_5_SDGDYN</v>
          </cell>
          <cell r="D48">
            <v>52</v>
          </cell>
          <cell r="E48" t="str">
            <v/>
          </cell>
          <cell r="F48">
            <v>4</v>
          </cell>
        </row>
        <row r="49">
          <cell r="C49" t="str">
            <v>OAKWD_6_ZEPHWD</v>
          </cell>
          <cell r="D49">
            <v>0.28000000000000003</v>
          </cell>
          <cell r="E49" t="str">
            <v/>
          </cell>
          <cell r="F49">
            <v>4</v>
          </cell>
        </row>
        <row r="50">
          <cell r="C50" t="str">
            <v>OCTILO_5_WIND</v>
          </cell>
          <cell r="D50">
            <v>21.2</v>
          </cell>
          <cell r="E50">
            <v>55.65</v>
          </cell>
          <cell r="F50">
            <v>4</v>
          </cell>
        </row>
        <row r="51">
          <cell r="C51" t="str">
            <v>OGROVE_6_PL1X2</v>
          </cell>
          <cell r="D51">
            <v>96</v>
          </cell>
          <cell r="E51">
            <v>96</v>
          </cell>
          <cell r="F51">
            <v>4</v>
          </cell>
        </row>
        <row r="52">
          <cell r="C52" t="str">
            <v>OTMESA_2_PL1X3</v>
          </cell>
          <cell r="D52">
            <v>168.6</v>
          </cell>
          <cell r="E52">
            <v>168.6</v>
          </cell>
          <cell r="F52">
            <v>4</v>
          </cell>
        </row>
        <row r="53">
          <cell r="C53" t="str">
            <v>PALOMR_2_PL1X3</v>
          </cell>
          <cell r="D53">
            <v>561.21</v>
          </cell>
          <cell r="E53">
            <v>561.21</v>
          </cell>
          <cell r="F53">
            <v>4</v>
          </cell>
        </row>
        <row r="54">
          <cell r="C54" t="str">
            <v>PIOPIC_2_CTG1</v>
          </cell>
          <cell r="D54">
            <v>111.3</v>
          </cell>
          <cell r="E54">
            <v>111.3</v>
          </cell>
          <cell r="F54">
            <v>4</v>
          </cell>
        </row>
        <row r="55">
          <cell r="C55" t="str">
            <v>PIOPIC_2_CTG2</v>
          </cell>
          <cell r="D55">
            <v>112.7</v>
          </cell>
          <cell r="E55">
            <v>112.7</v>
          </cell>
          <cell r="F55">
            <v>4</v>
          </cell>
        </row>
        <row r="56">
          <cell r="C56" t="str">
            <v>PIOPIC_2_CTG3</v>
          </cell>
          <cell r="D56">
            <v>112</v>
          </cell>
          <cell r="E56">
            <v>112</v>
          </cell>
          <cell r="F56">
            <v>4</v>
          </cell>
        </row>
        <row r="57">
          <cell r="C57" t="str">
            <v>ROSMDW_2_WIND1</v>
          </cell>
          <cell r="D57">
            <v>11.2</v>
          </cell>
          <cell r="E57" t="str">
            <v/>
          </cell>
          <cell r="F57">
            <v>4</v>
          </cell>
        </row>
        <row r="58">
          <cell r="C58" t="str">
            <v>SAMPSN_6_KELCO1</v>
          </cell>
          <cell r="D58">
            <v>3.58</v>
          </cell>
          <cell r="E58">
            <v>0.9</v>
          </cell>
          <cell r="F58">
            <v>4</v>
          </cell>
        </row>
        <row r="59">
          <cell r="C59" t="str">
            <v>SDG3_NOB_I_F_NOB</v>
          </cell>
          <cell r="D59">
            <v>100</v>
          </cell>
          <cell r="E59" t="str">
            <v/>
          </cell>
          <cell r="F59">
            <v>4</v>
          </cell>
        </row>
        <row r="60">
          <cell r="C60" t="str">
            <v>SENTNL_2_CTG1</v>
          </cell>
          <cell r="D60">
            <v>3.92</v>
          </cell>
          <cell r="E60" t="str">
            <v/>
          </cell>
          <cell r="F60">
            <v>1</v>
          </cell>
        </row>
        <row r="61">
          <cell r="C61" t="str">
            <v>SENTNL_2_CTG2</v>
          </cell>
          <cell r="D61">
            <v>7.16</v>
          </cell>
          <cell r="E61" t="str">
            <v/>
          </cell>
          <cell r="F61">
            <v>1</v>
          </cell>
        </row>
        <row r="62">
          <cell r="C62" t="str">
            <v>SENTNL_2_CTG3</v>
          </cell>
          <cell r="D62">
            <v>8.84</v>
          </cell>
          <cell r="E62" t="str">
            <v/>
          </cell>
          <cell r="F62">
            <v>1</v>
          </cell>
        </row>
        <row r="63">
          <cell r="C63" t="str">
            <v>SENTNL_2_CTG4</v>
          </cell>
          <cell r="D63">
            <v>4.08</v>
          </cell>
          <cell r="E63" t="str">
            <v/>
          </cell>
          <cell r="F63">
            <v>1</v>
          </cell>
        </row>
        <row r="64">
          <cell r="C64" t="str">
            <v>SENTNL_2_CTG5</v>
          </cell>
          <cell r="D64">
            <v>3.71</v>
          </cell>
          <cell r="E64" t="str">
            <v/>
          </cell>
          <cell r="F64">
            <v>1</v>
          </cell>
        </row>
        <row r="65">
          <cell r="C65" t="str">
            <v>SENTNL_2_CTG6</v>
          </cell>
          <cell r="D65">
            <v>4.01</v>
          </cell>
          <cell r="E65" t="str">
            <v/>
          </cell>
          <cell r="F65">
            <v>1</v>
          </cell>
        </row>
        <row r="66">
          <cell r="C66" t="str">
            <v>SENTNL_2_CTG7</v>
          </cell>
          <cell r="D66">
            <v>9.67</v>
          </cell>
          <cell r="E66" t="str">
            <v/>
          </cell>
          <cell r="F66">
            <v>1</v>
          </cell>
        </row>
        <row r="67">
          <cell r="C67" t="str">
            <v>SENTNL_2_CTG8</v>
          </cell>
          <cell r="D67">
            <v>0.05</v>
          </cell>
          <cell r="E67" t="str">
            <v/>
          </cell>
          <cell r="F67">
            <v>1</v>
          </cell>
        </row>
        <row r="68">
          <cell r="C68" t="str">
            <v>SMRCOS_6_LNDFIL</v>
          </cell>
          <cell r="D68">
            <v>1.5</v>
          </cell>
          <cell r="E68">
            <v>1.5</v>
          </cell>
          <cell r="F68">
            <v>4</v>
          </cell>
        </row>
        <row r="69">
          <cell r="C69" t="str">
            <v>SNORA_2_SNRSLR</v>
          </cell>
          <cell r="D69">
            <v>1</v>
          </cell>
          <cell r="E69" t="str">
            <v/>
          </cell>
          <cell r="F69">
            <v>4</v>
          </cell>
        </row>
        <row r="70">
          <cell r="C70" t="str">
            <v>TERMEX_2_PL1X3</v>
          </cell>
          <cell r="D70">
            <v>449</v>
          </cell>
          <cell r="E70">
            <v>440.09</v>
          </cell>
          <cell r="F70">
            <v>4</v>
          </cell>
        </row>
        <row r="71">
          <cell r="C71" t="str">
            <v>VLCNTR_6_VCSLR</v>
          </cell>
          <cell r="D71">
            <v>0.05</v>
          </cell>
          <cell r="E71">
            <v>0.63</v>
          </cell>
          <cell r="F71">
            <v>4</v>
          </cell>
        </row>
        <row r="72">
          <cell r="C72" t="str">
            <v>VLCNTR_6_VCSLR1</v>
          </cell>
          <cell r="D72">
            <v>0.05</v>
          </cell>
          <cell r="E72">
            <v>0.68</v>
          </cell>
          <cell r="F72">
            <v>4</v>
          </cell>
        </row>
        <row r="73">
          <cell r="C73" t="str">
            <v>VLCNTR_6_VCSLR2</v>
          </cell>
          <cell r="D73">
            <v>0.1</v>
          </cell>
          <cell r="E73">
            <v>1.35</v>
          </cell>
          <cell r="F73">
            <v>4</v>
          </cell>
        </row>
        <row r="74">
          <cell r="C74" t="str">
            <v>VSTAES_6_VESBT1</v>
          </cell>
          <cell r="D74">
            <v>10</v>
          </cell>
          <cell r="E74">
            <v>10</v>
          </cell>
          <cell r="F74">
            <v>4</v>
          </cell>
        </row>
        <row r="75">
          <cell r="C75" t="str">
            <v>WISTRA_2_WRSSR1</v>
          </cell>
          <cell r="D75">
            <v>0.9</v>
          </cell>
          <cell r="E75">
            <v>12.15</v>
          </cell>
          <cell r="F75">
            <v>4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 Info"/>
      <sheetName val="Contract Info NotYetOnline"/>
      <sheetName val="Instructions"/>
      <sheetName val="Contract Info_sys_FULL"/>
      <sheetName val="Contract Info_sys"/>
      <sheetName val="Contract Info_loc"/>
      <sheetName val="Contract Info_flex"/>
      <sheetName val="Contract Info_EO"/>
      <sheetName val="Contract Info_FULL"/>
      <sheetName val="Notes"/>
      <sheetName val="Data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3Phase</v>
          </cell>
          <cell r="D2" t="str">
            <v>IOU/LSE Owned</v>
          </cell>
          <cell r="F2" t="str">
            <v>Nuclear</v>
          </cell>
          <cell r="H2" t="str">
            <v>Y</v>
          </cell>
          <cell r="X2" t="str">
            <v>ADLIN_1_UNIT 1</v>
          </cell>
        </row>
        <row r="3">
          <cell r="A3" t="str">
            <v>Calpine</v>
          </cell>
          <cell r="D3" t="str">
            <v>RA Only</v>
          </cell>
          <cell r="F3" t="str">
            <v>Fossil</v>
          </cell>
          <cell r="H3" t="str">
            <v>N</v>
          </cell>
          <cell r="X3" t="str">
            <v>ADLIN_1_UNIT 2</v>
          </cell>
        </row>
        <row r="4">
          <cell r="A4" t="str">
            <v>Commerce</v>
          </cell>
          <cell r="D4" t="str">
            <v>RA + Other</v>
          </cell>
          <cell r="F4" t="str">
            <v>Hydro</v>
          </cell>
          <cell r="X4" t="str">
            <v>ADLIN_1_UNITS</v>
          </cell>
        </row>
        <row r="5">
          <cell r="A5" t="str">
            <v>Montana</v>
          </cell>
          <cell r="D5" t="str">
            <v>Energy Only</v>
          </cell>
          <cell r="F5" t="str">
            <v>Renewable</v>
          </cell>
          <cell r="X5" t="str">
            <v>ADOBEE_1_SOLAR</v>
          </cell>
        </row>
        <row r="6">
          <cell r="A6" t="str">
            <v>Constellation</v>
          </cell>
          <cell r="F6" t="str">
            <v>Storage</v>
          </cell>
          <cell r="X6" t="str">
            <v>AGRICO_6_PL3N5</v>
          </cell>
        </row>
        <row r="7">
          <cell r="A7" t="str">
            <v>Direct</v>
          </cell>
          <cell r="F7" t="str">
            <v>Demand Response</v>
          </cell>
          <cell r="X7" t="str">
            <v>AGRICO_7_CTG3</v>
          </cell>
        </row>
        <row r="8">
          <cell r="A8" t="str">
            <v>EDF</v>
          </cell>
          <cell r="F8" t="str">
            <v>Other</v>
          </cell>
          <cell r="X8" t="str">
            <v>AGRICO_7_ICE5</v>
          </cell>
        </row>
        <row r="9">
          <cell r="A9" t="str">
            <v>Gexa</v>
          </cell>
          <cell r="X9" t="str">
            <v>AGRICO_7_UNIT</v>
          </cell>
        </row>
        <row r="10">
          <cell r="A10" t="str">
            <v>Glacial</v>
          </cell>
          <cell r="X10" t="str">
            <v>AGRICO_7_UNIT 2</v>
          </cell>
        </row>
        <row r="11">
          <cell r="A11" t="str">
            <v>Lancaster</v>
          </cell>
          <cell r="X11" t="str">
            <v>AGRICO_7_UNIT 4</v>
          </cell>
        </row>
        <row r="12">
          <cell r="A12" t="str">
            <v>Liberty</v>
          </cell>
          <cell r="X12" t="str">
            <v>AGUCAL_5_SOLAR1</v>
          </cell>
        </row>
        <row r="13">
          <cell r="A13" t="str">
            <v>MCE</v>
          </cell>
          <cell r="X13" t="str">
            <v>ALAMIT_7_UNIT 1</v>
          </cell>
        </row>
        <row r="14">
          <cell r="A14" t="str">
            <v>Noble</v>
          </cell>
          <cell r="X14" t="str">
            <v>ALAMIT_7_UNIT 2</v>
          </cell>
        </row>
        <row r="15">
          <cell r="A15" t="str">
            <v>PG&amp;E</v>
          </cell>
          <cell r="X15" t="str">
            <v>ALAMIT_7_UNIT 3</v>
          </cell>
        </row>
        <row r="16">
          <cell r="A16" t="str">
            <v>Pilot</v>
          </cell>
          <cell r="X16" t="str">
            <v>ALAMIT_7_UNIT 4</v>
          </cell>
        </row>
        <row r="17">
          <cell r="A17" t="str">
            <v>SDG&amp;E</v>
          </cell>
          <cell r="X17" t="str">
            <v>ALAMIT_7_UNIT 5</v>
          </cell>
        </row>
        <row r="18">
          <cell r="A18" t="str">
            <v>Shell</v>
          </cell>
          <cell r="X18" t="str">
            <v>ALAMIT_7_UNIT 6</v>
          </cell>
        </row>
        <row r="19">
          <cell r="A19" t="str">
            <v>SCP</v>
          </cell>
          <cell r="X19" t="str">
            <v>ALAMO_6_UNIT</v>
          </cell>
        </row>
        <row r="20">
          <cell r="A20" t="str">
            <v>SCE</v>
          </cell>
          <cell r="X20" t="str">
            <v>ALMEGT_1_UNIT 1</v>
          </cell>
        </row>
        <row r="21">
          <cell r="A21" t="str">
            <v>UCRegents</v>
          </cell>
          <cell r="X21" t="str">
            <v>ALMEGT_1_UNIT 2</v>
          </cell>
        </row>
        <row r="22">
          <cell r="A22" t="str">
            <v>Tiger</v>
          </cell>
          <cell r="X22" t="str">
            <v>ALPSLR_1_NTHSLR</v>
          </cell>
        </row>
        <row r="23">
          <cell r="X23" t="str">
            <v>ALPSLR_1_SPSSLR</v>
          </cell>
        </row>
        <row r="24">
          <cell r="X24" t="str">
            <v>ALT6DN_2_WIND7</v>
          </cell>
        </row>
        <row r="25">
          <cell r="X25" t="str">
            <v>ALT6DS_2_WIND9</v>
          </cell>
        </row>
        <row r="26">
          <cell r="X26" t="str">
            <v>ALTA3A_2_CPCE4</v>
          </cell>
        </row>
        <row r="27">
          <cell r="X27" t="str">
            <v>ALTA3A_2_CPCE5</v>
          </cell>
        </row>
        <row r="28">
          <cell r="X28" t="str">
            <v>ALTA3A_2_CPCE8</v>
          </cell>
        </row>
        <row r="29">
          <cell r="X29" t="str">
            <v>ALTA4A_2_CPCW1</v>
          </cell>
        </row>
        <row r="30">
          <cell r="X30" t="str">
            <v>ALTA4B_2_CPCW2</v>
          </cell>
        </row>
        <row r="31">
          <cell r="X31" t="str">
            <v>ALTA4B_2_CPCW3</v>
          </cell>
        </row>
        <row r="32">
          <cell r="X32" t="str">
            <v>ALTA4B_2_CPCW6</v>
          </cell>
        </row>
        <row r="33">
          <cell r="X33" t="str">
            <v>ALTA6B_2_WIND11</v>
          </cell>
        </row>
        <row r="34">
          <cell r="X34" t="str">
            <v>ALTA6E_2_WIND10</v>
          </cell>
        </row>
        <row r="35">
          <cell r="X35" t="str">
            <v>ALTMID_2_UNIT 1</v>
          </cell>
        </row>
        <row r="36">
          <cell r="X36" t="str">
            <v>ANAHM_2_CANYN1</v>
          </cell>
        </row>
        <row r="37">
          <cell r="X37" t="str">
            <v>ANAHM_2_CANYN2</v>
          </cell>
        </row>
        <row r="38">
          <cell r="X38" t="str">
            <v>ANAHM_2_CANYN3</v>
          </cell>
        </row>
        <row r="39">
          <cell r="X39" t="str">
            <v>ANAHM_2_CANYN4</v>
          </cell>
        </row>
        <row r="40">
          <cell r="X40" t="str">
            <v>ANAHM_7_CT</v>
          </cell>
        </row>
        <row r="41">
          <cell r="X41" t="str">
            <v>ANTLPE_2_QF</v>
          </cell>
        </row>
        <row r="42">
          <cell r="X42" t="str">
            <v>APLHIL_1_SLABCK</v>
          </cell>
        </row>
        <row r="43">
          <cell r="X43" t="str">
            <v>ARBWD_6_QF</v>
          </cell>
        </row>
        <row r="44">
          <cell r="X44" t="str">
            <v>ARCO_6_UCPPET</v>
          </cell>
        </row>
        <row r="45">
          <cell r="X45" t="str">
            <v>ARCOGN_2_UNIT 1</v>
          </cell>
        </row>
        <row r="46">
          <cell r="X46" t="str">
            <v>ARCOGN_2_UNIT 2</v>
          </cell>
        </row>
        <row r="47">
          <cell r="X47" t="str">
            <v>ARCOGN_2_UNIT 3</v>
          </cell>
        </row>
        <row r="48">
          <cell r="X48" t="str">
            <v>ARCOGN_2_UNIT 4</v>
          </cell>
        </row>
        <row r="49">
          <cell r="X49" t="str">
            <v>ARCOGN_2_UNIT 5</v>
          </cell>
        </row>
        <row r="50">
          <cell r="X50" t="str">
            <v>ARCOGN_2_UNIT 6</v>
          </cell>
        </row>
        <row r="51">
          <cell r="X51" t="str">
            <v>ARCOGN_2_UNITS</v>
          </cell>
        </row>
        <row r="52">
          <cell r="X52" t="str">
            <v>ARLVAL_5_SOLAR</v>
          </cell>
        </row>
        <row r="53">
          <cell r="X53" t="str">
            <v>ARVINN_6_ORION1</v>
          </cell>
        </row>
        <row r="54">
          <cell r="X54" t="str">
            <v>ARVINN_6_ORION2</v>
          </cell>
        </row>
        <row r="55">
          <cell r="X55" t="str">
            <v>ATWELL_1_SOLAR</v>
          </cell>
        </row>
        <row r="56">
          <cell r="X56" t="str">
            <v>AVENAL_6_AVPARK</v>
          </cell>
        </row>
        <row r="57">
          <cell r="X57" t="str">
            <v>AVENAL_6_SANDDG</v>
          </cell>
        </row>
        <row r="58">
          <cell r="X58" t="str">
            <v>AVENAL_6_SUNCTY</v>
          </cell>
        </row>
        <row r="59">
          <cell r="X59" t="str">
            <v>AVSOLR_2_SOLAR</v>
          </cell>
        </row>
        <row r="60">
          <cell r="X60" t="str">
            <v>AZUSA_2_HYDRO</v>
          </cell>
        </row>
        <row r="61">
          <cell r="X61" t="str">
            <v>BAHIA_7_UNITA1</v>
          </cell>
        </row>
        <row r="62">
          <cell r="X62" t="str">
            <v>BALCHS_7_UNIT 1</v>
          </cell>
        </row>
        <row r="63">
          <cell r="X63" t="str">
            <v>BALCHS_7_UNIT 2</v>
          </cell>
        </row>
        <row r="64">
          <cell r="X64" t="str">
            <v>BALCHS_7_UNIT 3</v>
          </cell>
        </row>
        <row r="65">
          <cell r="X65" t="str">
            <v>BARRE_2_QF</v>
          </cell>
        </row>
        <row r="66">
          <cell r="X66" t="str">
            <v>BARRE_6_PEAKER</v>
          </cell>
        </row>
        <row r="67">
          <cell r="X67" t="str">
            <v>BASICE_2_UNIT 1</v>
          </cell>
        </row>
        <row r="68">
          <cell r="X68" t="str">
            <v>BASICE_2_UNIT 2</v>
          </cell>
        </row>
        <row r="69">
          <cell r="X69" t="str">
            <v>BASICE_2_UNITS</v>
          </cell>
        </row>
        <row r="70">
          <cell r="X70" t="str">
            <v>BDGRCK_1_UNITS</v>
          </cell>
        </row>
        <row r="71">
          <cell r="X71" t="str">
            <v>BEARCN_2_UNIT 1</v>
          </cell>
        </row>
        <row r="72">
          <cell r="X72" t="str">
            <v>BEARCN_2_UNIT 2</v>
          </cell>
        </row>
        <row r="73">
          <cell r="X73" t="str">
            <v>BEARCN_2_UNITS</v>
          </cell>
        </row>
        <row r="74">
          <cell r="X74" t="str">
            <v>BEARDS_7_UNIT 1</v>
          </cell>
        </row>
        <row r="75">
          <cell r="X75" t="str">
            <v>BEARMT_1_UNIT</v>
          </cell>
        </row>
        <row r="76">
          <cell r="X76" t="str">
            <v>BELDEN_7_UNIT 1</v>
          </cell>
        </row>
        <row r="77">
          <cell r="X77" t="str">
            <v>BGCRK1_7_PORTAL</v>
          </cell>
        </row>
        <row r="78">
          <cell r="X78" t="str">
            <v>BGCRK1_7_UNIT 1</v>
          </cell>
        </row>
        <row r="79">
          <cell r="X79" t="str">
            <v>BGCRK1_7_UNIT 2</v>
          </cell>
        </row>
        <row r="80">
          <cell r="X80" t="str">
            <v>BGCRK1_7_UNIT 3</v>
          </cell>
        </row>
        <row r="81">
          <cell r="X81" t="str">
            <v>BGCRK1_7_UNIT 4</v>
          </cell>
        </row>
        <row r="82">
          <cell r="X82" t="str">
            <v>BGCRK2_7_UNIT 1</v>
          </cell>
        </row>
        <row r="83">
          <cell r="X83" t="str">
            <v>BGCRK2_7_UNIT 2</v>
          </cell>
        </row>
        <row r="84">
          <cell r="X84" t="str">
            <v>BGCRK2_7_UNIT 3</v>
          </cell>
        </row>
        <row r="85">
          <cell r="X85" t="str">
            <v>BGCRK2_7_UNIT 4</v>
          </cell>
        </row>
        <row r="86">
          <cell r="X86" t="str">
            <v>BGCRK2_7_UNIT 5</v>
          </cell>
        </row>
        <row r="87">
          <cell r="X87" t="str">
            <v>BGCRK2_7_UNIT 6</v>
          </cell>
        </row>
        <row r="88">
          <cell r="X88" t="str">
            <v>BGCRK3_7_UNIT 1</v>
          </cell>
        </row>
        <row r="89">
          <cell r="X89" t="str">
            <v>BGCRK3_7_UNIT 2</v>
          </cell>
        </row>
        <row r="90">
          <cell r="X90" t="str">
            <v>BGCRK3_7_UNIT 3</v>
          </cell>
        </row>
        <row r="91">
          <cell r="X91" t="str">
            <v>BGCRK3_7_UNIT 4</v>
          </cell>
        </row>
        <row r="92">
          <cell r="X92" t="str">
            <v>BGCRK3_7_UNIT 5</v>
          </cell>
        </row>
        <row r="93">
          <cell r="X93" t="str">
            <v>BGCRK4_7_UNIT 1</v>
          </cell>
        </row>
        <row r="94">
          <cell r="X94" t="str">
            <v>BGCRK4_7_UNIT 2</v>
          </cell>
        </row>
        <row r="95">
          <cell r="X95" t="str">
            <v>BGCRK8_7_UNIT 1</v>
          </cell>
        </row>
        <row r="96">
          <cell r="X96" t="str">
            <v>BGCRK8_7_UNIT 2</v>
          </cell>
        </row>
        <row r="97">
          <cell r="X97" t="str">
            <v>BIGCRK_2_EXESWD</v>
          </cell>
        </row>
        <row r="98">
          <cell r="X98" t="str">
            <v>BIGCRK_7_DAM7</v>
          </cell>
        </row>
        <row r="99">
          <cell r="X99" t="str">
            <v>BIGCRK_7_MAMRES</v>
          </cell>
        </row>
        <row r="100">
          <cell r="X100" t="str">
            <v>BIOMAS_1_UNIT 1</v>
          </cell>
        </row>
        <row r="101">
          <cell r="X101" t="str">
            <v>BISHOP_1_ALAMO</v>
          </cell>
        </row>
        <row r="102">
          <cell r="X102" t="str">
            <v>BISHOP_1_UNITS</v>
          </cell>
        </row>
        <row r="103">
          <cell r="X103" t="str">
            <v>BLACK_7_UNIT 1</v>
          </cell>
        </row>
        <row r="104">
          <cell r="X104" t="str">
            <v>BLACK_7_UNIT 2</v>
          </cell>
        </row>
        <row r="105">
          <cell r="X105" t="str">
            <v>BLAST_1_WIND</v>
          </cell>
        </row>
        <row r="106">
          <cell r="X106" t="str">
            <v>BLCKBT_2_STONEY</v>
          </cell>
        </row>
        <row r="107">
          <cell r="X107" t="str">
            <v>BLHVN_7_MENLOP</v>
          </cell>
        </row>
        <row r="108">
          <cell r="X108" t="str">
            <v>BLM E_2_UNIT 7</v>
          </cell>
        </row>
        <row r="109">
          <cell r="X109" t="str">
            <v>BLM E_2_UNIT 8</v>
          </cell>
        </row>
        <row r="110">
          <cell r="X110" t="str">
            <v>BLM W_2_UNIT 9</v>
          </cell>
        </row>
        <row r="111">
          <cell r="X111" t="str">
            <v>BLM_2_UNITS</v>
          </cell>
        </row>
        <row r="112">
          <cell r="X112" t="str">
            <v>BLULKE_6_BLUELK</v>
          </cell>
        </row>
        <row r="113">
          <cell r="X113" t="str">
            <v>BLYTHE_1_SOLAR1</v>
          </cell>
        </row>
        <row r="114">
          <cell r="X114" t="str">
            <v>BNNIEN_7_ALTAPH</v>
          </cell>
        </row>
        <row r="115">
          <cell r="X115" t="str">
            <v>BOGUE_1_UNITA1</v>
          </cell>
        </row>
        <row r="116">
          <cell r="X116" t="str">
            <v>BORDEN_2_QF</v>
          </cell>
        </row>
        <row r="117">
          <cell r="X117" t="str">
            <v>BORDER_6_UNITA1</v>
          </cell>
        </row>
        <row r="118">
          <cell r="X118" t="str">
            <v>BOWMN_6_UNIT</v>
          </cell>
        </row>
        <row r="119">
          <cell r="X119" t="str">
            <v>BRDGVL_7_BAKER</v>
          </cell>
        </row>
        <row r="120">
          <cell r="X120" t="str">
            <v>BRDSLD_2_HIWIND</v>
          </cell>
        </row>
        <row r="121">
          <cell r="X121" t="str">
            <v>BRDSLD_2_MTZUM2</v>
          </cell>
        </row>
        <row r="122">
          <cell r="X122" t="str">
            <v>BRDSLD_2_MTZUMA</v>
          </cell>
        </row>
        <row r="123">
          <cell r="X123" t="str">
            <v>BRDSLD_2_SHILO1</v>
          </cell>
        </row>
        <row r="124">
          <cell r="X124" t="str">
            <v>BRDSLD_2_SHILO2</v>
          </cell>
        </row>
        <row r="125">
          <cell r="X125" t="str">
            <v>BRDSLD_2_SHLO3A</v>
          </cell>
        </row>
        <row r="126">
          <cell r="X126" t="str">
            <v>BRDSLD_2_SHLO3B</v>
          </cell>
        </row>
        <row r="127">
          <cell r="X127" t="str">
            <v>BRDWAY_7_UNIT 3</v>
          </cell>
        </row>
        <row r="128">
          <cell r="X128" t="str">
            <v>BREGGO_6_SOLAR</v>
          </cell>
        </row>
        <row r="129">
          <cell r="X129" t="str">
            <v>BRODIE_2_WIND</v>
          </cell>
        </row>
        <row r="130">
          <cell r="X130" t="str">
            <v>BUCKBL_2_PL1X3</v>
          </cell>
        </row>
        <row r="131">
          <cell r="X131" t="str">
            <v>BUCKCK_7_OAKFLT</v>
          </cell>
        </row>
        <row r="132">
          <cell r="X132" t="str">
            <v>BUCKCK_7_PL1X2</v>
          </cell>
        </row>
        <row r="133">
          <cell r="X133" t="str">
            <v>BUCKCK_7_UNIT 1</v>
          </cell>
        </row>
        <row r="134">
          <cell r="X134" t="str">
            <v>BUCKCK_7_UNIT 2</v>
          </cell>
        </row>
        <row r="135">
          <cell r="X135" t="str">
            <v>BUCKWD_1_NPALM1</v>
          </cell>
        </row>
        <row r="136">
          <cell r="X136" t="str">
            <v>BUCKWD_7_WINTCV</v>
          </cell>
        </row>
        <row r="137">
          <cell r="X137" t="str">
            <v>BULLRD_7_SAGNES</v>
          </cell>
        </row>
        <row r="138">
          <cell r="X138" t="str">
            <v>BURNYF_2_UNIT 1</v>
          </cell>
        </row>
        <row r="139">
          <cell r="X139" t="str">
            <v>BUTTVL_7_UNIT 1</v>
          </cell>
        </row>
        <row r="140">
          <cell r="X140" t="str">
            <v>CABZON_1_WINDA1</v>
          </cell>
        </row>
        <row r="141">
          <cell r="X141" t="str">
            <v>CALGEN_1_UNITS</v>
          </cell>
        </row>
        <row r="142">
          <cell r="X142" t="str">
            <v>CALPIN_1_AGNEW</v>
          </cell>
        </row>
        <row r="143">
          <cell r="X143" t="str">
            <v>CAMCHE_1_PL1X3</v>
          </cell>
        </row>
        <row r="144">
          <cell r="X144" t="str">
            <v>CAMCHE_1_UNIT 1</v>
          </cell>
        </row>
        <row r="145">
          <cell r="X145" t="str">
            <v>CAMCHE_1_UNIT 2</v>
          </cell>
        </row>
        <row r="146">
          <cell r="X146" t="str">
            <v>CAMCHE_1_UNIT 3</v>
          </cell>
        </row>
        <row r="147">
          <cell r="X147" t="str">
            <v>CAMPFW_7_FARWST</v>
          </cell>
        </row>
        <row r="148">
          <cell r="X148" t="str">
            <v>CANTUA_1_SOLAR</v>
          </cell>
        </row>
        <row r="149">
          <cell r="X149" t="str">
            <v>CAPMAD_1_UNIT 1</v>
          </cell>
        </row>
        <row r="150">
          <cell r="X150" t="str">
            <v>CARBOU_7_PL2X3</v>
          </cell>
        </row>
        <row r="151">
          <cell r="X151" t="str">
            <v>CARBOU_7_PL4X5</v>
          </cell>
        </row>
        <row r="152">
          <cell r="X152" t="str">
            <v>CARBOU_7_UNIT 1</v>
          </cell>
        </row>
        <row r="153">
          <cell r="X153" t="str">
            <v>CARBOU_7_UNIT 2</v>
          </cell>
        </row>
        <row r="154">
          <cell r="X154" t="str">
            <v>CARBOU_7_UNIT 3</v>
          </cell>
        </row>
        <row r="155">
          <cell r="X155" t="str">
            <v>CARBOU_7_UNIT 4</v>
          </cell>
        </row>
        <row r="156">
          <cell r="X156" t="str">
            <v>CARBOU_7_UNIT 5</v>
          </cell>
        </row>
        <row r="157">
          <cell r="X157" t="str">
            <v>CARDCG_1_UNITS</v>
          </cell>
        </row>
        <row r="158">
          <cell r="X158" t="str">
            <v>CASTVL_2_FCELL</v>
          </cell>
        </row>
        <row r="159">
          <cell r="X159" t="str">
            <v>CATLNA_2_SOLAR</v>
          </cell>
        </row>
        <row r="160">
          <cell r="X160" t="str">
            <v>CAVLSR_2_BSOLAR</v>
          </cell>
        </row>
        <row r="161">
          <cell r="X161" t="str">
            <v>CAVLSR_2_RSOLAR</v>
          </cell>
        </row>
        <row r="162">
          <cell r="X162" t="str">
            <v>CAYTNO_2_VASCO</v>
          </cell>
        </row>
        <row r="163">
          <cell r="X163" t="str">
            <v>CBRLLO_6_PLSTP1</v>
          </cell>
        </row>
        <row r="164">
          <cell r="X164" t="str">
            <v>CCRITA_7_RPPCHF</v>
          </cell>
        </row>
        <row r="165">
          <cell r="X165" t="str">
            <v>CEDRCK_6_UNIT</v>
          </cell>
        </row>
        <row r="166">
          <cell r="X166" t="str">
            <v>CENTER_2_QF</v>
          </cell>
        </row>
        <row r="167">
          <cell r="X167" t="str">
            <v>CENTER_2_RHONDO</v>
          </cell>
        </row>
        <row r="168">
          <cell r="X168" t="str">
            <v>CENTER_6_PEAKER</v>
          </cell>
        </row>
        <row r="169">
          <cell r="X169" t="str">
            <v>CENTRY_6_GEN 1</v>
          </cell>
        </row>
        <row r="170">
          <cell r="X170" t="str">
            <v>CENTRY_6_GEN 2</v>
          </cell>
        </row>
        <row r="171">
          <cell r="X171" t="str">
            <v>CENTRY_6_GEN 3</v>
          </cell>
        </row>
        <row r="172">
          <cell r="X172" t="str">
            <v>CENTRY_6_GEN 4</v>
          </cell>
        </row>
        <row r="173">
          <cell r="X173" t="str">
            <v>CENTRY_6_PL1X4</v>
          </cell>
        </row>
        <row r="174">
          <cell r="X174" t="str">
            <v>CHALK_1_UNIT</v>
          </cell>
        </row>
        <row r="175">
          <cell r="X175" t="str">
            <v>CHEVCD_6_UNIT</v>
          </cell>
        </row>
        <row r="176">
          <cell r="X176" t="str">
            <v>CHEVCO_6_UNIT 1</v>
          </cell>
        </row>
        <row r="177">
          <cell r="X177" t="str">
            <v>CHEVCO_6_UNIT 2</v>
          </cell>
        </row>
        <row r="178">
          <cell r="X178" t="str">
            <v>CHEVCY_1_UNIT</v>
          </cell>
        </row>
        <row r="179">
          <cell r="X179" t="str">
            <v>CHEVMN_2_UNIT 1</v>
          </cell>
        </row>
        <row r="180">
          <cell r="X180" t="str">
            <v>CHEVMN_2_UNIT 2</v>
          </cell>
        </row>
        <row r="181">
          <cell r="X181" t="str">
            <v>CHEVMN_2_UNITS</v>
          </cell>
        </row>
        <row r="182">
          <cell r="X182" t="str">
            <v>CHICPK_7_UNIT 1</v>
          </cell>
        </row>
        <row r="183">
          <cell r="X183" t="str">
            <v>CHILLS_1_SYCENG</v>
          </cell>
        </row>
        <row r="184">
          <cell r="X184" t="str">
            <v>CHILLS_1_SYCLFL</v>
          </cell>
        </row>
        <row r="185">
          <cell r="X185" t="str">
            <v>CHILLS_7_UNITA1</v>
          </cell>
        </row>
        <row r="186">
          <cell r="X186" t="str">
            <v>CHINO_2_JURUPA</v>
          </cell>
        </row>
        <row r="187">
          <cell r="X187" t="str">
            <v>CHINO_2_QF</v>
          </cell>
        </row>
        <row r="188">
          <cell r="X188" t="str">
            <v>CHINO_2_SASOLR</v>
          </cell>
        </row>
        <row r="189">
          <cell r="X189" t="str">
            <v>CHINO_2_SOLAR</v>
          </cell>
        </row>
        <row r="190">
          <cell r="X190" t="str">
            <v>CHINO_6_CIMGEN</v>
          </cell>
        </row>
        <row r="191">
          <cell r="X191" t="str">
            <v>CHINO_6_SMPPAP</v>
          </cell>
        </row>
        <row r="192">
          <cell r="X192" t="str">
            <v>CHINO_7_MILIKN</v>
          </cell>
        </row>
        <row r="193">
          <cell r="X193" t="str">
            <v>CHWCHL_1_BIOMAS</v>
          </cell>
        </row>
        <row r="194">
          <cell r="X194" t="str">
            <v>CHWCHL_1_GEN 1</v>
          </cell>
        </row>
        <row r="195">
          <cell r="X195" t="str">
            <v>CHWCHL_1_GEN 10</v>
          </cell>
        </row>
        <row r="196">
          <cell r="X196" t="str">
            <v>CHWCHL_1_GEN 11</v>
          </cell>
        </row>
        <row r="197">
          <cell r="X197" t="str">
            <v>CHWCHL_1_GEN 12</v>
          </cell>
        </row>
        <row r="198">
          <cell r="X198" t="str">
            <v>CHWCHL_1_GEN 13</v>
          </cell>
        </row>
        <row r="199">
          <cell r="X199" t="str">
            <v>CHWCHL_1_GEN 14</v>
          </cell>
        </row>
        <row r="200">
          <cell r="X200" t="str">
            <v>CHWCHL_1_GEN 15</v>
          </cell>
        </row>
        <row r="201">
          <cell r="X201" t="str">
            <v>CHWCHL_1_GEN 16</v>
          </cell>
        </row>
        <row r="202">
          <cell r="X202" t="str">
            <v>CHWCHL_1_GEN 2</v>
          </cell>
        </row>
        <row r="203">
          <cell r="X203" t="str">
            <v>CHWCHL_1_GEN 3</v>
          </cell>
        </row>
        <row r="204">
          <cell r="X204" t="str">
            <v>CHWCHL_1_GEN 4</v>
          </cell>
        </row>
        <row r="205">
          <cell r="X205" t="str">
            <v>CHWCHL_1_GEN 5</v>
          </cell>
        </row>
        <row r="206">
          <cell r="X206" t="str">
            <v>CHWCHL_1_GEN 6</v>
          </cell>
        </row>
        <row r="207">
          <cell r="X207" t="str">
            <v>CHWCHL_1_GEN 7</v>
          </cell>
        </row>
        <row r="208">
          <cell r="X208" t="str">
            <v>CHWCHL_1_GEN 8</v>
          </cell>
        </row>
        <row r="209">
          <cell r="X209" t="str">
            <v>CHWCHL_1_GEN 9</v>
          </cell>
        </row>
        <row r="210">
          <cell r="X210" t="str">
            <v>CHWCHL_1_UNIT</v>
          </cell>
        </row>
        <row r="211">
          <cell r="X211" t="str">
            <v>CLOVDL_1_SOLAR</v>
          </cell>
        </row>
        <row r="212">
          <cell r="X212" t="str">
            <v>CLOVER_2_UNIT</v>
          </cell>
        </row>
        <row r="213">
          <cell r="X213" t="str">
            <v>CLRKRD_6_COALCN</v>
          </cell>
        </row>
        <row r="214">
          <cell r="X214" t="str">
            <v>CLRKRD_6_LIMESD</v>
          </cell>
        </row>
        <row r="215">
          <cell r="X215" t="str">
            <v>CLRMTK_1_QF</v>
          </cell>
        </row>
        <row r="216">
          <cell r="X216" t="str">
            <v>CNTNLA_2_SOLAR1</v>
          </cell>
        </row>
        <row r="217">
          <cell r="X217" t="str">
            <v>CNTNLA_2_SOLAR2</v>
          </cell>
        </row>
        <row r="218">
          <cell r="X218" t="str">
            <v>CNTRVL_6_UNIT</v>
          </cell>
        </row>
        <row r="219">
          <cell r="X219" t="str">
            <v>COCOPP_2_CTG1</v>
          </cell>
        </row>
        <row r="220">
          <cell r="X220" t="str">
            <v>COCOPP_2_CTG2</v>
          </cell>
        </row>
        <row r="221">
          <cell r="X221" t="str">
            <v>COCOPP_2_CTG3</v>
          </cell>
        </row>
        <row r="222">
          <cell r="X222" t="str">
            <v>COCOPP_2_CTG4</v>
          </cell>
        </row>
        <row r="223">
          <cell r="X223" t="str">
            <v>COCOSB_6_SOLAR</v>
          </cell>
        </row>
        <row r="224">
          <cell r="X224" t="str">
            <v>COGNAT_1_UNIT</v>
          </cell>
        </row>
        <row r="225">
          <cell r="X225" t="str">
            <v>COLCEM_6_GEN 1</v>
          </cell>
        </row>
        <row r="226">
          <cell r="X226" t="str">
            <v>COLCEM_6_GEN 2</v>
          </cell>
        </row>
        <row r="227">
          <cell r="X227" t="str">
            <v>COLCEM_6_UNITS</v>
          </cell>
        </row>
        <row r="228">
          <cell r="X228" t="str">
            <v>COLEMN_2_UNIT</v>
          </cell>
        </row>
        <row r="229">
          <cell r="X229" t="str">
            <v>COLGA1_6_SHELLW</v>
          </cell>
        </row>
        <row r="230">
          <cell r="X230" t="str">
            <v>COLGAT_7_UNIT 1</v>
          </cell>
        </row>
        <row r="231">
          <cell r="X231" t="str">
            <v>COLGAT_7_UNIT 2</v>
          </cell>
        </row>
        <row r="232">
          <cell r="X232" t="str">
            <v>COLPIN_6_COLLNS</v>
          </cell>
        </row>
        <row r="233">
          <cell r="X233" t="str">
            <v>COLTON_6_AGUAM1</v>
          </cell>
        </row>
        <row r="234">
          <cell r="X234" t="str">
            <v>COLTON_7_LNDFIL</v>
          </cell>
        </row>
        <row r="235">
          <cell r="X235" t="str">
            <v>COLUSA_2_PL1X3</v>
          </cell>
        </row>
        <row r="236">
          <cell r="X236" t="str">
            <v>COLVIL_7_PL1X2</v>
          </cell>
        </row>
        <row r="237">
          <cell r="X237" t="str">
            <v>COLVIL_7_UNIT 1</v>
          </cell>
        </row>
        <row r="238">
          <cell r="X238" t="str">
            <v>COLVIL_7_UNIT 2</v>
          </cell>
        </row>
        <row r="239">
          <cell r="X239" t="str">
            <v>CONTAN_1_GT 1</v>
          </cell>
        </row>
        <row r="240">
          <cell r="X240" t="str">
            <v>CONTAN_1_ST 2</v>
          </cell>
        </row>
        <row r="241">
          <cell r="X241" t="str">
            <v>CONTAN_1_UNIT</v>
          </cell>
        </row>
        <row r="242">
          <cell r="X242" t="str">
            <v>CONTRL_1_CASAD1</v>
          </cell>
        </row>
        <row r="243">
          <cell r="X243" t="str">
            <v>CONTRL_1_CASAD3</v>
          </cell>
        </row>
        <row r="244">
          <cell r="X244" t="str">
            <v>CONTRL_1_LUNDY</v>
          </cell>
        </row>
        <row r="245">
          <cell r="X245" t="str">
            <v>CONTRL_1_OXBOW</v>
          </cell>
        </row>
        <row r="246">
          <cell r="X246" t="str">
            <v>CONTRL_1_POOLE</v>
          </cell>
        </row>
        <row r="247">
          <cell r="X247" t="str">
            <v>CONTRL_1_QF</v>
          </cell>
        </row>
        <row r="248">
          <cell r="X248" t="str">
            <v>CONTRL_1_RUSHCK</v>
          </cell>
        </row>
        <row r="249">
          <cell r="X249" t="str">
            <v>COPMT2_2_SOLAR2</v>
          </cell>
        </row>
        <row r="250">
          <cell r="X250" t="str">
            <v>COPMTN_2_CM10</v>
          </cell>
        </row>
        <row r="251">
          <cell r="X251" t="str">
            <v>COPMTN_2_SOLAR1</v>
          </cell>
        </row>
        <row r="252">
          <cell r="X252" t="str">
            <v>CORONS_2_SOLAR</v>
          </cell>
        </row>
        <row r="253">
          <cell r="X253" t="str">
            <v>CORONS_6_CLRWTR</v>
          </cell>
        </row>
        <row r="254">
          <cell r="X254" t="str">
            <v>CORONS_7_CTG2001</v>
          </cell>
        </row>
        <row r="255">
          <cell r="X255" t="str">
            <v>CORONS_7_STG1301</v>
          </cell>
        </row>
        <row r="256">
          <cell r="X256" t="str">
            <v>CORRAL_6_SJOAQN</v>
          </cell>
        </row>
        <row r="257">
          <cell r="X257" t="str">
            <v>COTTLE_2_FRNKNH</v>
          </cell>
        </row>
        <row r="258">
          <cell r="X258" t="str">
            <v>COVERD_2_QFUNTS</v>
          </cell>
        </row>
        <row r="259">
          <cell r="X259" t="str">
            <v>COWCRK_2_UNIT</v>
          </cell>
        </row>
        <row r="260">
          <cell r="X260" t="str">
            <v>CPSTNO_7_PRMADS</v>
          </cell>
        </row>
        <row r="261">
          <cell r="X261" t="str">
            <v>CPVERD_2_SOLAR</v>
          </cell>
        </row>
        <row r="262">
          <cell r="X262" t="str">
            <v>CRELMN_6_RAMON1</v>
          </cell>
        </row>
        <row r="263">
          <cell r="X263" t="str">
            <v>CRELMN_6_RAMON2</v>
          </cell>
        </row>
        <row r="264">
          <cell r="X264" t="str">
            <v>CRESSY_1_PARKER</v>
          </cell>
        </row>
        <row r="265">
          <cell r="X265" t="str">
            <v>CRESTA_7_PL1X2</v>
          </cell>
        </row>
        <row r="266">
          <cell r="X266" t="str">
            <v>CRESTA_7_UNIT 1</v>
          </cell>
        </row>
        <row r="267">
          <cell r="X267" t="str">
            <v>CRESTA_7_UNIT 2</v>
          </cell>
        </row>
        <row r="268">
          <cell r="X268" t="str">
            <v>CRNEVL_6_CRNVA</v>
          </cell>
        </row>
        <row r="269">
          <cell r="X269" t="str">
            <v>CRNEVL_6_SJQN 1</v>
          </cell>
        </row>
        <row r="270">
          <cell r="X270" t="str">
            <v>CRNEVL_6_SJQN 2</v>
          </cell>
        </row>
        <row r="271">
          <cell r="X271" t="str">
            <v>CRNEVL_6_SJQN 3</v>
          </cell>
        </row>
        <row r="272">
          <cell r="X272" t="str">
            <v>CROKET_7_UNIT</v>
          </cell>
        </row>
        <row r="273">
          <cell r="X273" t="str">
            <v>CRSTWD_6_KUMYAY</v>
          </cell>
        </row>
        <row r="274">
          <cell r="X274" t="str">
            <v>CSCCOG_1_UNIT 1</v>
          </cell>
        </row>
        <row r="275">
          <cell r="X275" t="str">
            <v>CSCGNR_1_UNIT 1</v>
          </cell>
        </row>
        <row r="276">
          <cell r="X276" t="str">
            <v>CSCGNR_1_UNIT 2</v>
          </cell>
        </row>
        <row r="277">
          <cell r="X277" t="str">
            <v>CSCHYD_2_UNIT 2</v>
          </cell>
        </row>
        <row r="278">
          <cell r="X278" t="str">
            <v>CSLR4S_2_SOLAR</v>
          </cell>
        </row>
        <row r="279">
          <cell r="X279" t="str">
            <v>CSTOGA_6_LNDFIL</v>
          </cell>
        </row>
        <row r="280">
          <cell r="X280" t="str">
            <v>CSTRVL_7_MRWMD</v>
          </cell>
        </row>
        <row r="281">
          <cell r="X281" t="str">
            <v>CSTRVL_7_PL1X2</v>
          </cell>
        </row>
        <row r="282">
          <cell r="X282" t="str">
            <v>CSTRVL_7_QFUNTS</v>
          </cell>
        </row>
        <row r="283">
          <cell r="X283" t="str">
            <v>CTNWDP_1_QF</v>
          </cell>
        </row>
        <row r="284">
          <cell r="X284" t="str">
            <v>CURIS_1_QF</v>
          </cell>
        </row>
        <row r="285">
          <cell r="X285" t="str">
            <v>CWATER_7_CT31</v>
          </cell>
        </row>
        <row r="286">
          <cell r="X286" t="str">
            <v>CWATER_7_CT32</v>
          </cell>
        </row>
        <row r="287">
          <cell r="X287" t="str">
            <v>CWATER_7_CT41</v>
          </cell>
        </row>
        <row r="288">
          <cell r="X288" t="str">
            <v>CWATER_7_CT42</v>
          </cell>
        </row>
        <row r="289">
          <cell r="X289" t="str">
            <v>CWATER_7_ST30</v>
          </cell>
        </row>
        <row r="290">
          <cell r="X290" t="str">
            <v>CWATER_7_ST40</v>
          </cell>
        </row>
        <row r="291">
          <cell r="X291" t="str">
            <v>CWATER_7_UNIT 1</v>
          </cell>
        </row>
        <row r="292">
          <cell r="X292" t="str">
            <v>CWATER_7_UNIT 2</v>
          </cell>
        </row>
        <row r="293">
          <cell r="X293" t="str">
            <v>CWATER_7_UNIT 3</v>
          </cell>
        </row>
        <row r="294">
          <cell r="X294" t="str">
            <v>CWATER_7_UNIT 4</v>
          </cell>
        </row>
        <row r="295">
          <cell r="X295" t="str">
            <v>DALYCT_1_FCELL</v>
          </cell>
        </row>
        <row r="296">
          <cell r="X296" t="str">
            <v>DAVIS_1_SOLAR1</v>
          </cell>
        </row>
        <row r="297">
          <cell r="X297" t="str">
            <v>DAVIS_1_SOLAR2</v>
          </cell>
        </row>
        <row r="298">
          <cell r="X298" t="str">
            <v>DAVIS_7_MNMETH</v>
          </cell>
        </row>
        <row r="299">
          <cell r="X299" t="str">
            <v>DEADCK_1_UNIT</v>
          </cell>
        </row>
        <row r="300">
          <cell r="X300" t="str">
            <v>DEERCR_6_UNIT 1</v>
          </cell>
        </row>
        <row r="301">
          <cell r="X301" t="str">
            <v>DELAMO_2_SOLRC1</v>
          </cell>
        </row>
        <row r="302">
          <cell r="X302" t="str">
            <v>DELAMO_2_SOLRD</v>
          </cell>
        </row>
        <row r="303">
          <cell r="X303" t="str">
            <v>DELTA_2_CTG1</v>
          </cell>
        </row>
        <row r="304">
          <cell r="X304" t="str">
            <v>DELTA_2_CTG2</v>
          </cell>
        </row>
        <row r="305">
          <cell r="X305" t="str">
            <v>DELTA_2_CTG3</v>
          </cell>
        </row>
        <row r="306">
          <cell r="X306" t="str">
            <v>DELTA_2_PL1X4</v>
          </cell>
        </row>
        <row r="307">
          <cell r="X307" t="str">
            <v>DELTA_2_STG</v>
          </cell>
        </row>
        <row r="308">
          <cell r="X308" t="str">
            <v>DEVERS_1_QF</v>
          </cell>
        </row>
        <row r="309">
          <cell r="X309" t="str">
            <v>DEVERS_1_SOLAR</v>
          </cell>
        </row>
        <row r="310">
          <cell r="X310" t="str">
            <v>DEVERS_1_SOLAR1</v>
          </cell>
        </row>
        <row r="311">
          <cell r="X311" t="str">
            <v>DEVERS_1_SOLAR2</v>
          </cell>
        </row>
        <row r="312">
          <cell r="X312" t="str">
            <v>DEXZEL_1_UNIT</v>
          </cell>
        </row>
        <row r="313">
          <cell r="X313" t="str">
            <v>DIABLO_7_UNIT 1</v>
          </cell>
        </row>
        <row r="314">
          <cell r="X314" t="str">
            <v>DIABLO_7_UNIT 2</v>
          </cell>
        </row>
        <row r="315">
          <cell r="X315" t="str">
            <v>DINUBA_6_UNIT</v>
          </cell>
        </row>
        <row r="316">
          <cell r="X316" t="str">
            <v>DISCOV_1_CHEVRN</v>
          </cell>
        </row>
        <row r="317">
          <cell r="X317" t="str">
            <v>DIVSON_6_NSQF</v>
          </cell>
        </row>
        <row r="318">
          <cell r="X318" t="str">
            <v>DMDVLY_1_GEN 1</v>
          </cell>
        </row>
        <row r="319">
          <cell r="X319" t="str">
            <v>DMDVLY_1_GEN 10</v>
          </cell>
        </row>
        <row r="320">
          <cell r="X320" t="str">
            <v>DMDVLY_1_GEN 11</v>
          </cell>
        </row>
        <row r="321">
          <cell r="X321" t="str">
            <v>DMDVLY_1_GEN 12</v>
          </cell>
        </row>
        <row r="322">
          <cell r="X322" t="str">
            <v>DMDVLY_1_GEN 2</v>
          </cell>
        </row>
        <row r="323">
          <cell r="X323" t="str">
            <v>DMDVLY_1_GEN 3</v>
          </cell>
        </row>
        <row r="324">
          <cell r="X324" t="str">
            <v>DMDVLY_1_GEN 4</v>
          </cell>
        </row>
        <row r="325">
          <cell r="X325" t="str">
            <v>DMDVLY_1_GEN 5</v>
          </cell>
        </row>
        <row r="326">
          <cell r="X326" t="str">
            <v>DMDVLY_1_GEN 6</v>
          </cell>
        </row>
        <row r="327">
          <cell r="X327" t="str">
            <v>DMDVLY_1_GEN 7</v>
          </cell>
        </row>
        <row r="328">
          <cell r="X328" t="str">
            <v>DMDVLY_1_GEN 8</v>
          </cell>
        </row>
        <row r="329">
          <cell r="X329" t="str">
            <v>DMDVLY_1_GEN 9</v>
          </cell>
        </row>
        <row r="330">
          <cell r="X330" t="str">
            <v>DMDVLY_1_UNITS</v>
          </cell>
        </row>
        <row r="331">
          <cell r="X331" t="str">
            <v>DONNLS_7_UNIT</v>
          </cell>
        </row>
        <row r="332">
          <cell r="X332" t="str">
            <v>DOUBLC_1_UNITS</v>
          </cell>
        </row>
        <row r="333">
          <cell r="X333" t="str">
            <v>DREWS_6_GEN 1</v>
          </cell>
        </row>
        <row r="334">
          <cell r="X334" t="str">
            <v>DREWS_6_GEN 2</v>
          </cell>
        </row>
        <row r="335">
          <cell r="X335" t="str">
            <v>DREWS_6_GEN 3</v>
          </cell>
        </row>
        <row r="336">
          <cell r="X336" t="str">
            <v>DREWS_6_GEN 4</v>
          </cell>
        </row>
        <row r="337">
          <cell r="X337" t="str">
            <v>DREWS_6_PL1X4</v>
          </cell>
        </row>
        <row r="338">
          <cell r="X338" t="str">
            <v>DRUM_7_PL1X2</v>
          </cell>
        </row>
        <row r="339">
          <cell r="X339" t="str">
            <v>DRUM_7_PL3X4</v>
          </cell>
        </row>
        <row r="340">
          <cell r="X340" t="str">
            <v>DRUM_7_UNIT 1</v>
          </cell>
        </row>
        <row r="341">
          <cell r="X341" t="str">
            <v>DRUM_7_UNIT 2</v>
          </cell>
        </row>
        <row r="342">
          <cell r="X342" t="str">
            <v>DRUM_7_UNIT 3</v>
          </cell>
        </row>
        <row r="343">
          <cell r="X343" t="str">
            <v>DRUM_7_UNIT 4</v>
          </cell>
        </row>
        <row r="344">
          <cell r="X344" t="str">
            <v>DRUM_7_UNIT 5</v>
          </cell>
        </row>
        <row r="345">
          <cell r="X345" t="str">
            <v>DSABLA_7_UNIT</v>
          </cell>
        </row>
        <row r="346">
          <cell r="X346" t="str">
            <v>DSRTSN_2_SOLAR1</v>
          </cell>
        </row>
        <row r="347">
          <cell r="X347" t="str">
            <v>DSRTSN_2_SOLAR2</v>
          </cell>
        </row>
        <row r="348">
          <cell r="X348" t="str">
            <v>DUANE_1_PL1X3</v>
          </cell>
        </row>
        <row r="349">
          <cell r="X349" t="str">
            <v>DUANE_7_CTG1</v>
          </cell>
        </row>
        <row r="350">
          <cell r="X350" t="str">
            <v>DUANE_7_CTG2</v>
          </cell>
        </row>
        <row r="351">
          <cell r="X351" t="str">
            <v>DUANE_7_STG3</v>
          </cell>
        </row>
        <row r="352">
          <cell r="X352" t="str">
            <v>DUTCH1_7_UNIT 1</v>
          </cell>
        </row>
        <row r="353">
          <cell r="X353" t="str">
            <v>DUTCH2_7_UNIT 1</v>
          </cell>
        </row>
        <row r="354">
          <cell r="X354" t="str">
            <v>DVLCYN_1_UNIT 1</v>
          </cell>
        </row>
        <row r="355">
          <cell r="X355" t="str">
            <v>DVLCYN_1_UNIT 2</v>
          </cell>
        </row>
        <row r="356">
          <cell r="X356" t="str">
            <v>DVLCYN_1_UNIT 3</v>
          </cell>
        </row>
        <row r="357">
          <cell r="X357" t="str">
            <v>DVLCYN_1_UNIT 4</v>
          </cell>
        </row>
        <row r="358">
          <cell r="X358" t="str">
            <v>DVLCYN_1_UNITS</v>
          </cell>
        </row>
        <row r="359">
          <cell r="X359" t="str">
            <v>EAGLRK_2_QF</v>
          </cell>
        </row>
        <row r="360">
          <cell r="X360" t="str">
            <v>EASTWD_7_UNIT</v>
          </cell>
        </row>
        <row r="361">
          <cell r="X361" t="str">
            <v>ECC_7_NARDAC</v>
          </cell>
        </row>
        <row r="362">
          <cell r="X362" t="str">
            <v>EGATE_7_NOCITY</v>
          </cell>
        </row>
        <row r="363">
          <cell r="X363" t="str">
            <v>ELCAJN_6_LM6K</v>
          </cell>
        </row>
        <row r="364">
          <cell r="X364" t="str">
            <v>ELCAJN_6_UNITA1</v>
          </cell>
        </row>
        <row r="365">
          <cell r="X365" t="str">
            <v>ELCAJN_7_GT1</v>
          </cell>
        </row>
        <row r="366">
          <cell r="X366" t="str">
            <v>ELDORO_7_UNIT 1</v>
          </cell>
        </row>
        <row r="367">
          <cell r="X367" t="str">
            <v>ELDORO_7_UNIT 2</v>
          </cell>
        </row>
        <row r="368">
          <cell r="X368" t="str">
            <v>ELECTR_7_PL1X3</v>
          </cell>
        </row>
        <row r="369">
          <cell r="X369" t="str">
            <v>ELECTR_7_UNIT 1</v>
          </cell>
        </row>
        <row r="370">
          <cell r="X370" t="str">
            <v>ELECTR_7_UNIT 2</v>
          </cell>
        </row>
        <row r="371">
          <cell r="X371" t="str">
            <v>ELECTR_7_UNIT 3</v>
          </cell>
        </row>
        <row r="372">
          <cell r="X372" t="str">
            <v>ELKCRK_6_STONYG</v>
          </cell>
        </row>
        <row r="373">
          <cell r="X373" t="str">
            <v>ELKHIL_2_CTG1</v>
          </cell>
        </row>
        <row r="374">
          <cell r="X374" t="str">
            <v>ELKHIL_2_CTG2</v>
          </cell>
        </row>
        <row r="375">
          <cell r="X375" t="str">
            <v>ELKHIL_2_PL1X3</v>
          </cell>
        </row>
        <row r="376">
          <cell r="X376" t="str">
            <v>ELKHIL_2_STG</v>
          </cell>
        </row>
        <row r="377">
          <cell r="X377" t="str">
            <v>ELLIS_2_QF</v>
          </cell>
        </row>
        <row r="378">
          <cell r="X378" t="str">
            <v>ELNIDP_6_BIOMAS</v>
          </cell>
        </row>
        <row r="379">
          <cell r="X379" t="str">
            <v>ELSEGN_2_UN1011</v>
          </cell>
        </row>
        <row r="380">
          <cell r="X380" t="str">
            <v>ELSEGN_2_UN2021</v>
          </cell>
        </row>
        <row r="381">
          <cell r="X381" t="str">
            <v>ELSEGN_2_UNIT10</v>
          </cell>
        </row>
        <row r="382">
          <cell r="X382" t="str">
            <v>ELSEGN_2_UNIT11</v>
          </cell>
        </row>
        <row r="383">
          <cell r="X383" t="str">
            <v>ELSEGN_7_UNIT 3</v>
          </cell>
        </row>
        <row r="384">
          <cell r="X384" t="str">
            <v>ELSEGN_7_UNIT 4</v>
          </cell>
        </row>
        <row r="385">
          <cell r="X385" t="str">
            <v>ENCINA_7_EA1</v>
          </cell>
        </row>
        <row r="386">
          <cell r="X386" t="str">
            <v>ENCINA_7_EA2</v>
          </cell>
        </row>
        <row r="387">
          <cell r="X387" t="str">
            <v>ENCINA_7_EA3</v>
          </cell>
        </row>
        <row r="388">
          <cell r="X388" t="str">
            <v>ENCINA_7_EA4</v>
          </cell>
        </row>
        <row r="389">
          <cell r="X389" t="str">
            <v>ENCINA_7_EA5</v>
          </cell>
        </row>
        <row r="390">
          <cell r="X390" t="str">
            <v>ENCINA_7_GT1</v>
          </cell>
        </row>
        <row r="391">
          <cell r="X391" t="str">
            <v>ESCNDO_6_PL1X2</v>
          </cell>
        </row>
        <row r="392">
          <cell r="X392" t="str">
            <v>ESCNDO_6_UNITB1</v>
          </cell>
        </row>
        <row r="393">
          <cell r="X393" t="str">
            <v>ESCO_6_GLMQF</v>
          </cell>
        </row>
        <row r="394">
          <cell r="X394" t="str">
            <v>ESQUON_6_LNDFIL</v>
          </cell>
        </row>
        <row r="395">
          <cell r="X395" t="str">
            <v>ETIWND_2_CHMPNE</v>
          </cell>
        </row>
        <row r="396">
          <cell r="X396" t="str">
            <v>ETIWND_2_FONTNA</v>
          </cell>
        </row>
        <row r="397">
          <cell r="X397" t="str">
            <v>ETIWND_2_QF</v>
          </cell>
        </row>
        <row r="398">
          <cell r="X398" t="str">
            <v>ETIWND_2_RTS010</v>
          </cell>
        </row>
        <row r="399">
          <cell r="X399" t="str">
            <v>ETIWND_2_RTS015</v>
          </cell>
        </row>
        <row r="400">
          <cell r="X400" t="str">
            <v>ETIWND_2_RTS018</v>
          </cell>
        </row>
        <row r="401">
          <cell r="X401" t="str">
            <v>ETIWND_2_RTS023</v>
          </cell>
        </row>
        <row r="402">
          <cell r="X402" t="str">
            <v>ETIWND_2_SOLAR</v>
          </cell>
        </row>
        <row r="403">
          <cell r="X403" t="str">
            <v>ETIWND_6_GRPLND</v>
          </cell>
        </row>
        <row r="404">
          <cell r="X404" t="str">
            <v>ETIWND_6_MWDETI</v>
          </cell>
        </row>
        <row r="405">
          <cell r="X405" t="str">
            <v>ETIWND_7_MIDVLY</v>
          </cell>
        </row>
        <row r="406">
          <cell r="X406" t="str">
            <v>ETIWND_7_UNIT 3</v>
          </cell>
        </row>
        <row r="407">
          <cell r="X407" t="str">
            <v>ETIWND_7_UNIT 4</v>
          </cell>
        </row>
        <row r="408">
          <cell r="X408" t="str">
            <v>EXCHEC_7_UNIT 1</v>
          </cell>
        </row>
        <row r="409">
          <cell r="X409" t="str">
            <v>FAIRHV_6_UNIT</v>
          </cell>
        </row>
        <row r="410">
          <cell r="X410" t="str">
            <v>FAMOSO_7_KMBRLA</v>
          </cell>
        </row>
        <row r="411">
          <cell r="X411" t="str">
            <v>FAYETT_1_UNIT</v>
          </cell>
        </row>
        <row r="412">
          <cell r="X412" t="str">
            <v>FELLOW_1_SHELLW</v>
          </cell>
        </row>
        <row r="413">
          <cell r="X413" t="str">
            <v>FELLOW_1_TENNCO</v>
          </cell>
        </row>
        <row r="414">
          <cell r="X414" t="str">
            <v>FELLOW_7_MIDSUN</v>
          </cell>
        </row>
        <row r="415">
          <cell r="X415" t="str">
            <v>FELLOW_7_QFUNTS</v>
          </cell>
        </row>
        <row r="416">
          <cell r="X416" t="str">
            <v>FLOWD1_6_ALTPP1</v>
          </cell>
        </row>
        <row r="417">
          <cell r="X417" t="str">
            <v>FLOWD2_2_FPLWND</v>
          </cell>
        </row>
        <row r="418">
          <cell r="X418" t="str">
            <v>FLOWD2_2_UNIT 1</v>
          </cell>
        </row>
        <row r="419">
          <cell r="X419" t="str">
            <v>FMEADO_6_HELLHL</v>
          </cell>
        </row>
        <row r="420">
          <cell r="X420" t="str">
            <v>FMEADO_7_UNIT</v>
          </cell>
        </row>
        <row r="421">
          <cell r="X421" t="str">
            <v>FORBST_7_UNIT 1</v>
          </cell>
        </row>
        <row r="422">
          <cell r="X422" t="str">
            <v>FORKBU_6_UNIT</v>
          </cell>
        </row>
        <row r="423">
          <cell r="X423" t="str">
            <v>FRIANT_6_UNITS</v>
          </cell>
        </row>
        <row r="424">
          <cell r="X424" t="str">
            <v>FRITO_1_LAY</v>
          </cell>
        </row>
        <row r="425">
          <cell r="X425" t="str">
            <v>FROGTN_7_UTICA</v>
          </cell>
        </row>
        <row r="426">
          <cell r="X426" t="str">
            <v>FTSWRD_6_TRFORK</v>
          </cell>
        </row>
        <row r="427">
          <cell r="X427" t="str">
            <v>FTSWRD_7_QFUNTS</v>
          </cell>
        </row>
        <row r="428">
          <cell r="X428" t="str">
            <v>FULTON_1_QF</v>
          </cell>
        </row>
        <row r="429">
          <cell r="X429" t="str">
            <v>GALE_1_SEGS1</v>
          </cell>
        </row>
        <row r="430">
          <cell r="X430" t="str">
            <v>GARNET_1_SOLAR</v>
          </cell>
        </row>
        <row r="431">
          <cell r="X431" t="str">
            <v>GARNET_1_UNIT 1</v>
          </cell>
        </row>
        <row r="432">
          <cell r="X432" t="str">
            <v>GARNET_1_UNIT 2</v>
          </cell>
        </row>
        <row r="433">
          <cell r="X433" t="str">
            <v>GARNET_1_UNIT 3</v>
          </cell>
        </row>
        <row r="434">
          <cell r="X434" t="str">
            <v>GARNET_1_UNITS</v>
          </cell>
        </row>
        <row r="435">
          <cell r="X435" t="str">
            <v>GARNET_1_WIND</v>
          </cell>
        </row>
        <row r="436">
          <cell r="X436" t="str">
            <v>GARNET_1_WT3WND</v>
          </cell>
        </row>
        <row r="437">
          <cell r="X437" t="str">
            <v>GATES_2_SOLAR</v>
          </cell>
        </row>
        <row r="438">
          <cell r="X438" t="str">
            <v>GATES_2_WSOLAR</v>
          </cell>
        </row>
        <row r="439">
          <cell r="X439" t="str">
            <v>GATES_6_PL1X2</v>
          </cell>
        </row>
        <row r="440">
          <cell r="X440" t="str">
            <v>GATES_7_CTG1</v>
          </cell>
        </row>
        <row r="441">
          <cell r="X441" t="str">
            <v>GATES_7_ICE2</v>
          </cell>
        </row>
        <row r="442">
          <cell r="X442" t="str">
            <v>GATWAY_2_PL1X3</v>
          </cell>
        </row>
        <row r="443">
          <cell r="X443" t="str">
            <v>GENESI_2_STG</v>
          </cell>
        </row>
        <row r="444">
          <cell r="X444" t="str">
            <v>GENESI_2_STG1</v>
          </cell>
        </row>
        <row r="445">
          <cell r="X445" t="str">
            <v>GENESI_2_STG2</v>
          </cell>
        </row>
        <row r="446">
          <cell r="X446" t="str">
            <v>GENSEE_6_QUALCM</v>
          </cell>
        </row>
        <row r="447">
          <cell r="X447" t="str">
            <v>GEYS11_7_UNIT11</v>
          </cell>
        </row>
        <row r="448">
          <cell r="X448" t="str">
            <v>GEYS12_7_UNIT12</v>
          </cell>
        </row>
        <row r="449">
          <cell r="X449" t="str">
            <v>GEYS13_7_UNIT13</v>
          </cell>
        </row>
        <row r="450">
          <cell r="X450" t="str">
            <v>GEYS14_7_UNIT14</v>
          </cell>
        </row>
        <row r="451">
          <cell r="X451" t="str">
            <v>GEYS16_7_UNIT16</v>
          </cell>
        </row>
        <row r="452">
          <cell r="X452" t="str">
            <v>GEYS17_2_BOTRCK</v>
          </cell>
        </row>
        <row r="453">
          <cell r="X453" t="str">
            <v>GEYS17_7_UNIT17</v>
          </cell>
        </row>
        <row r="454">
          <cell r="X454" t="str">
            <v>GEYS18_7_UNIT18</v>
          </cell>
        </row>
        <row r="455">
          <cell r="X455" t="str">
            <v>GEYS20_7_UNIT20</v>
          </cell>
        </row>
        <row r="456">
          <cell r="X456" t="str">
            <v>GIFFEN_6_SOLAR</v>
          </cell>
        </row>
        <row r="457">
          <cell r="X457" t="str">
            <v>GILROY_1_CT1</v>
          </cell>
        </row>
        <row r="458">
          <cell r="X458" t="str">
            <v>GILROY_1_ST2</v>
          </cell>
        </row>
        <row r="459">
          <cell r="X459" t="str">
            <v>GILROY_1_UNIT</v>
          </cell>
        </row>
        <row r="460">
          <cell r="X460" t="str">
            <v>GILRPP_1_PL1X2</v>
          </cell>
        </row>
        <row r="461">
          <cell r="X461" t="str">
            <v>GILRPP_1_PL3X4</v>
          </cell>
        </row>
        <row r="462">
          <cell r="X462" t="str">
            <v>GILRPP_1_UNIT 1</v>
          </cell>
        </row>
        <row r="463">
          <cell r="X463" t="str">
            <v>GILRPP_1_UNIT 2</v>
          </cell>
        </row>
        <row r="464">
          <cell r="X464" t="str">
            <v>GLDTWN_6_COLUM3</v>
          </cell>
        </row>
        <row r="465">
          <cell r="X465" t="str">
            <v>GLDTWN_6_SOLAR</v>
          </cell>
        </row>
        <row r="466">
          <cell r="X466" t="str">
            <v>GLNARM_7_UNIT 1</v>
          </cell>
        </row>
        <row r="467">
          <cell r="X467" t="str">
            <v>GLNARM_7_UNIT 2</v>
          </cell>
        </row>
        <row r="468">
          <cell r="X468" t="str">
            <v>GLNARM_7_UNIT 3</v>
          </cell>
        </row>
        <row r="469">
          <cell r="X469" t="str">
            <v>GLNARM_7_UNIT 4</v>
          </cell>
        </row>
        <row r="470">
          <cell r="X470" t="str">
            <v>GLOW_6_SOLAR</v>
          </cell>
        </row>
        <row r="471">
          <cell r="X471" t="str">
            <v>GOLDHL_1_QF</v>
          </cell>
        </row>
        <row r="472">
          <cell r="X472" t="str">
            <v>GOLETA_2_QF</v>
          </cell>
        </row>
        <row r="473">
          <cell r="X473" t="str">
            <v>GOLETA_6_ELLWOD</v>
          </cell>
        </row>
        <row r="474">
          <cell r="X474" t="str">
            <v>GOLETA_6_EXGEN</v>
          </cell>
        </row>
        <row r="475">
          <cell r="X475" t="str">
            <v>GOLETA_6_GAVOTA</v>
          </cell>
        </row>
        <row r="476">
          <cell r="X476" t="str">
            <v>GOLETA_6_TAJIGS</v>
          </cell>
        </row>
        <row r="477">
          <cell r="X477" t="str">
            <v>GONZLS_6_UNIT</v>
          </cell>
        </row>
        <row r="478">
          <cell r="X478" t="str">
            <v>GRIDLY_6_SOLAR</v>
          </cell>
        </row>
        <row r="479">
          <cell r="X479" t="str">
            <v>GRIZLY_1_UNIT 1</v>
          </cell>
        </row>
        <row r="480">
          <cell r="X480" t="str">
            <v>GRNLF1_1_UNITS</v>
          </cell>
        </row>
        <row r="481">
          <cell r="X481" t="str">
            <v>GRNLF2_1_UNIT</v>
          </cell>
        </row>
        <row r="482">
          <cell r="X482" t="str">
            <v>GRNVLY_7_SCLAND</v>
          </cell>
        </row>
        <row r="483">
          <cell r="X483" t="str">
            <v>GRSCRK_6_BGCKWW</v>
          </cell>
        </row>
        <row r="484">
          <cell r="X484" t="str">
            <v>GRZZLY_1_BERKLY</v>
          </cell>
        </row>
        <row r="485">
          <cell r="X485" t="str">
            <v>GUERNS_6_SOLAR</v>
          </cell>
        </row>
        <row r="486">
          <cell r="X486" t="str">
            <v>GWFPW1_6_UNIT</v>
          </cell>
        </row>
        <row r="487">
          <cell r="X487" t="str">
            <v>GWFPW2_1_UNIT 1</v>
          </cell>
        </row>
        <row r="488">
          <cell r="X488" t="str">
            <v>GWFPW3_1_UNIT 1</v>
          </cell>
        </row>
        <row r="489">
          <cell r="X489" t="str">
            <v>GWFPW4_6_UNIT 1</v>
          </cell>
        </row>
        <row r="490">
          <cell r="X490" t="str">
            <v>GWFPW5_6_UNIT 1</v>
          </cell>
        </row>
        <row r="491">
          <cell r="X491" t="str">
            <v>GWFPWR_1_CT 1</v>
          </cell>
        </row>
        <row r="492">
          <cell r="X492" t="str">
            <v>GWFPWR_1_CT 2</v>
          </cell>
        </row>
        <row r="493">
          <cell r="X493" t="str">
            <v>GWFPWR_1_UNITS</v>
          </cell>
        </row>
        <row r="494">
          <cell r="X494" t="str">
            <v>GWFPWR_6_UNIT</v>
          </cell>
        </row>
        <row r="495">
          <cell r="X495" t="str">
            <v>GYS5X6_7_UNIT 5</v>
          </cell>
        </row>
        <row r="496">
          <cell r="X496" t="str">
            <v>GYS5X6_7_UNIT 6</v>
          </cell>
        </row>
        <row r="497">
          <cell r="X497" t="str">
            <v>GYS5X6_7_UNITS</v>
          </cell>
        </row>
        <row r="498">
          <cell r="X498" t="str">
            <v>GYS7X8_7_UNIT 7</v>
          </cell>
        </row>
        <row r="499">
          <cell r="X499" t="str">
            <v>GYS7X8_7_UNIT 8</v>
          </cell>
        </row>
        <row r="500">
          <cell r="X500" t="str">
            <v>GYS7X8_7_UNITS</v>
          </cell>
        </row>
        <row r="501">
          <cell r="X501" t="str">
            <v>GYSRVL_7_WSPRNG</v>
          </cell>
        </row>
        <row r="502">
          <cell r="X502" t="str">
            <v>HAASPH_7_PL1X2</v>
          </cell>
        </row>
        <row r="503">
          <cell r="X503" t="str">
            <v>HAASPH_7_UNIT 1</v>
          </cell>
        </row>
        <row r="504">
          <cell r="X504" t="str">
            <v>HAASPH_7_UNIT 2</v>
          </cell>
        </row>
        <row r="505">
          <cell r="X505" t="str">
            <v>HALSEY_6_UNIT</v>
          </cell>
        </row>
        <row r="506">
          <cell r="X506" t="str">
            <v>HARBGN_7_UNIT 1</v>
          </cell>
        </row>
        <row r="507">
          <cell r="X507" t="str">
            <v>HARBGN_7_UNIT 2</v>
          </cell>
        </row>
        <row r="508">
          <cell r="X508" t="str">
            <v>HARBGN_7_UNIT 3</v>
          </cell>
        </row>
        <row r="509">
          <cell r="X509" t="str">
            <v>HARBGN_7_UNITS</v>
          </cell>
        </row>
        <row r="510">
          <cell r="X510" t="str">
            <v>HATCR1_7_UNIT</v>
          </cell>
        </row>
        <row r="511">
          <cell r="X511" t="str">
            <v>HATCR2_7_UNIT</v>
          </cell>
        </row>
        <row r="512">
          <cell r="X512" t="str">
            <v>HATLOS_6_LSCRK</v>
          </cell>
        </row>
        <row r="513">
          <cell r="X513" t="str">
            <v>HATLOS_6_QFUNTS</v>
          </cell>
        </row>
        <row r="514">
          <cell r="X514" t="str">
            <v>HATRDG_2_WIND</v>
          </cell>
        </row>
        <row r="515">
          <cell r="X515" t="str">
            <v>HAYPRS_6_QFUNTS</v>
          </cell>
        </row>
        <row r="516">
          <cell r="X516" t="str">
            <v>HELMPG_7_UNIT 1</v>
          </cell>
        </row>
        <row r="517">
          <cell r="X517" t="str">
            <v>HELMPG_7_UNIT 2</v>
          </cell>
        </row>
        <row r="518">
          <cell r="X518" t="str">
            <v>HELMPG_7_UNIT 3</v>
          </cell>
        </row>
        <row r="519">
          <cell r="X519" t="str">
            <v>HENRTA_6_UNITA1</v>
          </cell>
        </row>
        <row r="520">
          <cell r="X520" t="str">
            <v>HENRTA_6_UNITA2</v>
          </cell>
        </row>
        <row r="521">
          <cell r="X521" t="str">
            <v>HICKS_7_GUADLP</v>
          </cell>
        </row>
        <row r="522">
          <cell r="X522" t="str">
            <v>HIDSRT_2_UNITS</v>
          </cell>
        </row>
        <row r="523">
          <cell r="X523" t="str">
            <v>HIGGNS_1_COMBIE</v>
          </cell>
        </row>
        <row r="524">
          <cell r="X524" t="str">
            <v>HILAND_7_YOLOWD</v>
          </cell>
        </row>
        <row r="525">
          <cell r="X525" t="str">
            <v>HINSON_6_CARBGN</v>
          </cell>
        </row>
        <row r="526">
          <cell r="X526" t="str">
            <v>HINSON_6_LBECH1</v>
          </cell>
        </row>
        <row r="527">
          <cell r="X527" t="str">
            <v>HINSON_6_LBECH2</v>
          </cell>
        </row>
        <row r="528">
          <cell r="X528" t="str">
            <v>HINSON_6_LBECH3</v>
          </cell>
        </row>
        <row r="529">
          <cell r="X529" t="str">
            <v>HINSON_6_LBECH4</v>
          </cell>
        </row>
        <row r="530">
          <cell r="X530" t="str">
            <v>HINSON_6_SERRGN</v>
          </cell>
        </row>
        <row r="531">
          <cell r="X531" t="str">
            <v>HIWAY_7_ACANYN</v>
          </cell>
        </row>
        <row r="532">
          <cell r="X532" t="str">
            <v>HMLTBR_6_UNIT 1</v>
          </cell>
        </row>
        <row r="533">
          <cell r="X533" t="str">
            <v>HMLTBR_6_UNIT 2</v>
          </cell>
        </row>
        <row r="534">
          <cell r="X534" t="str">
            <v>HMLTBR_6_UNITS</v>
          </cell>
        </row>
        <row r="535">
          <cell r="X535" t="str">
            <v>HNTGBH_7_UNIT 1</v>
          </cell>
        </row>
        <row r="536">
          <cell r="X536" t="str">
            <v>HNTGBH_7_UNIT 2</v>
          </cell>
        </row>
        <row r="537">
          <cell r="X537" t="str">
            <v>HNTGBH_7_UNIT 3</v>
          </cell>
        </row>
        <row r="538">
          <cell r="X538" t="str">
            <v>HNTGBH_7_UNIT 4</v>
          </cell>
        </row>
        <row r="539">
          <cell r="X539" t="str">
            <v>HOLGAT_1_BORAX</v>
          </cell>
        </row>
        <row r="540">
          <cell r="X540" t="str">
            <v>HOLGAT_1_MOGEN</v>
          </cell>
        </row>
        <row r="541">
          <cell r="X541" t="str">
            <v>HOLSTR_1_SOLAR</v>
          </cell>
        </row>
        <row r="542">
          <cell r="X542" t="str">
            <v>HONEYL_6_UNIT</v>
          </cell>
        </row>
        <row r="543">
          <cell r="X543" t="str">
            <v>HUMBPP_1_UNITS3</v>
          </cell>
        </row>
        <row r="544">
          <cell r="X544" t="str">
            <v>HUMBPP_6_UNITS1</v>
          </cell>
        </row>
        <row r="545">
          <cell r="X545" t="str">
            <v>HUMBPP_6_UNITS2</v>
          </cell>
        </row>
        <row r="546">
          <cell r="X546" t="str">
            <v>HUMBSB_1_QF</v>
          </cell>
        </row>
        <row r="547">
          <cell r="X547" t="str">
            <v>HURON_6_SOLAR</v>
          </cell>
        </row>
        <row r="548">
          <cell r="X548" t="str">
            <v>HYATT_2_UNIT 1</v>
          </cell>
        </row>
        <row r="549">
          <cell r="X549" t="str">
            <v>HYATT_2_UNIT 2</v>
          </cell>
        </row>
        <row r="550">
          <cell r="X550" t="str">
            <v>HYATT_2_UNIT 3</v>
          </cell>
        </row>
        <row r="551">
          <cell r="X551" t="str">
            <v>HYATT_2_UNIT 4</v>
          </cell>
        </row>
        <row r="552">
          <cell r="X552" t="str">
            <v>HYATT_2_UNIT 5</v>
          </cell>
        </row>
        <row r="553">
          <cell r="X553" t="str">
            <v>HYATT_2_UNIT 6</v>
          </cell>
        </row>
        <row r="554">
          <cell r="X554" t="str">
            <v>HYTTHM_2_UNITS</v>
          </cell>
        </row>
        <row r="555">
          <cell r="X555" t="str">
            <v>IBMCTL_1_UNIT 1</v>
          </cell>
        </row>
        <row r="556">
          <cell r="X556" t="str">
            <v>IGNACO_1_QF</v>
          </cell>
        </row>
        <row r="557">
          <cell r="X557" t="str">
            <v>INDIGO_1_UNIT 1</v>
          </cell>
        </row>
        <row r="558">
          <cell r="X558" t="str">
            <v>INDIGO_1_UNIT 2</v>
          </cell>
        </row>
        <row r="559">
          <cell r="X559" t="str">
            <v>INDIGO_1_UNIT 3</v>
          </cell>
        </row>
        <row r="560">
          <cell r="X560" t="str">
            <v>INDVLY_1_UNITS</v>
          </cell>
        </row>
        <row r="561">
          <cell r="X561" t="str">
            <v>INLDEM_5_UNIT 1</v>
          </cell>
        </row>
        <row r="562">
          <cell r="X562" t="str">
            <v>INLDEM_5_UNIT 2</v>
          </cell>
        </row>
        <row r="563">
          <cell r="X563" t="str">
            <v>INSKIP_2_UNIT</v>
          </cell>
        </row>
        <row r="564">
          <cell r="X564" t="str">
            <v>INTKEP_2_HOLM 1</v>
          </cell>
        </row>
        <row r="565">
          <cell r="X565" t="str">
            <v>INTKEP_2_HOLM 2</v>
          </cell>
        </row>
        <row r="566">
          <cell r="X566" t="str">
            <v>INTKEP_2_KIRKW1</v>
          </cell>
        </row>
        <row r="567">
          <cell r="X567" t="str">
            <v>INTKEP_2_KIRKW2</v>
          </cell>
        </row>
        <row r="568">
          <cell r="X568" t="str">
            <v>INTKEP_2_KIRKW3</v>
          </cell>
        </row>
        <row r="569">
          <cell r="X569" t="str">
            <v>INTTRB_6_UNIT</v>
          </cell>
        </row>
        <row r="570">
          <cell r="X570" t="str">
            <v>IVANPA_1_UNIT1</v>
          </cell>
        </row>
        <row r="571">
          <cell r="X571" t="str">
            <v>IVANPA_1_UNIT2</v>
          </cell>
        </row>
        <row r="572">
          <cell r="X572" t="str">
            <v>IVANPA_1_UNIT3</v>
          </cell>
        </row>
        <row r="573">
          <cell r="X573" t="str">
            <v>IVSLRP_2_SOLAR1</v>
          </cell>
        </row>
        <row r="574">
          <cell r="X574" t="str">
            <v>JAKVAL_2_IONE</v>
          </cell>
        </row>
        <row r="575">
          <cell r="X575" t="str">
            <v>JAKVAL_6_UNITG1</v>
          </cell>
        </row>
        <row r="576">
          <cell r="X576" t="str">
            <v>JAWBNE_2_NSRWND</v>
          </cell>
        </row>
        <row r="577">
          <cell r="X577" t="str">
            <v>JAWBNE_2_SRWND</v>
          </cell>
        </row>
        <row r="578">
          <cell r="X578" t="str">
            <v>JAYNE_6_WLSLR</v>
          </cell>
        </row>
        <row r="579">
          <cell r="X579" t="str">
            <v>JESSUP_1_HUDSON</v>
          </cell>
        </row>
        <row r="580">
          <cell r="X580" t="str">
            <v>JOHANN_6_QFA1</v>
          </cell>
        </row>
        <row r="581">
          <cell r="X581" t="str">
            <v>JRWOOD_1_UNIT 1</v>
          </cell>
        </row>
        <row r="582">
          <cell r="X582" t="str">
            <v>JVENTR_2_QFUNTS</v>
          </cell>
        </row>
        <row r="583">
          <cell r="X583" t="str">
            <v>KALINA_2_UNIT 1</v>
          </cell>
        </row>
        <row r="584">
          <cell r="X584" t="str">
            <v>KANAKA_1_UNIT</v>
          </cell>
        </row>
        <row r="585">
          <cell r="X585" t="str">
            <v>KANSAS_6_SOLAR</v>
          </cell>
        </row>
        <row r="586">
          <cell r="X586" t="str">
            <v>KEARNY_7_KY1</v>
          </cell>
        </row>
        <row r="587">
          <cell r="X587" t="str">
            <v>KEARNY_7_KY2</v>
          </cell>
        </row>
        <row r="588">
          <cell r="X588" t="str">
            <v>KEARNY_7_KY2A</v>
          </cell>
        </row>
        <row r="589">
          <cell r="X589" t="str">
            <v>KEARNY_7_KY2B</v>
          </cell>
        </row>
        <row r="590">
          <cell r="X590" t="str">
            <v>KEARNY_7_KY2C</v>
          </cell>
        </row>
        <row r="591">
          <cell r="X591" t="str">
            <v>KEARNY_7_KY2D</v>
          </cell>
        </row>
        <row r="592">
          <cell r="X592" t="str">
            <v>KEARNY_7_KY3</v>
          </cell>
        </row>
        <row r="593">
          <cell r="X593" t="str">
            <v>KEARNY_7_KY3A</v>
          </cell>
        </row>
        <row r="594">
          <cell r="X594" t="str">
            <v>KEARNY_7_KY3B</v>
          </cell>
        </row>
        <row r="595">
          <cell r="X595" t="str">
            <v>KEARNY_7_KY3C</v>
          </cell>
        </row>
        <row r="596">
          <cell r="X596" t="str">
            <v>KEARNY_7_KY3D</v>
          </cell>
        </row>
        <row r="597">
          <cell r="X597" t="str">
            <v>KEKAWK_6_UNIT</v>
          </cell>
        </row>
        <row r="598">
          <cell r="X598" t="str">
            <v>KELSO_2_UNITS</v>
          </cell>
        </row>
        <row r="599">
          <cell r="X599" t="str">
            <v>KELYRG_6_UNIT</v>
          </cell>
        </row>
        <row r="600">
          <cell r="X600" t="str">
            <v>KERKH1_7_UNIT 1</v>
          </cell>
        </row>
        <row r="601">
          <cell r="X601" t="str">
            <v>KERKH1_7_UNIT 2</v>
          </cell>
        </row>
        <row r="602">
          <cell r="X602" t="str">
            <v>KERKH1_7_UNIT 3</v>
          </cell>
        </row>
        <row r="603">
          <cell r="X603" t="str">
            <v>KERKH2_7_UNIT 1</v>
          </cell>
        </row>
        <row r="604">
          <cell r="X604" t="str">
            <v>KERNFT_1_UNITS</v>
          </cell>
        </row>
        <row r="605">
          <cell r="X605" t="str">
            <v>KERNRG_1_UNITS</v>
          </cell>
        </row>
        <row r="606">
          <cell r="X606" t="str">
            <v>KERRGN_1_UNIT 1</v>
          </cell>
        </row>
        <row r="607">
          <cell r="X607" t="str">
            <v>KILARC_2_UNIT 1</v>
          </cell>
        </row>
        <row r="608">
          <cell r="X608" t="str">
            <v>KINGCO_1_KINGBR</v>
          </cell>
        </row>
        <row r="609">
          <cell r="X609" t="str">
            <v>KINGRV_7_UNIT 1</v>
          </cell>
        </row>
        <row r="610">
          <cell r="X610" t="str">
            <v>KIRKER_7_KELCYN</v>
          </cell>
        </row>
        <row r="611">
          <cell r="X611" t="str">
            <v>KNGBRG_1_KBSLR1</v>
          </cell>
        </row>
        <row r="612">
          <cell r="X612" t="str">
            <v>KNGBRG_1_KBSLR2</v>
          </cell>
        </row>
        <row r="613">
          <cell r="X613" t="str">
            <v>KNGCTY_6_UNITA1</v>
          </cell>
        </row>
        <row r="614">
          <cell r="X614" t="str">
            <v>KRAMER_1_SEGS37</v>
          </cell>
        </row>
        <row r="615">
          <cell r="X615" t="str">
            <v>KRAMER_2_SEGS89</v>
          </cell>
        </row>
        <row r="616">
          <cell r="X616" t="str">
            <v>KRNCNY_6_UNIT</v>
          </cell>
        </row>
        <row r="617">
          <cell r="X617" t="str">
            <v>KRNOIL_7_TEXEXP</v>
          </cell>
        </row>
        <row r="618">
          <cell r="X618" t="str">
            <v>KYCORA_7_UNIT 1</v>
          </cell>
        </row>
        <row r="619">
          <cell r="X619" t="str">
            <v>LACIEN_2_VENICE</v>
          </cell>
        </row>
        <row r="620">
          <cell r="X620" t="str">
            <v>LAFRES_6_QF</v>
          </cell>
        </row>
        <row r="621">
          <cell r="X621" t="str">
            <v>LAGBEL_6_QF</v>
          </cell>
        </row>
        <row r="622">
          <cell r="X622" t="str">
            <v>LAKHDG_6_UNIT 1</v>
          </cell>
        </row>
        <row r="623">
          <cell r="X623" t="str">
            <v>LAKHDG_6_UNIT 2</v>
          </cell>
        </row>
        <row r="624">
          <cell r="X624" t="str">
            <v>LAPAC_6_UNIT</v>
          </cell>
        </row>
        <row r="625">
          <cell r="X625" t="str">
            <v>LAPLMA_2_UNIT 1</v>
          </cell>
        </row>
        <row r="626">
          <cell r="X626" t="str">
            <v>LAPLMA_2_UNIT 2</v>
          </cell>
        </row>
        <row r="627">
          <cell r="X627" t="str">
            <v>LAPLMA_2_UNIT 3</v>
          </cell>
        </row>
        <row r="628">
          <cell r="X628" t="str">
            <v>LAPLMA_2_UNIT 4</v>
          </cell>
        </row>
        <row r="629">
          <cell r="X629" t="str">
            <v>LARKSP_6_UNIT 1</v>
          </cell>
        </row>
        <row r="630">
          <cell r="X630" t="str">
            <v>LARKSP_6_UNIT 2</v>
          </cell>
        </row>
        <row r="631">
          <cell r="X631" t="str">
            <v>LAROA1_2_UNITA1</v>
          </cell>
        </row>
        <row r="632">
          <cell r="X632" t="str">
            <v>LAROA2_2_CTG 2S</v>
          </cell>
        </row>
        <row r="633">
          <cell r="X633" t="str">
            <v>LAROA2_2_STG 2C</v>
          </cell>
        </row>
        <row r="634">
          <cell r="X634" t="str">
            <v>LAROA2_2_UNITA1</v>
          </cell>
        </row>
        <row r="635">
          <cell r="X635" t="str">
            <v>LASSEN_6_AGV1</v>
          </cell>
        </row>
        <row r="636">
          <cell r="X636" t="str">
            <v>LASSEN_6_UNITS</v>
          </cell>
        </row>
        <row r="637">
          <cell r="X637" t="str">
            <v>LAWRNC_7_SUNYVL</v>
          </cell>
        </row>
        <row r="638">
          <cell r="X638" t="str">
            <v>LEBECS_2_UNITS</v>
          </cell>
        </row>
        <row r="639">
          <cell r="X639" t="str">
            <v>LEBECS_7_CTG1</v>
          </cell>
        </row>
        <row r="640">
          <cell r="X640" t="str">
            <v>LEBECS_7_CTG2</v>
          </cell>
        </row>
        <row r="641">
          <cell r="X641" t="str">
            <v>LEBECS_7_CTG4</v>
          </cell>
        </row>
        <row r="642">
          <cell r="X642" t="str">
            <v>LEBECS_7_STG3</v>
          </cell>
        </row>
        <row r="643">
          <cell r="X643" t="str">
            <v>LEBECS_7_STG5</v>
          </cell>
        </row>
        <row r="644">
          <cell r="X644" t="str">
            <v>LECEF_1_CGT 1</v>
          </cell>
        </row>
        <row r="645">
          <cell r="X645" t="str">
            <v>LECEF_1_CGT 2</v>
          </cell>
        </row>
        <row r="646">
          <cell r="X646" t="str">
            <v>LECEF_1_CGT 3</v>
          </cell>
        </row>
        <row r="647">
          <cell r="X647" t="str">
            <v>LECEF_1_CGT 4</v>
          </cell>
        </row>
        <row r="648">
          <cell r="X648" t="str">
            <v>LECEF_1_STG1</v>
          </cell>
        </row>
        <row r="649">
          <cell r="X649" t="str">
            <v>LECEF_1_UNITS</v>
          </cell>
        </row>
        <row r="650">
          <cell r="X650" t="str">
            <v>LEWSTN_7_UNIT 1</v>
          </cell>
        </row>
        <row r="651">
          <cell r="X651" t="str">
            <v>LEWSTN_7_WEBRFL</v>
          </cell>
        </row>
        <row r="652">
          <cell r="X652" t="str">
            <v>LFC 51_2_UNIT 1</v>
          </cell>
        </row>
        <row r="653">
          <cell r="X653" t="str">
            <v>LGHTHP_6_ICEGEN</v>
          </cell>
        </row>
        <row r="654">
          <cell r="X654" t="str">
            <v>LGHTHP_6_QF</v>
          </cell>
        </row>
        <row r="655">
          <cell r="X655" t="str">
            <v>LIVOAK_1_UNIT 1</v>
          </cell>
        </row>
        <row r="656">
          <cell r="X656" t="str">
            <v>LMBEPK_2_UNITA1</v>
          </cell>
        </row>
        <row r="657">
          <cell r="X657" t="str">
            <v>LMBEPK_2_UNITA2</v>
          </cell>
        </row>
        <row r="658">
          <cell r="X658" t="str">
            <v>LMBEPK_2_UNITA3</v>
          </cell>
        </row>
        <row r="659">
          <cell r="X659" t="str">
            <v>LMEC_1_CTG1</v>
          </cell>
        </row>
        <row r="660">
          <cell r="X660" t="str">
            <v>LMEC_1_CTG2</v>
          </cell>
        </row>
        <row r="661">
          <cell r="X661" t="str">
            <v>LMEC_1_PL1X3</v>
          </cell>
        </row>
        <row r="662">
          <cell r="X662" t="str">
            <v>LMEC_1_STG</v>
          </cell>
        </row>
        <row r="663">
          <cell r="X663" t="str">
            <v>LNCSTR_6_SOLAR</v>
          </cell>
        </row>
        <row r="664">
          <cell r="X664" t="str">
            <v>LOCKFD_1_BEARCK</v>
          </cell>
        </row>
        <row r="665">
          <cell r="X665" t="str">
            <v>LOCKFD_1_KSOLAR</v>
          </cell>
        </row>
        <row r="666">
          <cell r="X666" t="str">
            <v>LODI25_2_UNIT 1</v>
          </cell>
        </row>
        <row r="667">
          <cell r="X667" t="str">
            <v>LODIEC_2_CTG</v>
          </cell>
        </row>
        <row r="668">
          <cell r="X668" t="str">
            <v>LODIEC_2_PL1X2</v>
          </cell>
        </row>
        <row r="669">
          <cell r="X669" t="str">
            <v>LODIEC_2_STG</v>
          </cell>
        </row>
        <row r="670">
          <cell r="X670" t="str">
            <v>LOWGAP_7_MATHEW</v>
          </cell>
        </row>
        <row r="671">
          <cell r="X671" t="str">
            <v>LOWGAP_7_QFUNTS</v>
          </cell>
        </row>
        <row r="672">
          <cell r="X672" t="str">
            <v>LOWGAP_7_SULPHR</v>
          </cell>
        </row>
        <row r="673">
          <cell r="X673" t="str">
            <v>MALAGA_1_PL1X2</v>
          </cell>
        </row>
        <row r="674">
          <cell r="X674" t="str">
            <v>MALAGA_7_CTG1</v>
          </cell>
        </row>
        <row r="675">
          <cell r="X675" t="str">
            <v>MALAGA_7_CTG2</v>
          </cell>
        </row>
        <row r="676">
          <cell r="X676" t="str">
            <v>MALCHQ_7_UNIT 1</v>
          </cell>
        </row>
        <row r="677">
          <cell r="X677" t="str">
            <v>MAMMTH_7_UNIT 1</v>
          </cell>
        </row>
        <row r="678">
          <cell r="X678" t="str">
            <v>MAMMTH_7_UNIT 2</v>
          </cell>
        </row>
        <row r="679">
          <cell r="X679" t="str">
            <v>MANZNA_2_WIND</v>
          </cell>
        </row>
        <row r="680">
          <cell r="X680" t="str">
            <v>MARKHM_1_CATLST</v>
          </cell>
        </row>
        <row r="681">
          <cell r="X681" t="str">
            <v>MARTIN_1_SUNSET</v>
          </cell>
        </row>
        <row r="682">
          <cell r="X682" t="str">
            <v>MCARTH_6_FRIVRB</v>
          </cell>
        </row>
        <row r="683">
          <cell r="X683" t="str">
            <v>MCCALL_1_QF</v>
          </cell>
        </row>
        <row r="684">
          <cell r="X684" t="str">
            <v>MCGEN_1_UNIT</v>
          </cell>
        </row>
        <row r="685">
          <cell r="X685" t="str">
            <v>MCSWAN_6_UNITS</v>
          </cell>
        </row>
        <row r="686">
          <cell r="X686" t="str">
            <v>MDFKRL_2_PROJCT</v>
          </cell>
        </row>
        <row r="687">
          <cell r="X687" t="str">
            <v>MENBIO_6_RENEW1</v>
          </cell>
        </row>
        <row r="688">
          <cell r="X688" t="str">
            <v>MENBIO_6_UNIT</v>
          </cell>
        </row>
        <row r="689">
          <cell r="X689" t="str">
            <v>MERCFL_6_UNIT</v>
          </cell>
        </row>
        <row r="690">
          <cell r="X690" t="str">
            <v>MESAP_1_QF</v>
          </cell>
        </row>
        <row r="691">
          <cell r="X691" t="str">
            <v>MESAS_2_QF</v>
          </cell>
        </row>
        <row r="692">
          <cell r="X692" t="str">
            <v>METCLF_1_QF</v>
          </cell>
        </row>
        <row r="693">
          <cell r="X693" t="str">
            <v>METEC_2_PL1X3</v>
          </cell>
        </row>
        <row r="694">
          <cell r="X694" t="str">
            <v>METEC_7_CTG1</v>
          </cell>
        </row>
        <row r="695">
          <cell r="X695" t="str">
            <v>METEC_7_CTG2</v>
          </cell>
        </row>
        <row r="696">
          <cell r="X696" t="str">
            <v>METEC_7_STG3</v>
          </cell>
        </row>
        <row r="697">
          <cell r="X697" t="str">
            <v>MIDFRK_7_UNIT 1</v>
          </cell>
        </row>
        <row r="698">
          <cell r="X698" t="str">
            <v>MIDFRK_7_UNIT 2</v>
          </cell>
        </row>
        <row r="699">
          <cell r="X699" t="str">
            <v>MIDSET_1_UNIT 1</v>
          </cell>
        </row>
        <row r="700">
          <cell r="X700" t="str">
            <v>MIDWAY_1_QF</v>
          </cell>
        </row>
        <row r="701">
          <cell r="X701" t="str">
            <v>MIDWD_6_WNDLND</v>
          </cell>
        </row>
        <row r="702">
          <cell r="X702" t="str">
            <v>MIDWD_7_CORAMB</v>
          </cell>
        </row>
        <row r="703">
          <cell r="X703" t="str">
            <v>MILBRA_1_QF</v>
          </cell>
        </row>
        <row r="704">
          <cell r="X704" t="str">
            <v>MIRAGE_2_COCHLA</v>
          </cell>
        </row>
        <row r="705">
          <cell r="X705" t="str">
            <v>MIRLOM_2_CORONA</v>
          </cell>
        </row>
        <row r="706">
          <cell r="X706" t="str">
            <v>MIRLOM_2_ONTARO</v>
          </cell>
        </row>
        <row r="707">
          <cell r="X707" t="str">
            <v>MIRLOM_2_TEMESC</v>
          </cell>
        </row>
        <row r="708">
          <cell r="X708" t="str">
            <v>MIRLOM_6_DELGEN</v>
          </cell>
        </row>
        <row r="709">
          <cell r="X709" t="str">
            <v>MIRLOM_6_PEAKER</v>
          </cell>
        </row>
        <row r="710">
          <cell r="X710" t="str">
            <v>MIRLOM_7_MWDLKM</v>
          </cell>
        </row>
        <row r="711">
          <cell r="X711" t="str">
            <v>MISSIX_1_QF</v>
          </cell>
        </row>
        <row r="712">
          <cell r="X712" t="str">
            <v>MKTRCK_1_UNIT 1</v>
          </cell>
        </row>
        <row r="713">
          <cell r="X713" t="str">
            <v>MLPTAS_7_QFUNTS</v>
          </cell>
        </row>
        <row r="714">
          <cell r="X714" t="str">
            <v>MNDALY_6_MCGRTH</v>
          </cell>
        </row>
        <row r="715">
          <cell r="X715" t="str">
            <v>MNDALY_7_UNIT 1</v>
          </cell>
        </row>
        <row r="716">
          <cell r="X716" t="str">
            <v>MNDALY_7_UNIT 2</v>
          </cell>
        </row>
        <row r="717">
          <cell r="X717" t="str">
            <v>MNDALY_7_UNIT 3</v>
          </cell>
        </row>
        <row r="718">
          <cell r="X718" t="str">
            <v>MNTAGU_7_NEWBYI</v>
          </cell>
        </row>
        <row r="719">
          <cell r="X719" t="str">
            <v>MNTGRY_6_ROHR1</v>
          </cell>
        </row>
        <row r="720">
          <cell r="X720" t="str">
            <v>MOBGEN_6_UNIT 1</v>
          </cell>
        </row>
        <row r="721">
          <cell r="X721" t="str">
            <v>MOCCPH_7_UNIT 1</v>
          </cell>
        </row>
        <row r="722">
          <cell r="X722" t="str">
            <v>MOCCPH_7_UNIT 2</v>
          </cell>
        </row>
        <row r="723">
          <cell r="X723" t="str">
            <v>MOJAVE_1_SIPHON</v>
          </cell>
        </row>
        <row r="724">
          <cell r="X724" t="str">
            <v>MOJAVE_1_UNIT 1</v>
          </cell>
        </row>
        <row r="725">
          <cell r="X725" t="str">
            <v>MOJAVE_1_UNIT 2</v>
          </cell>
        </row>
        <row r="726">
          <cell r="X726" t="str">
            <v>MOJAVE_1_UNIT 3</v>
          </cell>
        </row>
        <row r="727">
          <cell r="X727" t="str">
            <v>MONLTH_6_BOREL</v>
          </cell>
        </row>
        <row r="728">
          <cell r="X728" t="str">
            <v>MONTPH_7_UNIT 1</v>
          </cell>
        </row>
        <row r="729">
          <cell r="X729" t="str">
            <v>MONTPH_7_UNIT 2</v>
          </cell>
        </row>
        <row r="730">
          <cell r="X730" t="str">
            <v>MONTPH_7_UNIT 3</v>
          </cell>
        </row>
        <row r="731">
          <cell r="X731" t="str">
            <v>MONTPH_7_UNITS</v>
          </cell>
        </row>
        <row r="732">
          <cell r="X732" t="str">
            <v>MOORPK_2_CALABS</v>
          </cell>
        </row>
        <row r="733">
          <cell r="X733" t="str">
            <v>MOORPK_6_QF</v>
          </cell>
        </row>
        <row r="734">
          <cell r="X734" t="str">
            <v>MOORPK_7_UNITA1</v>
          </cell>
        </row>
        <row r="735">
          <cell r="X735" t="str">
            <v>MOSSLD_1_QF</v>
          </cell>
        </row>
        <row r="736">
          <cell r="X736" t="str">
            <v>MOSSLD_2_PSP1</v>
          </cell>
        </row>
        <row r="737">
          <cell r="X737" t="str">
            <v>MOSSLD_2_PSP1G1</v>
          </cell>
        </row>
        <row r="738">
          <cell r="X738" t="str">
            <v>MOSSLD_2_PSP1G2</v>
          </cell>
        </row>
        <row r="739">
          <cell r="X739" t="str">
            <v>MOSSLD_2_PSP1G3</v>
          </cell>
        </row>
        <row r="740">
          <cell r="X740" t="str">
            <v>MOSSLD_2_PSP2</v>
          </cell>
        </row>
        <row r="741">
          <cell r="X741" t="str">
            <v>MOSSLD_2_PSP2G1</v>
          </cell>
        </row>
        <row r="742">
          <cell r="X742" t="str">
            <v>MOSSLD_2_PSP2G2</v>
          </cell>
        </row>
        <row r="743">
          <cell r="X743" t="str">
            <v>MOSSLD_2_PSP2G3</v>
          </cell>
        </row>
        <row r="744">
          <cell r="X744" t="str">
            <v>MOSSLD_7_UNIT 6</v>
          </cell>
        </row>
        <row r="745">
          <cell r="X745" t="str">
            <v>MOSSLD_7_UNIT 7</v>
          </cell>
        </row>
        <row r="746">
          <cell r="X746" t="str">
            <v>MRCHNT_2_PL1X3</v>
          </cell>
        </row>
        <row r="747">
          <cell r="X747" t="str">
            <v>MRGT_6_MEF2</v>
          </cell>
        </row>
        <row r="748">
          <cell r="X748" t="str">
            <v>MRGT_6_MMAREF</v>
          </cell>
        </row>
        <row r="749">
          <cell r="X749" t="str">
            <v>MRGT_7_MR1A</v>
          </cell>
        </row>
        <row r="750">
          <cell r="X750" t="str">
            <v>MRGT_7_MR1B</v>
          </cell>
        </row>
        <row r="751">
          <cell r="X751" t="str">
            <v>MRGT_7_UNITS</v>
          </cell>
        </row>
        <row r="752">
          <cell r="X752" t="str">
            <v>MSHGTS_6_MMARLF</v>
          </cell>
        </row>
        <row r="753">
          <cell r="X753" t="str">
            <v>MSOLAR_2_SOLAR1</v>
          </cell>
        </row>
        <row r="754">
          <cell r="X754" t="str">
            <v>MSSION_2_QF</v>
          </cell>
        </row>
        <row r="755">
          <cell r="X755" t="str">
            <v>MSSION_6_UNTRIB</v>
          </cell>
        </row>
        <row r="756">
          <cell r="X756" t="str">
            <v>MTNLAS_6_UNIT</v>
          </cell>
        </row>
        <row r="757">
          <cell r="X757" t="str">
            <v>MTNPOS_1_UNIT</v>
          </cell>
        </row>
        <row r="758">
          <cell r="X758" t="str">
            <v>MTWIND_1_UNIT 1</v>
          </cell>
        </row>
        <row r="759">
          <cell r="X759" t="str">
            <v>MTWIND_1_UNIT 2</v>
          </cell>
        </row>
        <row r="760">
          <cell r="X760" t="str">
            <v>MTWIND_1_UNIT 3</v>
          </cell>
        </row>
        <row r="761">
          <cell r="X761" t="str">
            <v>MURRAY_7_SDSU A</v>
          </cell>
        </row>
        <row r="762">
          <cell r="X762" t="str">
            <v>NAPA_2_UNIT</v>
          </cell>
        </row>
        <row r="763">
          <cell r="X763" t="str">
            <v>NAROW1_2_UNIT</v>
          </cell>
        </row>
        <row r="764">
          <cell r="X764" t="str">
            <v>NAROW2_2_UNIT</v>
          </cell>
        </row>
        <row r="765">
          <cell r="X765" t="str">
            <v>NAVY35_1_UNITS</v>
          </cell>
        </row>
        <row r="766">
          <cell r="X766" t="str">
            <v>NAVYII_2_UNIT 4</v>
          </cell>
        </row>
        <row r="767">
          <cell r="X767" t="str">
            <v>NAVYII_2_UNIT 5</v>
          </cell>
        </row>
        <row r="768">
          <cell r="X768" t="str">
            <v>NAVYII_2_UNIT 6</v>
          </cell>
        </row>
        <row r="769">
          <cell r="X769" t="str">
            <v>NAVYII_2_UNITS</v>
          </cell>
        </row>
        <row r="770">
          <cell r="X770" t="str">
            <v>NCPA_7_GP1UN1</v>
          </cell>
        </row>
        <row r="771">
          <cell r="X771" t="str">
            <v>NCPA_7_GP1UN2</v>
          </cell>
        </row>
        <row r="772">
          <cell r="X772" t="str">
            <v>NCPA_7_GP2UN3</v>
          </cell>
        </row>
        <row r="773">
          <cell r="X773" t="str">
            <v>NCPA_7_GP2UN4</v>
          </cell>
        </row>
        <row r="774">
          <cell r="X774" t="str">
            <v>NEENCH_6_SOLAR</v>
          </cell>
        </row>
        <row r="775">
          <cell r="X775" t="str">
            <v>NEWARK_1_QF</v>
          </cell>
        </row>
        <row r="776">
          <cell r="X776" t="str">
            <v>NHOGAN_6_UNIT 1</v>
          </cell>
        </row>
        <row r="777">
          <cell r="X777" t="str">
            <v>NHOGAN_6_UNIT 2</v>
          </cell>
        </row>
        <row r="778">
          <cell r="X778" t="str">
            <v>NHOGAN_6_UNITS</v>
          </cell>
        </row>
        <row r="779">
          <cell r="X779" t="str">
            <v>NIMTG_6_NICOGN</v>
          </cell>
        </row>
        <row r="780">
          <cell r="X780" t="str">
            <v>NIMTG_6_NIQF</v>
          </cell>
        </row>
        <row r="781">
          <cell r="X781" t="str">
            <v>NWCSTL_7_UNIT 1</v>
          </cell>
        </row>
        <row r="782">
          <cell r="X782" t="str">
            <v>NZWIND_6_CALWND</v>
          </cell>
        </row>
        <row r="783">
          <cell r="X783" t="str">
            <v>NZWIND_6_WDSTR</v>
          </cell>
        </row>
        <row r="784">
          <cell r="X784" t="str">
            <v>NZWIND_6_WDSTR2</v>
          </cell>
        </row>
        <row r="785">
          <cell r="X785" t="str">
            <v>OAK C_7_UNIT 1</v>
          </cell>
        </row>
        <row r="786">
          <cell r="X786" t="str">
            <v>OAK C_7_UNIT 2</v>
          </cell>
        </row>
        <row r="787">
          <cell r="X787" t="str">
            <v>OAK C_7_UNIT 3</v>
          </cell>
        </row>
        <row r="788">
          <cell r="X788" t="str">
            <v>OAKWD_6_ZEPHWD</v>
          </cell>
        </row>
        <row r="789">
          <cell r="X789" t="str">
            <v>OCTILO_5_WIND</v>
          </cell>
        </row>
        <row r="790">
          <cell r="X790" t="str">
            <v>OGROVE_6_PL1X2</v>
          </cell>
        </row>
        <row r="791">
          <cell r="X791" t="str">
            <v>OILDAL_1_UNIT 1</v>
          </cell>
        </row>
        <row r="792">
          <cell r="X792" t="str">
            <v>OILFLD_7_QFUNTS</v>
          </cell>
        </row>
        <row r="793">
          <cell r="X793" t="str">
            <v>OLDRIV_6_BIOGAS</v>
          </cell>
        </row>
        <row r="794">
          <cell r="X794" t="str">
            <v>OLINDA_2_COYCRK</v>
          </cell>
        </row>
        <row r="795">
          <cell r="X795" t="str">
            <v>OLINDA_2_LNDFL2</v>
          </cell>
        </row>
        <row r="796">
          <cell r="X796" t="str">
            <v>OLINDA_2_QF</v>
          </cell>
        </row>
        <row r="797">
          <cell r="X797" t="str">
            <v>OLINDA_7_BLKSND</v>
          </cell>
        </row>
        <row r="798">
          <cell r="X798" t="str">
            <v>OLINDA_7_LNDFIL</v>
          </cell>
        </row>
        <row r="799">
          <cell r="X799" t="str">
            <v>OLIVEP_1_SOLAR</v>
          </cell>
        </row>
        <row r="800">
          <cell r="X800" t="str">
            <v>OLIVEP_1_SOLAR2</v>
          </cell>
        </row>
        <row r="801">
          <cell r="X801" t="str">
            <v>OLSEN_2_UNIT</v>
          </cell>
        </row>
        <row r="802">
          <cell r="X802" t="str">
            <v>OMAR_2_UNIT 1</v>
          </cell>
        </row>
        <row r="803">
          <cell r="X803" t="str">
            <v>OMAR_2_UNIT 2</v>
          </cell>
        </row>
        <row r="804">
          <cell r="X804" t="str">
            <v>OMAR_2_UNIT 3</v>
          </cell>
        </row>
        <row r="805">
          <cell r="X805" t="str">
            <v>OMAR_2_UNIT 4</v>
          </cell>
        </row>
        <row r="806">
          <cell r="X806" t="str">
            <v>ONLLPP_6_UNIT 1</v>
          </cell>
        </row>
        <row r="807">
          <cell r="X807" t="str">
            <v>ONLLPP_6_UNIT 2</v>
          </cell>
        </row>
        <row r="808">
          <cell r="X808" t="str">
            <v>ONLLPP_6_UNIT 3</v>
          </cell>
        </row>
        <row r="809">
          <cell r="X809" t="str">
            <v>ONLLPP_6_UNIT 4</v>
          </cell>
        </row>
        <row r="810">
          <cell r="X810" t="str">
            <v>ONLLPP_6_UNIT 5</v>
          </cell>
        </row>
        <row r="811">
          <cell r="X811" t="str">
            <v>ONLLPP_6_UNIT 6</v>
          </cell>
        </row>
        <row r="812">
          <cell r="X812" t="str">
            <v>ONLLPP_6_UNITS</v>
          </cell>
        </row>
        <row r="813">
          <cell r="X813" t="str">
            <v>ORLND_6_HIGHLI</v>
          </cell>
        </row>
        <row r="814">
          <cell r="X814" t="str">
            <v>ORMOND_7_UNIT 1</v>
          </cell>
        </row>
        <row r="815">
          <cell r="X815" t="str">
            <v>ORMOND_7_UNIT 2</v>
          </cell>
        </row>
        <row r="816">
          <cell r="X816" t="str">
            <v>OROVIL_6_UNIT</v>
          </cell>
        </row>
        <row r="817">
          <cell r="X817" t="str">
            <v>OTAY_6_LNDFL5</v>
          </cell>
        </row>
        <row r="818">
          <cell r="X818" t="str">
            <v>OTAY_6_LNDFL6</v>
          </cell>
        </row>
        <row r="819">
          <cell r="X819" t="str">
            <v>OTAY_6_PL1X2</v>
          </cell>
        </row>
        <row r="820">
          <cell r="X820" t="str">
            <v>OTAY_6_UNITB1</v>
          </cell>
        </row>
        <row r="821">
          <cell r="X821" t="str">
            <v>OTAY_7_UNITC1</v>
          </cell>
        </row>
        <row r="822">
          <cell r="X822" t="str">
            <v>OTMESA_2_PL1X3</v>
          </cell>
        </row>
        <row r="823">
          <cell r="X823" t="str">
            <v>OXBOW_6_DRUM</v>
          </cell>
        </row>
        <row r="824">
          <cell r="X824" t="str">
            <v>OXMTN_6_LNDFIL</v>
          </cell>
        </row>
        <row r="825">
          <cell r="X825" t="str">
            <v>PACLUM_6_UNIT</v>
          </cell>
        </row>
        <row r="826">
          <cell r="X826" t="str">
            <v>PACORO_6_UNIT</v>
          </cell>
        </row>
        <row r="827">
          <cell r="X827" t="str">
            <v>PADUA_2_ONTARO</v>
          </cell>
        </row>
        <row r="828">
          <cell r="X828" t="str">
            <v>PADUA_6_MWDSDM</v>
          </cell>
        </row>
        <row r="829">
          <cell r="X829" t="str">
            <v>PADUA_6_QF</v>
          </cell>
        </row>
        <row r="830">
          <cell r="X830" t="str">
            <v>PADUA_7_SDIMAS</v>
          </cell>
        </row>
        <row r="831">
          <cell r="X831" t="str">
            <v>PALALT_7_COBUG</v>
          </cell>
        </row>
        <row r="832">
          <cell r="X832" t="str">
            <v>PALOMR_2_PL1X3</v>
          </cell>
        </row>
        <row r="833">
          <cell r="X833" t="str">
            <v>PALOMR_7_CTG1</v>
          </cell>
        </row>
        <row r="834">
          <cell r="X834" t="str">
            <v>PALOMR_7_CTG2</v>
          </cell>
        </row>
        <row r="835">
          <cell r="X835" t="str">
            <v>PALOMR_7_STG3</v>
          </cell>
        </row>
        <row r="836">
          <cell r="X836" t="str">
            <v>PANDOL_6_UNIT</v>
          </cell>
        </row>
        <row r="837">
          <cell r="X837" t="str">
            <v>PANDOL_6_UNIT 1</v>
          </cell>
        </row>
        <row r="838">
          <cell r="X838" t="str">
            <v>PANDOL_6_UNIT 2</v>
          </cell>
        </row>
        <row r="839">
          <cell r="X839" t="str">
            <v>PARDEB_2_UNIT 1</v>
          </cell>
        </row>
        <row r="840">
          <cell r="X840" t="str">
            <v>PARDEB_2_UNIT 2</v>
          </cell>
        </row>
        <row r="841">
          <cell r="X841" t="str">
            <v>PARDEB_2_UNIT 3</v>
          </cell>
        </row>
        <row r="842">
          <cell r="X842" t="str">
            <v>PARDEB_6_UNITS</v>
          </cell>
        </row>
        <row r="843">
          <cell r="X843" t="str">
            <v>PEABDY_2_LNDFIL</v>
          </cell>
        </row>
        <row r="844">
          <cell r="X844" t="str">
            <v>PEORIA_1_SOLAR</v>
          </cell>
        </row>
        <row r="845">
          <cell r="X845" t="str">
            <v>PHOENX_1_UNIT</v>
          </cell>
        </row>
        <row r="846">
          <cell r="X846" t="str">
            <v>PICO_6_THUMS1</v>
          </cell>
        </row>
        <row r="847">
          <cell r="X847" t="str">
            <v>PINFLT_7_UNIT 1</v>
          </cell>
        </row>
        <row r="848">
          <cell r="X848" t="str">
            <v>PINFLT_7_UNIT 2</v>
          </cell>
        </row>
        <row r="849">
          <cell r="X849" t="str">
            <v>PINFLT_7_UNIT 3</v>
          </cell>
        </row>
        <row r="850">
          <cell r="X850" t="str">
            <v>PINFLT_7_UNITS</v>
          </cell>
        </row>
        <row r="851">
          <cell r="X851" t="str">
            <v>PIT1_6_FRIVRA</v>
          </cell>
        </row>
        <row r="852">
          <cell r="X852" t="str">
            <v>PIT1_7_UNIT 1</v>
          </cell>
        </row>
        <row r="853">
          <cell r="X853" t="str">
            <v>PIT1_7_UNIT 2</v>
          </cell>
        </row>
        <row r="854">
          <cell r="X854" t="str">
            <v>PIT3_7_PL1X3</v>
          </cell>
        </row>
        <row r="855">
          <cell r="X855" t="str">
            <v>PIT3_7_UNIT 1</v>
          </cell>
        </row>
        <row r="856">
          <cell r="X856" t="str">
            <v>PIT3_7_UNIT 2</v>
          </cell>
        </row>
        <row r="857">
          <cell r="X857" t="str">
            <v>PIT3_7_UNIT 3</v>
          </cell>
        </row>
        <row r="858">
          <cell r="X858" t="str">
            <v>PIT4_7_PL1X2</v>
          </cell>
        </row>
        <row r="859">
          <cell r="X859" t="str">
            <v>PIT4_7_UNIT 1</v>
          </cell>
        </row>
        <row r="860">
          <cell r="X860" t="str">
            <v>PIT4_7_UNIT 2</v>
          </cell>
        </row>
        <row r="861">
          <cell r="X861" t="str">
            <v>PIT5_7_NELSON</v>
          </cell>
        </row>
        <row r="862">
          <cell r="X862" t="str">
            <v>PIT5_7_PL1X2</v>
          </cell>
        </row>
        <row r="863">
          <cell r="X863" t="str">
            <v>PIT5_7_PL3X4</v>
          </cell>
        </row>
        <row r="864">
          <cell r="X864" t="str">
            <v>PIT5_7_QFUNTS</v>
          </cell>
        </row>
        <row r="865">
          <cell r="X865" t="str">
            <v>PIT5_7_UNIT 1</v>
          </cell>
        </row>
        <row r="866">
          <cell r="X866" t="str">
            <v>PIT5_7_UNIT 2</v>
          </cell>
        </row>
        <row r="867">
          <cell r="X867" t="str">
            <v>PIT5_7_UNIT 3</v>
          </cell>
        </row>
        <row r="868">
          <cell r="X868" t="str">
            <v>PIT5_7_UNIT 4</v>
          </cell>
        </row>
        <row r="869">
          <cell r="X869" t="str">
            <v>PIT6_7_UNIT 1</v>
          </cell>
        </row>
        <row r="870">
          <cell r="X870" t="str">
            <v>PIT6_7_UNIT 2</v>
          </cell>
        </row>
        <row r="871">
          <cell r="X871" t="str">
            <v>PIT7_7_UNIT 1</v>
          </cell>
        </row>
        <row r="872">
          <cell r="X872" t="str">
            <v>PIT7_7_UNIT 2</v>
          </cell>
        </row>
        <row r="873">
          <cell r="X873" t="str">
            <v>PITTSP_7_UNIT 5</v>
          </cell>
        </row>
        <row r="874">
          <cell r="X874" t="str">
            <v>PITTSP_7_UNIT 6</v>
          </cell>
        </row>
        <row r="875">
          <cell r="X875" t="str">
            <v>PITTSP_7_UNIT 7</v>
          </cell>
        </row>
        <row r="876">
          <cell r="X876" t="str">
            <v>PLACVL_1_CHILIB</v>
          </cell>
        </row>
        <row r="877">
          <cell r="X877" t="str">
            <v>PLACVL_1_RCKCRE</v>
          </cell>
        </row>
        <row r="878">
          <cell r="X878" t="str">
            <v>PLSNTG_7_LNCLND</v>
          </cell>
        </row>
        <row r="879">
          <cell r="X879" t="str">
            <v>PNCHEG_2_PL1X4</v>
          </cell>
        </row>
        <row r="880">
          <cell r="X880" t="str">
            <v>PNCHPP_1_PL1X2</v>
          </cell>
        </row>
        <row r="881">
          <cell r="X881" t="str">
            <v>PNOCHE_1_PL1X2</v>
          </cell>
        </row>
        <row r="882">
          <cell r="X882" t="str">
            <v>PNOCHE_1_UNITA1</v>
          </cell>
        </row>
        <row r="883">
          <cell r="X883" t="str">
            <v>PNOCHE_7_CTG1</v>
          </cell>
        </row>
        <row r="884">
          <cell r="X884" t="str">
            <v>PNOCHE_7_ICE2</v>
          </cell>
        </row>
        <row r="885">
          <cell r="X885" t="str">
            <v>POEPH_7_UNIT 1</v>
          </cell>
        </row>
        <row r="886">
          <cell r="X886" t="str">
            <v>POEPH_7_UNIT 2</v>
          </cell>
        </row>
        <row r="887">
          <cell r="X887" t="str">
            <v>POTTER_6_UNIT 1</v>
          </cell>
        </row>
        <row r="888">
          <cell r="X888" t="str">
            <v>POTTER_6_UNIT 2</v>
          </cell>
        </row>
        <row r="889">
          <cell r="X889" t="str">
            <v>POTTER_6_UNIT 3</v>
          </cell>
        </row>
        <row r="890">
          <cell r="X890" t="str">
            <v>POTTER_6_UNITS</v>
          </cell>
        </row>
        <row r="891">
          <cell r="X891" t="str">
            <v>POTTER_7_VECINO</v>
          </cell>
        </row>
        <row r="892">
          <cell r="X892" t="str">
            <v>PSWEET_1_STCRUZ</v>
          </cell>
        </row>
        <row r="893">
          <cell r="X893" t="str">
            <v>PSWEET_7_QFUNTS</v>
          </cell>
        </row>
        <row r="894">
          <cell r="X894" t="str">
            <v>PTLOMA_6_NTCCGN</v>
          </cell>
        </row>
        <row r="895">
          <cell r="X895" t="str">
            <v>PTLOMA_6_NTCQF</v>
          </cell>
        </row>
        <row r="896">
          <cell r="X896" t="str">
            <v>PWEST_1_UNIT</v>
          </cell>
        </row>
        <row r="897">
          <cell r="X897" t="str">
            <v>RALSTN_7_UNIT 1</v>
          </cell>
        </row>
        <row r="898">
          <cell r="X898" t="str">
            <v>RCKCRK_7_UNIT 1</v>
          </cell>
        </row>
        <row r="899">
          <cell r="X899" t="str">
            <v>RCKCRK_7_UNIT 2</v>
          </cell>
        </row>
        <row r="900">
          <cell r="X900" t="str">
            <v>RECTOR_2_KAWEAH</v>
          </cell>
        </row>
        <row r="901">
          <cell r="X901" t="str">
            <v>RECTOR_2_KAWH 1</v>
          </cell>
        </row>
        <row r="902">
          <cell r="X902" t="str">
            <v>RECTOR_2_QF</v>
          </cell>
        </row>
        <row r="903">
          <cell r="X903" t="str">
            <v>RECTOR_7_TULARE</v>
          </cell>
        </row>
        <row r="904">
          <cell r="X904" t="str">
            <v>REDBLF_6_GEN 1</v>
          </cell>
        </row>
        <row r="905">
          <cell r="X905" t="str">
            <v>REDBLF_6_GEN 10</v>
          </cell>
        </row>
        <row r="906">
          <cell r="X906" t="str">
            <v>REDBLF_6_GEN 11</v>
          </cell>
        </row>
        <row r="907">
          <cell r="X907" t="str">
            <v>REDBLF_6_GEN 12</v>
          </cell>
        </row>
        <row r="908">
          <cell r="X908" t="str">
            <v>REDBLF_6_GEN 13</v>
          </cell>
        </row>
        <row r="909">
          <cell r="X909" t="str">
            <v>REDBLF_6_GEN 14</v>
          </cell>
        </row>
        <row r="910">
          <cell r="X910" t="str">
            <v>REDBLF_6_GEN 15</v>
          </cell>
        </row>
        <row r="911">
          <cell r="X911" t="str">
            <v>REDBLF_6_GEN 16</v>
          </cell>
        </row>
        <row r="912">
          <cell r="X912" t="str">
            <v>REDBLF_6_GEN 2</v>
          </cell>
        </row>
        <row r="913">
          <cell r="X913" t="str">
            <v>REDBLF_6_GEN 3</v>
          </cell>
        </row>
        <row r="914">
          <cell r="X914" t="str">
            <v>REDBLF_6_GEN 4</v>
          </cell>
        </row>
        <row r="915">
          <cell r="X915" t="str">
            <v>REDBLF_6_GEN 5</v>
          </cell>
        </row>
        <row r="916">
          <cell r="X916" t="str">
            <v>REDBLF_6_GEN 6</v>
          </cell>
        </row>
        <row r="917">
          <cell r="X917" t="str">
            <v>REDBLF_6_GEN 7</v>
          </cell>
        </row>
        <row r="918">
          <cell r="X918" t="str">
            <v>REDBLF_6_GEN 8</v>
          </cell>
        </row>
        <row r="919">
          <cell r="X919" t="str">
            <v>REDBLF_6_GEN 9</v>
          </cell>
        </row>
        <row r="920">
          <cell r="X920" t="str">
            <v>REDBLF_6_UNIT</v>
          </cell>
        </row>
        <row r="921">
          <cell r="X921" t="str">
            <v>REDOND_7_UNIT 5</v>
          </cell>
        </row>
        <row r="922">
          <cell r="X922" t="str">
            <v>REDOND_7_UNIT 6</v>
          </cell>
        </row>
        <row r="923">
          <cell r="X923" t="str">
            <v>REDOND_7_UNIT 7</v>
          </cell>
        </row>
        <row r="924">
          <cell r="X924" t="str">
            <v>REDOND_7_UNIT 8</v>
          </cell>
        </row>
        <row r="925">
          <cell r="X925" t="str">
            <v>REEDLY_6_SOLAR</v>
          </cell>
        </row>
        <row r="926">
          <cell r="X926" t="str">
            <v>RHONDO_2_QF</v>
          </cell>
        </row>
        <row r="927">
          <cell r="X927" t="str">
            <v>RHONDO_6_PUENTE</v>
          </cell>
        </row>
        <row r="928">
          <cell r="X928" t="str">
            <v>RICHMN_7_BAYENV</v>
          </cell>
        </row>
        <row r="929">
          <cell r="X929" t="str">
            <v>RIOBRV_6_UNIT 1</v>
          </cell>
        </row>
        <row r="930">
          <cell r="X930" t="str">
            <v>RIOOSO_1_QF</v>
          </cell>
        </row>
        <row r="931">
          <cell r="X931" t="str">
            <v>RIVRBK_1_LNDFIL</v>
          </cell>
        </row>
        <row r="932">
          <cell r="X932" t="str">
            <v>ROLLIN_6_UNIT</v>
          </cell>
        </row>
        <row r="933">
          <cell r="X933" t="str">
            <v>ROSMDW_2_WIND1</v>
          </cell>
        </row>
        <row r="934">
          <cell r="X934" t="str">
            <v>RSMSLR_6_SOLAR1</v>
          </cell>
        </row>
        <row r="935">
          <cell r="X935" t="str">
            <v>RSMSLR_6_SOLAR2</v>
          </cell>
        </row>
        <row r="936">
          <cell r="X936" t="str">
            <v>RUSCTY_2_UNITS</v>
          </cell>
        </row>
        <row r="937">
          <cell r="X937" t="str">
            <v>RVRVEW_1_UNITA1</v>
          </cell>
        </row>
        <row r="938">
          <cell r="X938" t="str">
            <v>RVSIDE_2_RERCU3</v>
          </cell>
        </row>
        <row r="939">
          <cell r="X939" t="str">
            <v>RVSIDE_2_RERCU4</v>
          </cell>
        </row>
        <row r="940">
          <cell r="X940" t="str">
            <v>RVSIDE_6_RERCU1</v>
          </cell>
        </row>
        <row r="941">
          <cell r="X941" t="str">
            <v>RVSIDE_6_RERCU2</v>
          </cell>
        </row>
        <row r="942">
          <cell r="X942" t="str">
            <v>RVSIDE_6_SPRING</v>
          </cell>
        </row>
        <row r="943">
          <cell r="X943" t="str">
            <v>RVSIDE_7_SPRGU1</v>
          </cell>
        </row>
        <row r="944">
          <cell r="X944" t="str">
            <v>RVSIDE_7_SPRGU2</v>
          </cell>
        </row>
        <row r="945">
          <cell r="X945" t="str">
            <v>RVSIDE_7_SPRGU3</v>
          </cell>
        </row>
        <row r="946">
          <cell r="X946" t="str">
            <v>RVSIDE_7_SPRGU4</v>
          </cell>
        </row>
        <row r="947">
          <cell r="X947" t="str">
            <v>SALIRV_2_UNIT</v>
          </cell>
        </row>
        <row r="948">
          <cell r="X948" t="str">
            <v>SALTSP_7_UNIT 1</v>
          </cell>
        </row>
        <row r="949">
          <cell r="X949" t="str">
            <v>SALTSP_7_UNIT 2</v>
          </cell>
        </row>
        <row r="950">
          <cell r="X950" t="str">
            <v>SALTSP_7_UNITS</v>
          </cell>
        </row>
        <row r="951">
          <cell r="X951" t="str">
            <v>SAMPSN_6_KELCO1</v>
          </cell>
        </row>
        <row r="952">
          <cell r="X952" t="str">
            <v>SANITR_6_CTG1</v>
          </cell>
        </row>
        <row r="953">
          <cell r="X953" t="str">
            <v>SANITR_6_CTG2</v>
          </cell>
        </row>
        <row r="954">
          <cell r="X954" t="str">
            <v>SANITR_6_CTG3</v>
          </cell>
        </row>
        <row r="955">
          <cell r="X955" t="str">
            <v>SANITR_6_STG4</v>
          </cell>
        </row>
        <row r="956">
          <cell r="X956" t="str">
            <v>SANITR_6_UNITS</v>
          </cell>
        </row>
        <row r="957">
          <cell r="X957" t="str">
            <v>SANJOA_1_UNIT 1</v>
          </cell>
        </row>
        <row r="958">
          <cell r="X958" t="str">
            <v>SANLOB_1_LNDFIL</v>
          </cell>
        </row>
        <row r="959">
          <cell r="X959" t="str">
            <v>SANTFG_7_UNIT 1</v>
          </cell>
        </row>
        <row r="960">
          <cell r="X960" t="str">
            <v>SANTFG_7_UNIT 2</v>
          </cell>
        </row>
        <row r="961">
          <cell r="X961" t="str">
            <v>SANTFG_7_UNITS</v>
          </cell>
        </row>
        <row r="962">
          <cell r="X962" t="str">
            <v>SANTGO_6_COYOTE</v>
          </cell>
        </row>
        <row r="963">
          <cell r="X963" t="str">
            <v>SANWD_1_QF</v>
          </cell>
        </row>
        <row r="964">
          <cell r="X964" t="str">
            <v>SARGNT_2_UNIT</v>
          </cell>
        </row>
        <row r="965">
          <cell r="X965" t="str">
            <v>SAUGUS_2_TOLAND</v>
          </cell>
        </row>
        <row r="966">
          <cell r="X966" t="str">
            <v>SAUGUS_6_MWDFTH</v>
          </cell>
        </row>
        <row r="967">
          <cell r="X967" t="str">
            <v>SAUGUS_6_PTCHGN</v>
          </cell>
        </row>
        <row r="968">
          <cell r="X968" t="str">
            <v>SAUGUS_6_QF</v>
          </cell>
        </row>
        <row r="969">
          <cell r="X969" t="str">
            <v>SAUGUS_7_CHIQCN</v>
          </cell>
        </row>
        <row r="970">
          <cell r="X970" t="str">
            <v>SAUGUS_7_LOPEZ</v>
          </cell>
        </row>
        <row r="971">
          <cell r="X971" t="str">
            <v>SBERDO_2_PSP3</v>
          </cell>
        </row>
        <row r="972">
          <cell r="X972" t="str">
            <v>SBERDO_2_PSP4</v>
          </cell>
        </row>
        <row r="973">
          <cell r="X973" t="str">
            <v>SBERDO_2_QF</v>
          </cell>
        </row>
        <row r="974">
          <cell r="X974" t="str">
            <v>SBERDO_2_REDLND</v>
          </cell>
        </row>
        <row r="975">
          <cell r="X975" t="str">
            <v>SBERDO_2_RTS005</v>
          </cell>
        </row>
        <row r="976">
          <cell r="X976" t="str">
            <v>SBERDO_2_RTS007</v>
          </cell>
        </row>
        <row r="977">
          <cell r="X977" t="str">
            <v>SBERDO_2_SNTANA</v>
          </cell>
        </row>
        <row r="978">
          <cell r="X978" t="str">
            <v>SBERDO_6_MILLCK</v>
          </cell>
        </row>
        <row r="979">
          <cell r="X979" t="str">
            <v>SBERDO_7_CT3A</v>
          </cell>
        </row>
        <row r="980">
          <cell r="X980" t="str">
            <v>SBERDO_7_CT3B</v>
          </cell>
        </row>
        <row r="981">
          <cell r="X981" t="str">
            <v>SBERDO_7_CT4A</v>
          </cell>
        </row>
        <row r="982">
          <cell r="X982" t="str">
            <v>SBERDO_7_CT4B</v>
          </cell>
        </row>
        <row r="983">
          <cell r="X983" t="str">
            <v>SBERDO_7_STG3</v>
          </cell>
        </row>
        <row r="984">
          <cell r="X984" t="str">
            <v>SBERDO_7_STG4</v>
          </cell>
        </row>
        <row r="985">
          <cell r="X985" t="str">
            <v>SCHLTE_1_PL1X3</v>
          </cell>
        </row>
        <row r="986">
          <cell r="X986" t="str">
            <v>SCHLTE_1_UNITA1</v>
          </cell>
        </row>
        <row r="987">
          <cell r="X987" t="str">
            <v>SCHLTE_1_UNITA2</v>
          </cell>
        </row>
        <row r="988">
          <cell r="X988" t="str">
            <v>SCHNDR_1_FIVPTS</v>
          </cell>
        </row>
        <row r="989">
          <cell r="X989" t="str">
            <v>SCHNDR_1_WSTSDE</v>
          </cell>
        </row>
        <row r="990">
          <cell r="X990" t="str">
            <v>SEARLS_7_ARGUS</v>
          </cell>
        </row>
        <row r="991">
          <cell r="X991" t="str">
            <v>SEARLS_7_WESTEN</v>
          </cell>
        </row>
        <row r="992">
          <cell r="X992" t="str">
            <v>SEAWST_6_LAPOS</v>
          </cell>
        </row>
        <row r="993">
          <cell r="X993" t="str">
            <v>SEGS_1_SEGS2</v>
          </cell>
        </row>
        <row r="994">
          <cell r="X994" t="str">
            <v>SENTNL_2_CTG1</v>
          </cell>
        </row>
        <row r="995">
          <cell r="X995" t="str">
            <v>SENTNL_2_CTG2</v>
          </cell>
        </row>
        <row r="996">
          <cell r="X996" t="str">
            <v>SENTNL_2_CTG3</v>
          </cell>
        </row>
        <row r="997">
          <cell r="X997" t="str">
            <v>SENTNL_2_CTG4</v>
          </cell>
        </row>
        <row r="998">
          <cell r="X998" t="str">
            <v>SENTNL_2_CTG5</v>
          </cell>
        </row>
        <row r="999">
          <cell r="X999" t="str">
            <v>SENTNL_2_CTG6</v>
          </cell>
        </row>
        <row r="1000">
          <cell r="X1000" t="str">
            <v>SENTNL_2_CTG7</v>
          </cell>
        </row>
        <row r="1001">
          <cell r="X1001" t="str">
            <v>SENTNL_2_CTG8</v>
          </cell>
        </row>
        <row r="1002">
          <cell r="X1002" t="str">
            <v>SGREGY_6_SANGER</v>
          </cell>
        </row>
        <row r="1003">
          <cell r="X1003" t="str">
            <v>SHELRF_1_UNITS</v>
          </cell>
        </row>
        <row r="1004">
          <cell r="X1004" t="str">
            <v>SHELRF_7_UNIT 1</v>
          </cell>
        </row>
        <row r="1005">
          <cell r="X1005" t="str">
            <v>SHELRF_7_UNIT 2</v>
          </cell>
        </row>
        <row r="1006">
          <cell r="X1006" t="str">
            <v>SHELRF_7_UNIT 3</v>
          </cell>
        </row>
        <row r="1007">
          <cell r="X1007" t="str">
            <v>SIERRA_1_UNITS</v>
          </cell>
        </row>
        <row r="1008">
          <cell r="X1008" t="str">
            <v>SISQUC_1_SMARIA</v>
          </cell>
        </row>
        <row r="1009">
          <cell r="X1009" t="str">
            <v>SJOSEA_7_SJCONV</v>
          </cell>
        </row>
        <row r="1010">
          <cell r="X1010" t="str">
            <v>SLSTR1_2_SOLAR1</v>
          </cell>
        </row>
        <row r="1011">
          <cell r="X1011" t="str">
            <v>SLSTR1_2_SOLR1A</v>
          </cell>
        </row>
        <row r="1012">
          <cell r="X1012" t="str">
            <v>SLSTR2_2_SOLAR2</v>
          </cell>
        </row>
        <row r="1013">
          <cell r="X1013" t="str">
            <v>SLUISP_2_UNIT 1</v>
          </cell>
        </row>
        <row r="1014">
          <cell r="X1014" t="str">
            <v>SLUISP_2_UNIT 2</v>
          </cell>
        </row>
        <row r="1015">
          <cell r="X1015" t="str">
            <v>SLUISP_2_UNIT 3</v>
          </cell>
        </row>
        <row r="1016">
          <cell r="X1016" t="str">
            <v>SLUISP_2_UNIT 4</v>
          </cell>
        </row>
        <row r="1017">
          <cell r="X1017" t="str">
            <v>SLUISP_2_UNIT 5</v>
          </cell>
        </row>
        <row r="1018">
          <cell r="X1018" t="str">
            <v>SLUISP_2_UNIT 6</v>
          </cell>
        </row>
        <row r="1019">
          <cell r="X1019" t="str">
            <v>SLUISP_2_UNIT 7</v>
          </cell>
        </row>
        <row r="1020">
          <cell r="X1020" t="str">
            <v>SLUISP_2_UNIT 8</v>
          </cell>
        </row>
        <row r="1021">
          <cell r="X1021" t="str">
            <v>SLUISP_2_UNITS</v>
          </cell>
        </row>
        <row r="1022">
          <cell r="X1022" t="str">
            <v>SLVRPK_7_SPP</v>
          </cell>
        </row>
        <row r="1023">
          <cell r="X1023" t="str">
            <v>SLYCRK_1_UNIT 1</v>
          </cell>
        </row>
        <row r="1024">
          <cell r="X1024" t="str">
            <v>SMARQF_1_UNIT 1</v>
          </cell>
        </row>
        <row r="1025">
          <cell r="X1025" t="str">
            <v>SMPAND_7_UNIT</v>
          </cell>
        </row>
        <row r="1026">
          <cell r="X1026" t="str">
            <v>SMPRIP_1_SMPSON</v>
          </cell>
        </row>
        <row r="1027">
          <cell r="X1027" t="str">
            <v>SMRCOS_6_LNDFIL</v>
          </cell>
        </row>
        <row r="1028">
          <cell r="X1028" t="str">
            <v>SMRCOS_6_UNIT 1</v>
          </cell>
        </row>
        <row r="1029">
          <cell r="X1029" t="str">
            <v>SMUDGO_7_UNIT 1</v>
          </cell>
        </row>
        <row r="1030">
          <cell r="X1030" t="str">
            <v>SNCLRA_2_HOWLNG</v>
          </cell>
        </row>
        <row r="1031">
          <cell r="X1031" t="str">
            <v>SNCLRA_6_OXGEN</v>
          </cell>
        </row>
        <row r="1032">
          <cell r="X1032" t="str">
            <v>SNCLRA_6_PROCGN</v>
          </cell>
        </row>
        <row r="1033">
          <cell r="X1033" t="str">
            <v>SNCLRA_6_QF</v>
          </cell>
        </row>
        <row r="1034">
          <cell r="X1034" t="str">
            <v>SNCLRA_6_WILLMT</v>
          </cell>
        </row>
        <row r="1035">
          <cell r="X1035" t="str">
            <v>SNDBAR_7_UNIT 1</v>
          </cell>
        </row>
        <row r="1036">
          <cell r="X1036" t="str">
            <v>SNMALF_6_UNITS</v>
          </cell>
        </row>
        <row r="1037">
          <cell r="X1037" t="str">
            <v>SOLDAD_1_SLDPRS</v>
          </cell>
        </row>
        <row r="1038">
          <cell r="X1038" t="str">
            <v>SOUTH_2_UNIT</v>
          </cell>
        </row>
        <row r="1039">
          <cell r="X1039" t="str">
            <v>SPAULD_6_UNIT 1</v>
          </cell>
        </row>
        <row r="1040">
          <cell r="X1040" t="str">
            <v>SPAULD_6_UNIT 2</v>
          </cell>
        </row>
        <row r="1041">
          <cell r="X1041" t="str">
            <v>SPAULD_6_UNIT 3</v>
          </cell>
        </row>
        <row r="1042">
          <cell r="X1042" t="str">
            <v>SPAULD_6_UNIT12</v>
          </cell>
        </row>
        <row r="1043">
          <cell r="X1043" t="str">
            <v>SPBURN_2_UNIT 1</v>
          </cell>
        </row>
        <row r="1044">
          <cell r="X1044" t="str">
            <v>SPBURN_7_SNOWMT</v>
          </cell>
        </row>
        <row r="1045">
          <cell r="X1045" t="str">
            <v>SPI LI_2_UNIT 1</v>
          </cell>
        </row>
        <row r="1046">
          <cell r="X1046" t="str">
            <v>SPIAND_1_UNIT</v>
          </cell>
        </row>
        <row r="1047">
          <cell r="X1047" t="str">
            <v>SPICER_1_UNIT 1</v>
          </cell>
        </row>
        <row r="1048">
          <cell r="X1048" t="str">
            <v>SPICER_1_UNIT 2</v>
          </cell>
        </row>
        <row r="1049">
          <cell r="X1049" t="str">
            <v>SPICER_1_UNIT 3</v>
          </cell>
        </row>
        <row r="1050">
          <cell r="X1050" t="str">
            <v>SPICER_1_UNITS</v>
          </cell>
        </row>
        <row r="1051">
          <cell r="X1051" t="str">
            <v>SPIFBD_1_PL1X2</v>
          </cell>
        </row>
        <row r="1052">
          <cell r="X1052" t="str">
            <v>SPQUIN_6_SRPCQU</v>
          </cell>
        </row>
        <row r="1053">
          <cell r="X1053" t="str">
            <v>SPRGAP_1_UNIT 1</v>
          </cell>
        </row>
        <row r="1054">
          <cell r="X1054" t="str">
            <v>SPRGVL_2_QF</v>
          </cell>
        </row>
        <row r="1055">
          <cell r="X1055" t="str">
            <v>SPRGVL_2_TULE</v>
          </cell>
        </row>
        <row r="1056">
          <cell r="X1056" t="str">
            <v>SPRGVL_2_TULESC</v>
          </cell>
        </row>
        <row r="1057">
          <cell r="X1057" t="str">
            <v>SPSUSN_6_UNIT</v>
          </cell>
        </row>
        <row r="1058">
          <cell r="X1058" t="str">
            <v>SRINTL_6_UNIT</v>
          </cell>
        </row>
        <row r="1059">
          <cell r="X1059" t="str">
            <v>STANIS_7_UNIT 1</v>
          </cell>
        </row>
        <row r="1060">
          <cell r="X1060" t="str">
            <v>STAT B_6_SOLTRB</v>
          </cell>
        </row>
        <row r="1061">
          <cell r="X1061" t="str">
            <v>STAUFF_1_UNIT</v>
          </cell>
        </row>
        <row r="1062">
          <cell r="X1062" t="str">
            <v>STIGCT_2_LODI</v>
          </cell>
        </row>
        <row r="1063">
          <cell r="X1063" t="str">
            <v>STNRES_1_UNIT</v>
          </cell>
        </row>
        <row r="1064">
          <cell r="X1064" t="str">
            <v>STOILS_1_UNITS</v>
          </cell>
        </row>
        <row r="1065">
          <cell r="X1065" t="str">
            <v>STOREY_7_MDRCHW</v>
          </cell>
        </row>
        <row r="1066">
          <cell r="X1066" t="str">
            <v>STRMVW_7_SDSU B</v>
          </cell>
        </row>
        <row r="1067">
          <cell r="X1067" t="str">
            <v>STRMVW_7_SDSU C</v>
          </cell>
        </row>
        <row r="1068">
          <cell r="X1068" t="str">
            <v>STROUD_6_SOLAR</v>
          </cell>
        </row>
        <row r="1069">
          <cell r="X1069" t="str">
            <v>SUISUN_7_CTYFAI</v>
          </cell>
        </row>
        <row r="1070">
          <cell r="X1070" t="str">
            <v>SUNNY_1_UNIT</v>
          </cell>
        </row>
        <row r="1071">
          <cell r="X1071" t="str">
            <v>SUNRIS_2_PL1X3</v>
          </cell>
        </row>
        <row r="1072">
          <cell r="X1072" t="str">
            <v>SUNRIS_2_UNIT 1</v>
          </cell>
        </row>
        <row r="1073">
          <cell r="X1073" t="str">
            <v>SUNRIS_2_UNIT 2</v>
          </cell>
        </row>
        <row r="1074">
          <cell r="X1074" t="str">
            <v>SUNRIS_2_UNIT 3</v>
          </cell>
        </row>
        <row r="1075">
          <cell r="X1075" t="str">
            <v>SUNSET_2_UNIT A</v>
          </cell>
        </row>
        <row r="1076">
          <cell r="X1076" t="str">
            <v>SUNSET_2_UNIT B</v>
          </cell>
        </row>
        <row r="1077">
          <cell r="X1077" t="str">
            <v>SUNSET_2_UNIT C</v>
          </cell>
        </row>
        <row r="1078">
          <cell r="X1078" t="str">
            <v>SUNSET_2_UNITS</v>
          </cell>
        </row>
        <row r="1079">
          <cell r="X1079" t="str">
            <v>SUNSHN_2_LNDFL</v>
          </cell>
        </row>
        <row r="1080">
          <cell r="X1080" t="str">
            <v>SUNSHN_2_LNDFL1</v>
          </cell>
        </row>
        <row r="1081">
          <cell r="X1081" t="str">
            <v>SUNSHN_2_LNDFL2</v>
          </cell>
        </row>
        <row r="1082">
          <cell r="X1082" t="str">
            <v>SUNSHN_2_LNDFL3</v>
          </cell>
        </row>
        <row r="1083">
          <cell r="X1083" t="str">
            <v>SUNSHN_2_LNDFL4</v>
          </cell>
        </row>
        <row r="1084">
          <cell r="X1084" t="str">
            <v>SUNSHN_2_LNDFL5</v>
          </cell>
        </row>
        <row r="1085">
          <cell r="X1085" t="str">
            <v>SUTTER_2_CTG1</v>
          </cell>
        </row>
        <row r="1086">
          <cell r="X1086" t="str">
            <v>SUTTER_2_CTG2</v>
          </cell>
        </row>
        <row r="1087">
          <cell r="X1087" t="str">
            <v>SUTTER_2_PL1X3</v>
          </cell>
        </row>
        <row r="1088">
          <cell r="X1088" t="str">
            <v>SUTTER_2_STG</v>
          </cell>
        </row>
        <row r="1089">
          <cell r="X1089" t="str">
            <v>SYCAMR_2_UNIT 1</v>
          </cell>
        </row>
        <row r="1090">
          <cell r="X1090" t="str">
            <v>SYCAMR_2_UNIT 2</v>
          </cell>
        </row>
        <row r="1091">
          <cell r="X1091" t="str">
            <v>SYCAMR_2_UNIT 3</v>
          </cell>
        </row>
        <row r="1092">
          <cell r="X1092" t="str">
            <v>SYCAMR_2_UNIT 4</v>
          </cell>
        </row>
        <row r="1093">
          <cell r="X1093" t="str">
            <v>SYLMAR_2_LDWP</v>
          </cell>
        </row>
        <row r="1094">
          <cell r="X1094" t="str">
            <v>TANHIL_6_SOLART</v>
          </cell>
        </row>
        <row r="1095">
          <cell r="X1095" t="str">
            <v>TBLMTN_6_QF</v>
          </cell>
        </row>
        <row r="1096">
          <cell r="X1096" t="str">
            <v>TEMBLR_7_WELLPT</v>
          </cell>
        </row>
        <row r="1097">
          <cell r="X1097" t="str">
            <v>TENGEN_2_PL1X2</v>
          </cell>
        </row>
        <row r="1098">
          <cell r="X1098" t="str">
            <v>TENGEN_6_UNIT 1</v>
          </cell>
        </row>
        <row r="1099">
          <cell r="X1099" t="str">
            <v>TENGEN_6_UNIT 2</v>
          </cell>
        </row>
        <row r="1100">
          <cell r="X1100" t="str">
            <v>TERMEX_2_PL1X3</v>
          </cell>
        </row>
        <row r="1101">
          <cell r="X1101" t="str">
            <v>TESLA_1_QF</v>
          </cell>
        </row>
        <row r="1102">
          <cell r="X1102" t="str">
            <v>THERMA_2_UNIT 1</v>
          </cell>
        </row>
        <row r="1103">
          <cell r="X1103" t="str">
            <v>THERMA_2_UNIT 2</v>
          </cell>
        </row>
        <row r="1104">
          <cell r="X1104" t="str">
            <v>THERMA_2_UNIT 3</v>
          </cell>
        </row>
        <row r="1105">
          <cell r="X1105" t="str">
            <v>THERMA_2_UNIT 4</v>
          </cell>
        </row>
        <row r="1106">
          <cell r="X1106" t="str">
            <v>THMENG_1_UNIT 1</v>
          </cell>
        </row>
        <row r="1107">
          <cell r="X1107" t="str">
            <v>TIDWTR_2_UNIT 1</v>
          </cell>
        </row>
        <row r="1108">
          <cell r="X1108" t="str">
            <v>TIDWTR_2_UNIT 2</v>
          </cell>
        </row>
        <row r="1109">
          <cell r="X1109" t="str">
            <v>TIDWTR_2_UNIT 3</v>
          </cell>
        </row>
        <row r="1110">
          <cell r="X1110" t="str">
            <v>TIDWTR_2_UNITS</v>
          </cell>
        </row>
        <row r="1111">
          <cell r="X1111" t="str">
            <v>TIFFNY_1_DILLON</v>
          </cell>
        </row>
        <row r="1112">
          <cell r="X1112" t="str">
            <v>TIGRCK_7_UNIT 1</v>
          </cell>
        </row>
        <row r="1113">
          <cell r="X1113" t="str">
            <v>TIGRCK_7_UNIT 2</v>
          </cell>
        </row>
        <row r="1114">
          <cell r="X1114" t="str">
            <v>TIGRCK_7_UNITS</v>
          </cell>
        </row>
        <row r="1115">
          <cell r="X1115" t="str">
            <v>TKOPWR_2_UNIT</v>
          </cell>
        </row>
        <row r="1116">
          <cell r="X1116" t="str">
            <v>TMPLTN_2_SOLAR</v>
          </cell>
        </row>
        <row r="1117">
          <cell r="X1117" t="str">
            <v>TOADTW_6_UNIT</v>
          </cell>
        </row>
        <row r="1118">
          <cell r="X1118" t="str">
            <v>TOPAZ_2_SOLAR</v>
          </cell>
        </row>
        <row r="1119">
          <cell r="X1119" t="str">
            <v>TULLCK_7_UNIT 1</v>
          </cell>
        </row>
        <row r="1120">
          <cell r="X1120" t="str">
            <v>TULLCK_7_UNIT 2</v>
          </cell>
        </row>
        <row r="1121">
          <cell r="X1121" t="str">
            <v>TULLCK_7_UNIT 3</v>
          </cell>
        </row>
        <row r="1122">
          <cell r="X1122" t="str">
            <v>TULLCK_7_UNITS</v>
          </cell>
        </row>
        <row r="1123">
          <cell r="X1123" t="str">
            <v>TUPMAN_1_BIOGAS</v>
          </cell>
        </row>
        <row r="1124">
          <cell r="X1124" t="str">
            <v>TWISSL_6_SOLAR</v>
          </cell>
        </row>
        <row r="1125">
          <cell r="X1125" t="str">
            <v>TXMCKT_6_UNIT</v>
          </cell>
        </row>
        <row r="1126">
          <cell r="X1126" t="str">
            <v>UCMTG_7_UCSD1</v>
          </cell>
        </row>
        <row r="1127">
          <cell r="X1127" t="str">
            <v>UCMTG_7_UCSD2</v>
          </cell>
        </row>
        <row r="1128">
          <cell r="X1128" t="str">
            <v>UKIAH_7_LAKEMN</v>
          </cell>
        </row>
        <row r="1129">
          <cell r="X1129" t="str">
            <v>ULTOGL_1_POSO</v>
          </cell>
        </row>
        <row r="1130">
          <cell r="X1130" t="str">
            <v>ULTPCH_1_UNIT 1</v>
          </cell>
        </row>
        <row r="1131">
          <cell r="X1131" t="str">
            <v>ULTPFR_1_UNIT 1</v>
          </cell>
        </row>
        <row r="1132">
          <cell r="X1132" t="str">
            <v>ULTRCK_2_UNIT</v>
          </cell>
        </row>
        <row r="1133">
          <cell r="X1133" t="str">
            <v>UNCHEM_1_UNIT</v>
          </cell>
        </row>
        <row r="1134">
          <cell r="X1134" t="str">
            <v>UNOCAL_1_UNIT 1</v>
          </cell>
        </row>
        <row r="1135">
          <cell r="X1135" t="str">
            <v>UNOCAL_1_UNIT 2</v>
          </cell>
        </row>
        <row r="1136">
          <cell r="X1136" t="str">
            <v>UNOCAL_1_UNIT 3</v>
          </cell>
        </row>
        <row r="1137">
          <cell r="X1137" t="str">
            <v>UNOCAL_1_UNITS</v>
          </cell>
        </row>
        <row r="1138">
          <cell r="X1138" t="str">
            <v>UNTDQF_7_UNITS</v>
          </cell>
        </row>
        <row r="1139">
          <cell r="X1139" t="str">
            <v>UNVRSY_1_UNIT 1</v>
          </cell>
        </row>
        <row r="1140">
          <cell r="X1140" t="str">
            <v>URBAN_6_NMED1</v>
          </cell>
        </row>
        <row r="1141">
          <cell r="X1141" t="str">
            <v>USWND1_2_UNITS</v>
          </cell>
        </row>
        <row r="1142">
          <cell r="X1142" t="str">
            <v>USWND2_1_UNITS</v>
          </cell>
        </row>
        <row r="1143">
          <cell r="X1143" t="str">
            <v>USWND4_2_UNITS</v>
          </cell>
        </row>
        <row r="1144">
          <cell r="X1144" t="str">
            <v>USWNDR_2_SMUD</v>
          </cell>
        </row>
        <row r="1145">
          <cell r="X1145" t="str">
            <v>USWNDR_2_SMUD2</v>
          </cell>
        </row>
        <row r="1146">
          <cell r="X1146" t="str">
            <v>USWNDR_2_UNITS</v>
          </cell>
        </row>
        <row r="1147">
          <cell r="X1147" t="str">
            <v>USWPFK_6_FRICK</v>
          </cell>
        </row>
        <row r="1148">
          <cell r="X1148" t="str">
            <v>USWPJR_2_UNITS</v>
          </cell>
        </row>
        <row r="1149">
          <cell r="X1149" t="str">
            <v>VACADX_1_NAS</v>
          </cell>
        </row>
        <row r="1150">
          <cell r="X1150" t="str">
            <v>VACADX_1_QF</v>
          </cell>
        </row>
        <row r="1151">
          <cell r="X1151" t="str">
            <v>VACADX_1_SOLAR</v>
          </cell>
        </row>
        <row r="1152">
          <cell r="X1152" t="str">
            <v>VACADX_1_UNITA1</v>
          </cell>
        </row>
        <row r="1153">
          <cell r="X1153" t="str">
            <v>VALLEY_5_PERRIS</v>
          </cell>
        </row>
        <row r="1154">
          <cell r="X1154" t="str">
            <v>VALLEY_5_REDMTN</v>
          </cell>
        </row>
        <row r="1155">
          <cell r="X1155" t="str">
            <v>VALLEY_5_RTS044</v>
          </cell>
        </row>
        <row r="1156">
          <cell r="X1156" t="str">
            <v>VALLEY_7_BADLND</v>
          </cell>
        </row>
        <row r="1157">
          <cell r="X1157" t="str">
            <v>VALLEY_7_UNITA1</v>
          </cell>
        </row>
        <row r="1158">
          <cell r="X1158" t="str">
            <v>VEDDER_1_SEKERN</v>
          </cell>
        </row>
        <row r="1159">
          <cell r="X1159" t="str">
            <v>VERNON_6_GONZL1</v>
          </cell>
        </row>
        <row r="1160">
          <cell r="X1160" t="str">
            <v>VERNON_6_GONZL2</v>
          </cell>
        </row>
        <row r="1161">
          <cell r="X1161" t="str">
            <v>VERNON_6_MALBRG</v>
          </cell>
        </row>
        <row r="1162">
          <cell r="X1162" t="str">
            <v>VERNON_7_CTG1</v>
          </cell>
        </row>
        <row r="1163">
          <cell r="X1163" t="str">
            <v>VERNON_7_CTG2</v>
          </cell>
        </row>
        <row r="1164">
          <cell r="X1164" t="str">
            <v>VERNON_7_STG3</v>
          </cell>
        </row>
        <row r="1165">
          <cell r="X1165" t="str">
            <v>VESTAL_2_KERN</v>
          </cell>
        </row>
        <row r="1166">
          <cell r="X1166" t="str">
            <v>VESTAL_2_RTS042</v>
          </cell>
        </row>
        <row r="1167">
          <cell r="X1167" t="str">
            <v>VESTAL_2_WELLHD</v>
          </cell>
        </row>
        <row r="1168">
          <cell r="X1168" t="str">
            <v>VESTAL_6_KERNU1</v>
          </cell>
        </row>
        <row r="1169">
          <cell r="X1169" t="str">
            <v>VESTAL_6_KERNU2</v>
          </cell>
        </row>
        <row r="1170">
          <cell r="X1170" t="str">
            <v>VESTAL_6_QF</v>
          </cell>
        </row>
        <row r="1171">
          <cell r="X1171" t="str">
            <v>VESTAL_6_ULTRGN</v>
          </cell>
        </row>
        <row r="1172">
          <cell r="X1172" t="str">
            <v>VESTAL_6_WDFIRE</v>
          </cell>
        </row>
        <row r="1173">
          <cell r="X1173" t="str">
            <v>VICTOR_1_EXSLRA</v>
          </cell>
        </row>
        <row r="1174">
          <cell r="X1174" t="str">
            <v>VICTOR_1_EXSLRB</v>
          </cell>
        </row>
        <row r="1175">
          <cell r="X1175" t="str">
            <v>VICTOR_1_QF</v>
          </cell>
        </row>
        <row r="1176">
          <cell r="X1176" t="str">
            <v>VICTOR_1_SLRHES</v>
          </cell>
        </row>
        <row r="1177">
          <cell r="X1177" t="str">
            <v>VICTOR_1_SOLAR1</v>
          </cell>
        </row>
        <row r="1178">
          <cell r="X1178" t="str">
            <v>VILLPK_2_VALLYV</v>
          </cell>
        </row>
        <row r="1179">
          <cell r="X1179" t="str">
            <v>VILLPK_6_MWDYOR</v>
          </cell>
        </row>
        <row r="1180">
          <cell r="X1180" t="str">
            <v>VINCNT_2_QF</v>
          </cell>
        </row>
        <row r="1181">
          <cell r="X1181" t="str">
            <v>VINCNT_2_WESTWD</v>
          </cell>
        </row>
        <row r="1182">
          <cell r="X1182" t="str">
            <v>VISTA_2_FCELL</v>
          </cell>
        </row>
        <row r="1183">
          <cell r="X1183" t="str">
            <v>VISTA_2_RIALTO</v>
          </cell>
        </row>
        <row r="1184">
          <cell r="X1184" t="str">
            <v>VISTA_6_QF</v>
          </cell>
        </row>
        <row r="1185">
          <cell r="X1185" t="str">
            <v>VLCNTR_6_VCSLR1</v>
          </cell>
        </row>
        <row r="1186">
          <cell r="X1186" t="str">
            <v>VLCNTR_6_VCSLR2</v>
          </cell>
        </row>
        <row r="1187">
          <cell r="X1187" t="str">
            <v>VLYHOM_7_SSJID</v>
          </cell>
        </row>
        <row r="1188">
          <cell r="X1188" t="str">
            <v>VOLTA_2_UNIT 1</v>
          </cell>
        </row>
        <row r="1189">
          <cell r="X1189" t="str">
            <v>VOLTA_2_UNIT 2</v>
          </cell>
        </row>
        <row r="1190">
          <cell r="X1190" t="str">
            <v>VOLTA_6_DIGHYD</v>
          </cell>
        </row>
        <row r="1191">
          <cell r="X1191" t="str">
            <v>VOLTA_7_BAILEY</v>
          </cell>
        </row>
        <row r="1192">
          <cell r="X1192" t="str">
            <v>VOLTA_7_QFUNTS</v>
          </cell>
        </row>
        <row r="1193">
          <cell r="X1193" t="str">
            <v>WADHAM_6_UNIT</v>
          </cell>
        </row>
        <row r="1194">
          <cell r="X1194" t="str">
            <v>WALCRK_2_CTG1</v>
          </cell>
        </row>
        <row r="1195">
          <cell r="X1195" t="str">
            <v>WALCRK_2_CTG2</v>
          </cell>
        </row>
        <row r="1196">
          <cell r="X1196" t="str">
            <v>WALCRK_2_CTG3</v>
          </cell>
        </row>
        <row r="1197">
          <cell r="X1197" t="str">
            <v>WALCRK_2_CTG4</v>
          </cell>
        </row>
        <row r="1198">
          <cell r="X1198" t="str">
            <v>WALCRK_2_CTG5</v>
          </cell>
        </row>
        <row r="1199">
          <cell r="X1199" t="str">
            <v>WALNUT_2_SOLAR</v>
          </cell>
        </row>
        <row r="1200">
          <cell r="X1200" t="str">
            <v>WALNUT_6_HILLGEN</v>
          </cell>
        </row>
        <row r="1201">
          <cell r="X1201" t="str">
            <v>WALNUT_7_WCOVCT</v>
          </cell>
        </row>
        <row r="1202">
          <cell r="X1202" t="str">
            <v>WALNUT_7_WCOVST</v>
          </cell>
        </row>
        <row r="1203">
          <cell r="X1203" t="str">
            <v>WARNE_2_UNIT</v>
          </cell>
        </row>
        <row r="1204">
          <cell r="X1204" t="str">
            <v>WARNE_2_UNIT 1</v>
          </cell>
        </row>
        <row r="1205">
          <cell r="X1205" t="str">
            <v>WARNE_2_UNIT 2</v>
          </cell>
        </row>
        <row r="1206">
          <cell r="X1206" t="str">
            <v>WAUKNA_1_SOLAR</v>
          </cell>
        </row>
        <row r="1207">
          <cell r="X1207" t="str">
            <v>WDFRDF_2_UNITS</v>
          </cell>
        </row>
        <row r="1208">
          <cell r="X1208" t="str">
            <v>WDLEAF_7_UNIT 1</v>
          </cell>
        </row>
        <row r="1209">
          <cell r="X1209" t="str">
            <v>WEBER_6_FORWRD</v>
          </cell>
        </row>
        <row r="1210">
          <cell r="X1210" t="str">
            <v>WESTPT_2_UNIT</v>
          </cell>
        </row>
        <row r="1211">
          <cell r="X1211" t="str">
            <v>WFRESN_1_SOLAR</v>
          </cell>
        </row>
        <row r="1212">
          <cell r="X1212" t="str">
            <v>WHEATL_6_LNDFIL</v>
          </cell>
        </row>
        <row r="1213">
          <cell r="X1213" t="str">
            <v>WHTWTR_1_WINDA1</v>
          </cell>
        </row>
        <row r="1214">
          <cell r="X1214" t="str">
            <v>WINAMD_6_UNIT 1</v>
          </cell>
        </row>
        <row r="1215">
          <cell r="X1215" t="str">
            <v>WINAMD_6_UNIT 2</v>
          </cell>
        </row>
        <row r="1216">
          <cell r="X1216" t="str">
            <v>WISE_1_UNIT 1</v>
          </cell>
        </row>
        <row r="1217">
          <cell r="X1217" t="str">
            <v>WISE_1_UNIT 2</v>
          </cell>
        </row>
        <row r="1218">
          <cell r="X1218" t="str">
            <v>WISHON_6_UNIT 1</v>
          </cell>
        </row>
        <row r="1219">
          <cell r="X1219" t="str">
            <v>WISHON_6_UNIT 2</v>
          </cell>
        </row>
        <row r="1220">
          <cell r="X1220" t="str">
            <v>WISHON_6_UNIT 3</v>
          </cell>
        </row>
        <row r="1221">
          <cell r="X1221" t="str">
            <v>WISHON_6_UNIT 4</v>
          </cell>
        </row>
        <row r="1222">
          <cell r="X1222" t="str">
            <v>WISHON_6_UNITS</v>
          </cell>
        </row>
        <row r="1223">
          <cell r="X1223" t="str">
            <v>WLLWCR_6_CEDRFL</v>
          </cell>
        </row>
        <row r="1224">
          <cell r="X1224" t="str">
            <v>WNDMAS_2_UNIT 1</v>
          </cell>
        </row>
        <row r="1225">
          <cell r="X1225" t="str">
            <v>WNDSTR_2_WIND</v>
          </cell>
        </row>
        <row r="1226">
          <cell r="X1226" t="str">
            <v>WNDSTR_2_WIND1</v>
          </cell>
        </row>
        <row r="1227">
          <cell r="X1227" t="str">
            <v>WNDSTR_2_WIND2</v>
          </cell>
        </row>
        <row r="1228">
          <cell r="X1228" t="str">
            <v>WOLFSK_1_UNITA1</v>
          </cell>
        </row>
        <row r="1229">
          <cell r="X1229" t="str">
            <v>WRGHTP_7_AMENGY</v>
          </cell>
        </row>
        <row r="1230">
          <cell r="X1230" t="str">
            <v>WSENGY_1_UNIT 1</v>
          </cell>
        </row>
        <row r="1231">
          <cell r="X1231" t="str">
            <v>YUBACT_1_SUNSWT</v>
          </cell>
        </row>
        <row r="1232">
          <cell r="X1232" t="str">
            <v>YUBACT_6_UNITA1</v>
          </cell>
        </row>
        <row r="1233">
          <cell r="X1233" t="str">
            <v>ZANKER_1_UNIT 1</v>
          </cell>
        </row>
        <row r="1234">
          <cell r="X1234" t="str">
            <v>ZANKER_1_UNIT 2</v>
          </cell>
        </row>
        <row r="1235">
          <cell r="X1235" t="str">
            <v>ZOND_6_UNIT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_Entry_Form"/>
      <sheetName val="List_Data"/>
    </sheetNames>
    <sheetDataSet>
      <sheetData sheetId="0"/>
      <sheetData sheetId="1"/>
      <sheetData sheetId="2">
        <row r="2">
          <cell r="D2" t="str">
            <v>3PR - 3 Phases Renewable Energy</v>
          </cell>
        </row>
        <row r="3">
          <cell r="D3" t="str">
            <v>AGER - Agera Energy</v>
          </cell>
        </row>
        <row r="4">
          <cell r="D4" t="str">
            <v>APM - American PowerNet Management</v>
          </cell>
        </row>
        <row r="5">
          <cell r="D5" t="str">
            <v>AVCE - Apple Valley Clean Energy</v>
          </cell>
        </row>
        <row r="6">
          <cell r="D6" t="str">
            <v>CES - Calpine Energy Solutions</v>
          </cell>
        </row>
        <row r="7">
          <cell r="D7" t="str">
            <v>CPA - Calpine Power America</v>
          </cell>
        </row>
        <row r="8">
          <cell r="D8" t="str">
            <v>COBA - City of Baldwin Park</v>
          </cell>
        </row>
        <row r="9">
          <cell r="D9" t="str">
            <v>COCO - City of Commerce</v>
          </cell>
        </row>
        <row r="10">
          <cell r="D10" t="str">
            <v>COPA - City of Palmdale</v>
          </cell>
        </row>
        <row r="11">
          <cell r="D11" t="str">
            <v>COPO - City of Pomona</v>
          </cell>
        </row>
        <row r="12">
          <cell r="D12" t="str">
            <v>COHA - City of Hanford</v>
          </cell>
        </row>
        <row r="13">
          <cell r="D13" t="str">
            <v>LACC - Clean Power Alliance of Southern California</v>
          </cell>
        </row>
        <row r="14">
          <cell r="D14" t="str">
            <v>CPSF - CleanPowerSF</v>
          </cell>
        </row>
        <row r="15">
          <cell r="D15" t="str">
            <v>CEM1 - Commercial Energy of California</v>
          </cell>
        </row>
        <row r="16">
          <cell r="D16" t="str">
            <v>CNE - Constellation NewEnergy</v>
          </cell>
        </row>
        <row r="17">
          <cell r="D17" t="str">
            <v>DCE - Desert Community Energy</v>
          </cell>
        </row>
        <row r="18">
          <cell r="D18" t="str">
            <v>DEB - Direct Energy Business</v>
          </cell>
        </row>
        <row r="19">
          <cell r="D19" t="str">
            <v>DES - Direct Energy Services</v>
          </cell>
        </row>
        <row r="20">
          <cell r="D20" t="str">
            <v>EBCE - East Bay Community Energy</v>
          </cell>
        </row>
        <row r="21">
          <cell r="D21" t="str">
            <v>EIPS - EDF Trading</v>
          </cell>
        </row>
        <row r="22">
          <cell r="D22" t="str">
            <v>GECA - Gexa Energy California</v>
          </cell>
        </row>
        <row r="23">
          <cell r="D23" t="str">
            <v>CEI - Just Energy Solution</v>
          </cell>
        </row>
        <row r="24">
          <cell r="D24" t="str">
            <v>KCCP - King City Community Power</v>
          </cell>
        </row>
        <row r="25">
          <cell r="D25" t="str">
            <v>LCE - Lancaster Choice Energy</v>
          </cell>
        </row>
        <row r="26">
          <cell r="D26" t="str">
            <v>LPDE - Liberty Power Delaware</v>
          </cell>
        </row>
        <row r="27">
          <cell r="D27" t="str">
            <v>LPH - Liberty Power Holdings</v>
          </cell>
        </row>
        <row r="28">
          <cell r="D28" t="str">
            <v>MPG - Mansfield Power and Gas</v>
          </cell>
        </row>
        <row r="29">
          <cell r="D29" t="str">
            <v>MCE - Marin Clean Energy</v>
          </cell>
        </row>
        <row r="30">
          <cell r="D30" t="str">
            <v>MBCP - Monterey Bay Community Power Authority</v>
          </cell>
        </row>
        <row r="31">
          <cell r="D31" t="str">
            <v>PGE - Pacific Gas &amp; Electric</v>
          </cell>
        </row>
        <row r="32">
          <cell r="D32" t="str">
            <v>PALP - Palmco Power CA</v>
          </cell>
        </row>
        <row r="33">
          <cell r="D33" t="str">
            <v>PCEA - Peninsula Clean Energy Authority</v>
          </cell>
        </row>
        <row r="34">
          <cell r="D34" t="str">
            <v>PRIM - Pico Rivera Innovative Municipal Energy</v>
          </cell>
        </row>
        <row r="35">
          <cell r="D35" t="str">
            <v>PPG - Pilot Power Group</v>
          </cell>
        </row>
        <row r="36">
          <cell r="D36" t="str">
            <v>PION - Pioneer Community Energy</v>
          </cell>
        </row>
        <row r="37">
          <cell r="D37" t="str">
            <v>PRAX - Praxair Plainfield</v>
          </cell>
        </row>
        <row r="38">
          <cell r="D38" t="str">
            <v>RMEA - Rancho Mirage Energy Authority</v>
          </cell>
        </row>
        <row r="39">
          <cell r="D39" t="str">
            <v>RCEA - Redwood Coast Energy Authority</v>
          </cell>
        </row>
        <row r="40">
          <cell r="D40" t="str">
            <v>SDGE - San Diego Gas &amp; Electric</v>
          </cell>
        </row>
        <row r="41">
          <cell r="D41" t="str">
            <v>SJP - San Jacinto Power</v>
          </cell>
        </row>
        <row r="42">
          <cell r="D42" t="str">
            <v>SJCE - San Jose Clean Energy</v>
          </cell>
        </row>
        <row r="43">
          <cell r="D43" t="str">
            <v>SENA - Shell Energy North America</v>
          </cell>
        </row>
        <row r="44">
          <cell r="D44" t="str">
            <v>SVCE - Silicon Valley Clean Energy Authority</v>
          </cell>
        </row>
        <row r="45">
          <cell r="D45" t="str">
            <v>COSB - Solana Energy Alliance</v>
          </cell>
        </row>
        <row r="46">
          <cell r="D46" t="str">
            <v xml:space="preserve">SCP - Sonoma Clean Power Authority </v>
          </cell>
        </row>
        <row r="47">
          <cell r="D47" t="str">
            <v>SCE - Southern California Edison</v>
          </cell>
        </row>
        <row r="48">
          <cell r="D48" t="str">
            <v>TCEM - Tenaska California Energy Marketing</v>
          </cell>
        </row>
        <row r="49">
          <cell r="D49" t="str">
            <v>TPS - Tenaska Power Services</v>
          </cell>
        </row>
        <row r="50">
          <cell r="D50" t="str">
            <v>UCOP - The Regents of the University of California</v>
          </cell>
        </row>
        <row r="51">
          <cell r="D51" t="str">
            <v>TNG - Tiger Natural Gas</v>
          </cell>
        </row>
        <row r="52">
          <cell r="D52" t="str">
            <v>VCEA - Valley Clean Energy Alliance</v>
          </cell>
        </row>
        <row r="53">
          <cell r="D53" t="str">
            <v>WCES - Western Community Energy of Seven Cities</v>
          </cell>
        </row>
        <row r="54">
          <cell r="D54" t="str">
            <v>YEPE - YEP Energy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 Descriptions"/>
      <sheetName val="2019 NQC List"/>
      <sheetName val="2019 Other"/>
      <sheetName val="2019 Technology Factors"/>
      <sheetName val="Lis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 Descriptions"/>
      <sheetName val="2019 NQC List"/>
      <sheetName val="2019 Other"/>
      <sheetName val="2019 Technology Factors"/>
      <sheetName val="Lis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  <row r="28">
          <cell r="B28" t="str">
            <v>North</v>
          </cell>
        </row>
        <row r="29">
          <cell r="B29" t="str">
            <v>South</v>
          </cell>
        </row>
        <row r="36">
          <cell r="B36" t="str">
            <v>Yes</v>
          </cell>
        </row>
        <row r="37">
          <cell r="B37" t="str">
            <v>No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Info"/>
      <sheetName val="RA Capacity"/>
      <sheetName val="Lists"/>
      <sheetName val="Sheet1"/>
      <sheetName val="Other"/>
      <sheetName val="Resources"/>
      <sheetName val="Flexible RA Capacity"/>
      <sheetName val="PRM For Annual RA"/>
    </sheetNames>
    <sheetDataSet>
      <sheetData sheetId="0"/>
      <sheetData sheetId="1"/>
      <sheetData sheetId="2">
        <row r="6">
          <cell r="A6" t="str">
            <v>D</v>
          </cell>
        </row>
        <row r="7">
          <cell r="A7" t="str">
            <v>S</v>
          </cell>
        </row>
        <row r="8">
          <cell r="A8" t="str">
            <v>N</v>
          </cell>
        </row>
      </sheetData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ngelica Sindelar" id="{B91C688E-182A-486E-9089-4FE5BD319AD5}" userId="Angelica Sindelar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30" dT="2022-06-24T21:45:28.37" personId="{B91C688E-182A-486E-9089-4FE5BD319AD5}" id="{7FA8B193-104A-4DB6-B649-60B81E04D7A8}">
    <text>Contract ending on 03/2023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F038A-BECE-4F2A-93E5-5DF0184EDD8C}">
  <sheetPr>
    <pageSetUpPr fitToPage="1"/>
  </sheetPr>
  <dimension ref="A1:AK36"/>
  <sheetViews>
    <sheetView tabSelected="1" zoomScaleNormal="100" workbookViewId="0">
      <selection activeCell="C24" sqref="C24"/>
    </sheetView>
  </sheetViews>
  <sheetFormatPr defaultRowHeight="13.2" x14ac:dyDescent="0.25"/>
  <cols>
    <col min="1" max="1" width="19.33203125" customWidth="1"/>
    <col min="2" max="2" width="30" customWidth="1"/>
    <col min="3" max="6" width="9.44140625" customWidth="1"/>
    <col min="7" max="7" width="9.5546875" customWidth="1"/>
    <col min="8" max="8" width="10.5546875" customWidth="1"/>
    <col min="9" max="9" width="10.5546875" style="2" customWidth="1"/>
    <col min="10" max="10" width="10.6640625" customWidth="1"/>
    <col min="11" max="11" width="10.44140625" customWidth="1"/>
    <col min="12" max="12" width="10" customWidth="1"/>
    <col min="13" max="13" width="10.44140625" customWidth="1"/>
    <col min="14" max="14" width="11.109375" customWidth="1"/>
    <col min="15" max="15" width="16.33203125" bestFit="1" customWidth="1"/>
    <col min="16" max="16" width="11.88671875" customWidth="1"/>
    <col min="17" max="18" width="9.88671875" customWidth="1"/>
    <col min="19" max="19" width="11.6640625" customWidth="1"/>
    <col min="20" max="21" width="15.44140625" customWidth="1"/>
    <col min="22" max="22" width="10.88671875" customWidth="1"/>
    <col min="23" max="23" width="42.44140625" customWidth="1"/>
    <col min="25" max="25" width="9.88671875" customWidth="1"/>
    <col min="36" max="36" width="13.88671875" bestFit="1" customWidth="1"/>
  </cols>
  <sheetData>
    <row r="1" spans="1:37" x14ac:dyDescent="0.25">
      <c r="H1" s="1" t="s">
        <v>0</v>
      </c>
    </row>
    <row r="2" spans="1:37" x14ac:dyDescent="0.25">
      <c r="A2" s="3" t="s">
        <v>1</v>
      </c>
      <c r="B2" s="4" t="s">
        <v>2</v>
      </c>
      <c r="C2" s="5"/>
      <c r="D2" s="5"/>
      <c r="E2" s="5"/>
      <c r="F2" s="6"/>
      <c r="G2" s="6"/>
      <c r="H2" s="6"/>
    </row>
    <row r="3" spans="1:37" ht="39.6" x14ac:dyDescent="0.25">
      <c r="A3" s="7" t="s">
        <v>3</v>
      </c>
      <c r="B3" s="7" t="s">
        <v>4</v>
      </c>
      <c r="C3" s="8">
        <v>44927</v>
      </c>
      <c r="D3" s="8">
        <v>44958</v>
      </c>
      <c r="E3" s="8">
        <v>44986</v>
      </c>
      <c r="F3" s="8">
        <v>45017</v>
      </c>
      <c r="G3" s="8">
        <v>45047</v>
      </c>
      <c r="H3" s="8">
        <v>45078</v>
      </c>
      <c r="I3" s="8">
        <v>45108</v>
      </c>
      <c r="J3" s="8">
        <v>45139</v>
      </c>
      <c r="K3" s="8">
        <v>45170</v>
      </c>
      <c r="L3" s="8">
        <v>45200</v>
      </c>
      <c r="M3" s="8">
        <v>45231</v>
      </c>
      <c r="N3" s="8">
        <v>45261</v>
      </c>
      <c r="O3" s="7" t="s">
        <v>5</v>
      </c>
      <c r="P3" s="7" t="s">
        <v>6</v>
      </c>
      <c r="Q3" s="7" t="s">
        <v>7</v>
      </c>
      <c r="R3" s="7" t="s">
        <v>8</v>
      </c>
      <c r="S3" s="9" t="s">
        <v>9</v>
      </c>
      <c r="T3" s="7" t="s">
        <v>10</v>
      </c>
      <c r="U3" s="7" t="s">
        <v>11</v>
      </c>
      <c r="V3" s="10"/>
      <c r="Z3" s="11"/>
      <c r="AA3" s="11"/>
      <c r="AB3" s="11"/>
    </row>
    <row r="4" spans="1:37" x14ac:dyDescent="0.25">
      <c r="A4" s="7"/>
      <c r="B4" s="7"/>
      <c r="C4" s="12">
        <f t="shared" ref="C4:N4" si="0">SUM(C5:C17)</f>
        <v>1310.6599999999999</v>
      </c>
      <c r="D4" s="12">
        <f t="shared" si="0"/>
        <v>1311.1999999999998</v>
      </c>
      <c r="E4" s="12">
        <f t="shared" si="0"/>
        <v>1301.8199999999997</v>
      </c>
      <c r="F4" s="12">
        <f t="shared" si="0"/>
        <v>1284.3699999999999</v>
      </c>
      <c r="G4" s="12">
        <f t="shared" si="0"/>
        <v>494.74</v>
      </c>
      <c r="H4" s="12">
        <f t="shared" si="0"/>
        <v>494.03</v>
      </c>
      <c r="I4" s="12">
        <f t="shared" si="0"/>
        <v>495.32</v>
      </c>
      <c r="J4" s="12">
        <f t="shared" si="0"/>
        <v>493.57</v>
      </c>
      <c r="K4" s="12">
        <f t="shared" si="0"/>
        <v>493.28</v>
      </c>
      <c r="L4" s="12">
        <f t="shared" si="0"/>
        <v>491.77</v>
      </c>
      <c r="M4" s="12">
        <f t="shared" si="0"/>
        <v>503.87</v>
      </c>
      <c r="N4" s="12">
        <f t="shared" si="0"/>
        <v>494.86</v>
      </c>
      <c r="O4" s="7"/>
      <c r="P4" s="7"/>
      <c r="Q4" s="7"/>
      <c r="R4" s="7"/>
      <c r="S4" s="7"/>
      <c r="T4" s="7"/>
      <c r="U4" s="7"/>
      <c r="V4" s="10"/>
      <c r="W4" s="13" t="s">
        <v>12</v>
      </c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</row>
    <row r="5" spans="1:37" x14ac:dyDescent="0.25">
      <c r="A5" s="14" t="s">
        <v>13</v>
      </c>
      <c r="B5" s="15" t="s">
        <v>14</v>
      </c>
      <c r="C5" s="16">
        <v>202.5</v>
      </c>
      <c r="D5" s="16">
        <v>202.49</v>
      </c>
      <c r="E5" s="16">
        <v>201.5</v>
      </c>
      <c r="F5" s="16">
        <v>197.99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6" t="s">
        <v>37</v>
      </c>
      <c r="P5" s="16">
        <f t="shared" ref="P5:P17" si="1">IF(O5="CAISO System","0.00",J5)</f>
        <v>0</v>
      </c>
      <c r="Q5" s="16">
        <v>4</v>
      </c>
      <c r="R5" s="16" t="s">
        <v>15</v>
      </c>
      <c r="S5" s="16">
        <f t="shared" ref="S5:S16" si="2">IFERROR(INDEX($AJ$6:$AJ$17,MATCH(B5,$W$6:$W$15,0)),"")</f>
        <v>1</v>
      </c>
      <c r="T5" s="18">
        <v>41395</v>
      </c>
      <c r="U5" s="19">
        <v>45046</v>
      </c>
      <c r="V5" s="20"/>
      <c r="X5" s="21">
        <v>44927</v>
      </c>
      <c r="Y5" s="22">
        <v>44958</v>
      </c>
      <c r="Z5" s="21">
        <v>44986</v>
      </c>
      <c r="AA5" s="22">
        <v>45017</v>
      </c>
      <c r="AB5" s="21">
        <v>45047</v>
      </c>
      <c r="AC5" s="22">
        <v>45078</v>
      </c>
      <c r="AD5" s="21">
        <v>45108</v>
      </c>
      <c r="AE5" s="22">
        <v>45139</v>
      </c>
      <c r="AF5" s="21">
        <v>45170</v>
      </c>
      <c r="AG5" s="22">
        <v>45200</v>
      </c>
      <c r="AH5" s="21">
        <v>45231</v>
      </c>
      <c r="AI5" s="22">
        <v>45261</v>
      </c>
      <c r="AJ5" s="23" t="s">
        <v>16</v>
      </c>
    </row>
    <row r="6" spans="1:37" x14ac:dyDescent="0.25">
      <c r="A6" s="14" t="s">
        <v>13</v>
      </c>
      <c r="B6" s="15" t="s">
        <v>17</v>
      </c>
      <c r="C6" s="16">
        <v>201.6</v>
      </c>
      <c r="D6" s="16">
        <v>201.63</v>
      </c>
      <c r="E6" s="16">
        <v>200.66</v>
      </c>
      <c r="F6" s="16">
        <v>197.15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6" t="s">
        <v>37</v>
      </c>
      <c r="P6" s="16">
        <f t="shared" si="1"/>
        <v>0</v>
      </c>
      <c r="Q6" s="16">
        <v>4</v>
      </c>
      <c r="R6" s="16" t="s">
        <v>15</v>
      </c>
      <c r="S6" s="16">
        <f t="shared" si="2"/>
        <v>1</v>
      </c>
      <c r="T6" s="24">
        <v>41395</v>
      </c>
      <c r="U6" s="19">
        <v>45046</v>
      </c>
      <c r="V6" s="20"/>
      <c r="W6" s="15" t="s">
        <v>14</v>
      </c>
      <c r="X6" s="25">
        <v>202.5</v>
      </c>
      <c r="Y6" s="25">
        <v>202.49</v>
      </c>
      <c r="Z6" s="25">
        <v>201.5</v>
      </c>
      <c r="AA6" s="25">
        <v>197.99</v>
      </c>
      <c r="AB6" s="26">
        <v>0</v>
      </c>
      <c r="AC6" s="26">
        <v>0</v>
      </c>
      <c r="AD6" s="26">
        <v>0</v>
      </c>
      <c r="AE6" s="26">
        <v>0</v>
      </c>
      <c r="AF6" s="26">
        <v>0</v>
      </c>
      <c r="AG6" s="26">
        <v>0</v>
      </c>
      <c r="AH6" s="26">
        <v>0</v>
      </c>
      <c r="AI6" s="26">
        <v>0</v>
      </c>
      <c r="AJ6" s="27">
        <f>INDEX('[13]2023 Draft EFC_061522'!N:N,MATCH('PGE CAM eligible contracts ''23'!$W6,'[13]2023 Draft EFC_061522'!$A:$A,0))</f>
        <v>1</v>
      </c>
    </row>
    <row r="7" spans="1:37" x14ac:dyDescent="0.25">
      <c r="A7" s="14" t="s">
        <v>13</v>
      </c>
      <c r="B7" s="15" t="s">
        <v>18</v>
      </c>
      <c r="C7" s="16">
        <v>201.2</v>
      </c>
      <c r="D7" s="16">
        <v>201.2</v>
      </c>
      <c r="E7" s="16">
        <v>200.19</v>
      </c>
      <c r="F7" s="16">
        <v>196.84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6" t="s">
        <v>37</v>
      </c>
      <c r="P7" s="16">
        <f t="shared" si="1"/>
        <v>0</v>
      </c>
      <c r="Q7" s="16">
        <v>4</v>
      </c>
      <c r="R7" s="16" t="s">
        <v>15</v>
      </c>
      <c r="S7" s="16">
        <f t="shared" si="2"/>
        <v>1</v>
      </c>
      <c r="T7" s="18">
        <v>41395</v>
      </c>
      <c r="U7" s="19">
        <v>45046</v>
      </c>
      <c r="V7" s="28"/>
      <c r="W7" s="15" t="s">
        <v>17</v>
      </c>
      <c r="X7" s="25">
        <v>201.6</v>
      </c>
      <c r="Y7" s="25">
        <v>201.63</v>
      </c>
      <c r="Z7" s="25">
        <v>200.66</v>
      </c>
      <c r="AA7" s="25">
        <v>197.15</v>
      </c>
      <c r="AB7" s="26">
        <v>0</v>
      </c>
      <c r="AC7" s="26">
        <v>0</v>
      </c>
      <c r="AD7" s="26">
        <v>0</v>
      </c>
      <c r="AE7" s="26">
        <v>0</v>
      </c>
      <c r="AF7" s="26">
        <v>0</v>
      </c>
      <c r="AG7" s="26">
        <v>0</v>
      </c>
      <c r="AH7" s="26">
        <v>0</v>
      </c>
      <c r="AI7" s="26">
        <v>0</v>
      </c>
      <c r="AJ7" s="27">
        <f>INDEX('[13]2023 Draft EFC_061522'!N:N,MATCH('PGE CAM eligible contracts ''23'!$W7,'[13]2023 Draft EFC_061522'!$A:$A,0))</f>
        <v>1</v>
      </c>
    </row>
    <row r="8" spans="1:37" x14ac:dyDescent="0.25">
      <c r="A8" s="14" t="s">
        <v>13</v>
      </c>
      <c r="B8" s="15" t="s">
        <v>19</v>
      </c>
      <c r="C8" s="16">
        <v>203.1</v>
      </c>
      <c r="D8" s="16">
        <v>203.09</v>
      </c>
      <c r="E8" s="16">
        <v>202.07</v>
      </c>
      <c r="F8" s="16">
        <v>198.69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6" t="s">
        <v>37</v>
      </c>
      <c r="P8" s="16">
        <f t="shared" si="1"/>
        <v>0</v>
      </c>
      <c r="Q8" s="16">
        <v>4</v>
      </c>
      <c r="R8" s="16" t="s">
        <v>15</v>
      </c>
      <c r="S8" s="16">
        <f t="shared" si="2"/>
        <v>1</v>
      </c>
      <c r="T8" s="24">
        <v>41395</v>
      </c>
      <c r="U8" s="19">
        <v>45046</v>
      </c>
      <c r="V8" s="28"/>
      <c r="W8" s="29" t="s">
        <v>18</v>
      </c>
      <c r="X8" s="25">
        <v>201.2</v>
      </c>
      <c r="Y8" s="25">
        <v>201.2</v>
      </c>
      <c r="Z8" s="25">
        <v>200.19</v>
      </c>
      <c r="AA8" s="25">
        <v>196.84</v>
      </c>
      <c r="AB8" s="26">
        <v>0</v>
      </c>
      <c r="AC8" s="26">
        <v>0</v>
      </c>
      <c r="AD8" s="26">
        <v>0</v>
      </c>
      <c r="AE8" s="26">
        <v>0</v>
      </c>
      <c r="AF8" s="26">
        <v>0</v>
      </c>
      <c r="AG8" s="26">
        <v>0</v>
      </c>
      <c r="AH8" s="26">
        <v>0</v>
      </c>
      <c r="AI8" s="26">
        <v>0</v>
      </c>
      <c r="AJ8" s="27">
        <f>INDEX('[13]2023 Draft EFC_061522'!N:N,MATCH('PGE CAM eligible contracts ''23'!$W8,'[13]2023 Draft EFC_061522'!$A:$A,0))</f>
        <v>1</v>
      </c>
    </row>
    <row r="9" spans="1:37" x14ac:dyDescent="0.25">
      <c r="A9" s="14" t="s">
        <v>20</v>
      </c>
      <c r="B9" s="15" t="s">
        <v>21</v>
      </c>
      <c r="C9" s="16">
        <v>7.93</v>
      </c>
      <c r="D9" s="16">
        <v>0.66</v>
      </c>
      <c r="E9" s="16">
        <v>0.6</v>
      </c>
      <c r="F9" s="16">
        <v>0.91</v>
      </c>
      <c r="G9" s="16">
        <v>1</v>
      </c>
      <c r="H9" s="16">
        <v>0.74</v>
      </c>
      <c r="I9" s="16">
        <v>0.99</v>
      </c>
      <c r="J9" s="16">
        <v>0.61</v>
      </c>
      <c r="K9" s="16">
        <v>0.18</v>
      </c>
      <c r="L9" s="16">
        <v>0.19</v>
      </c>
      <c r="M9" s="16">
        <v>0.31</v>
      </c>
      <c r="N9" s="16">
        <v>0.38</v>
      </c>
      <c r="O9" s="16" t="s">
        <v>37</v>
      </c>
      <c r="P9" s="16">
        <f t="shared" si="1"/>
        <v>0.61</v>
      </c>
      <c r="Q9" s="16">
        <v>4</v>
      </c>
      <c r="R9" s="16" t="s">
        <v>15</v>
      </c>
      <c r="S9" s="16" t="str">
        <f t="shared" si="2"/>
        <v/>
      </c>
      <c r="T9" s="18">
        <v>42948</v>
      </c>
      <c r="U9" s="18">
        <v>45504</v>
      </c>
      <c r="V9" s="28"/>
      <c r="W9" s="29" t="s">
        <v>19</v>
      </c>
      <c r="X9" s="25">
        <v>203.1</v>
      </c>
      <c r="Y9" s="25">
        <v>203.09</v>
      </c>
      <c r="Z9" s="25">
        <v>202.07</v>
      </c>
      <c r="AA9" s="25">
        <v>198.69</v>
      </c>
      <c r="AB9" s="26">
        <v>0</v>
      </c>
      <c r="AC9" s="26">
        <v>0</v>
      </c>
      <c r="AD9" s="26">
        <v>0</v>
      </c>
      <c r="AE9" s="26">
        <v>0</v>
      </c>
      <c r="AF9" s="26">
        <v>0</v>
      </c>
      <c r="AG9" s="26">
        <v>0</v>
      </c>
      <c r="AH9" s="26">
        <v>0</v>
      </c>
      <c r="AI9" s="26">
        <v>0</v>
      </c>
      <c r="AJ9" s="27">
        <f>INDEX('[13]2023 Draft EFC_061522'!N:N,MATCH('PGE CAM eligible contracts ''23'!$W9,'[13]2023 Draft EFC_061522'!$A:$A,0))</f>
        <v>1</v>
      </c>
      <c r="AK9" s="11"/>
    </row>
    <row r="10" spans="1:37" x14ac:dyDescent="0.25">
      <c r="A10" s="14" t="s">
        <v>22</v>
      </c>
      <c r="B10" s="15" t="s">
        <v>23</v>
      </c>
      <c r="C10" s="16">
        <v>0</v>
      </c>
      <c r="D10" s="16">
        <v>7.66</v>
      </c>
      <c r="E10" s="16">
        <v>2.98</v>
      </c>
      <c r="F10" s="16">
        <v>1.17</v>
      </c>
      <c r="G10" s="16">
        <v>0</v>
      </c>
      <c r="H10" s="16">
        <v>0</v>
      </c>
      <c r="I10" s="16">
        <v>1.1599999999999999</v>
      </c>
      <c r="J10" s="16">
        <v>0</v>
      </c>
      <c r="K10" s="16">
        <v>0</v>
      </c>
      <c r="L10" s="16">
        <v>0.17</v>
      </c>
      <c r="M10" s="16">
        <v>12.25</v>
      </c>
      <c r="N10" s="16">
        <v>0.02</v>
      </c>
      <c r="O10" s="16" t="s">
        <v>37</v>
      </c>
      <c r="P10" s="16">
        <f t="shared" si="1"/>
        <v>0</v>
      </c>
      <c r="Q10" s="16">
        <v>4</v>
      </c>
      <c r="R10" s="16" t="s">
        <v>15</v>
      </c>
      <c r="S10" s="16" t="str">
        <f t="shared" si="2"/>
        <v/>
      </c>
      <c r="T10" s="18">
        <v>41852</v>
      </c>
      <c r="U10" s="18">
        <v>46234</v>
      </c>
      <c r="V10" s="28"/>
      <c r="W10" s="29" t="s">
        <v>24</v>
      </c>
      <c r="X10" s="25">
        <v>200</v>
      </c>
      <c r="Y10" s="25">
        <v>200</v>
      </c>
      <c r="Z10" s="25">
        <v>200</v>
      </c>
      <c r="AA10" s="25">
        <f>INDEX('[13]2023 Draft EFC_061522'!E:E,MATCH('PGE CAM eligible contracts ''23'!$W10,'[13]2023 Draft EFC_061522'!$A:$A,0))</f>
        <v>200</v>
      </c>
      <c r="AB10" s="25">
        <f>INDEX('[13]2023 Draft EFC_061522'!F:F,MATCH('PGE CAM eligible contracts ''23'!$W10,'[13]2023 Draft EFC_061522'!$A:$A,0))</f>
        <v>200</v>
      </c>
      <c r="AC10" s="25">
        <f>INDEX('[13]2023 Draft EFC_061522'!G:G,MATCH('PGE CAM eligible contracts ''23'!$W10,'[13]2023 Draft EFC_061522'!$A:$A,0))</f>
        <v>200</v>
      </c>
      <c r="AD10" s="25">
        <f>INDEX('[13]2023 Draft EFC_061522'!H:H,MATCH('PGE CAM eligible contracts ''23'!$W10,'[13]2023 Draft EFC_061522'!$A:$A,0))</f>
        <v>200</v>
      </c>
      <c r="AE10" s="25">
        <f>INDEX('[13]2023 Draft EFC_061522'!I:I,MATCH('PGE CAM eligible contracts ''23'!$W10,'[13]2023 Draft EFC_061522'!$A:$A,0))</f>
        <v>200</v>
      </c>
      <c r="AF10" s="25">
        <f>INDEX('[13]2023 Draft EFC_061522'!J:J,MATCH('PGE CAM eligible contracts ''23'!$W10,'[13]2023 Draft EFC_061522'!$A:$A,0))</f>
        <v>200</v>
      </c>
      <c r="AG10" s="25">
        <f>INDEX('[13]2023 Draft EFC_061522'!K:K,MATCH('PGE CAM eligible contracts ''23'!$W10,'[13]2023 Draft EFC_061522'!$A:$A,0))</f>
        <v>200</v>
      </c>
      <c r="AH10" s="25">
        <f>INDEX('[13]2023 Draft EFC_061522'!L:L,MATCH('PGE CAM eligible contracts ''23'!$W10,'[13]2023 Draft EFC_061522'!$A:$A,0))</f>
        <v>200</v>
      </c>
      <c r="AI10" s="25">
        <f>INDEX('[13]2023 Draft EFC_061522'!M:M,MATCH('PGE CAM eligible contracts ''23'!$W10,'[13]2023 Draft EFC_061522'!$A:$A,0))</f>
        <v>200</v>
      </c>
      <c r="AJ10" s="27">
        <v>1</v>
      </c>
    </row>
    <row r="11" spans="1:37" x14ac:dyDescent="0.25">
      <c r="A11" s="14" t="s">
        <v>25</v>
      </c>
      <c r="B11" s="15" t="s">
        <v>26</v>
      </c>
      <c r="C11" s="16">
        <v>0.17</v>
      </c>
      <c r="D11" s="16">
        <v>0.1</v>
      </c>
      <c r="E11" s="16">
        <v>0.13</v>
      </c>
      <c r="F11" s="16">
        <v>0.14000000000000001</v>
      </c>
      <c r="G11" s="16">
        <v>0.08</v>
      </c>
      <c r="H11" s="16">
        <v>0.15</v>
      </c>
      <c r="I11" s="16">
        <v>0.1</v>
      </c>
      <c r="J11" s="16">
        <v>0.14000000000000001</v>
      </c>
      <c r="K11" s="16">
        <v>0.14000000000000001</v>
      </c>
      <c r="L11" s="16">
        <v>0.25</v>
      </c>
      <c r="M11" s="16">
        <v>0.28999999999999998</v>
      </c>
      <c r="N11" s="16">
        <v>0.31</v>
      </c>
      <c r="O11" s="16" t="s">
        <v>39</v>
      </c>
      <c r="P11" s="16" t="str">
        <f t="shared" si="1"/>
        <v>0.00</v>
      </c>
      <c r="Q11" s="16">
        <v>4</v>
      </c>
      <c r="R11" s="16" t="s">
        <v>15</v>
      </c>
      <c r="S11" s="16" t="str">
        <f t="shared" si="2"/>
        <v/>
      </c>
      <c r="T11" s="18">
        <v>43739</v>
      </c>
      <c r="U11" s="18">
        <v>46295</v>
      </c>
      <c r="V11" s="28"/>
      <c r="W11" s="29" t="s">
        <v>27</v>
      </c>
      <c r="X11" s="25">
        <v>200</v>
      </c>
      <c r="Y11" s="25">
        <v>200</v>
      </c>
      <c r="Z11" s="25">
        <v>200</v>
      </c>
      <c r="AA11" s="25">
        <f>INDEX('[13]2023 Draft EFC_061522'!E:E,MATCH('PGE CAM eligible contracts ''23'!$W11,'[13]2023 Draft EFC_061522'!$A:$A,0))</f>
        <v>200</v>
      </c>
      <c r="AB11" s="25">
        <f>INDEX('[13]2023 Draft EFC_061522'!F:F,MATCH('PGE CAM eligible contracts ''23'!$W11,'[13]2023 Draft EFC_061522'!$A:$A,0))</f>
        <v>200</v>
      </c>
      <c r="AC11" s="25">
        <f>INDEX('[13]2023 Draft EFC_061522'!G:G,MATCH('PGE CAM eligible contracts ''23'!$W11,'[13]2023 Draft EFC_061522'!$A:$A,0))</f>
        <v>200</v>
      </c>
      <c r="AD11" s="25">
        <f>INDEX('[13]2023 Draft EFC_061522'!H:H,MATCH('PGE CAM eligible contracts ''23'!$W11,'[13]2023 Draft EFC_061522'!$A:$A,0))</f>
        <v>200</v>
      </c>
      <c r="AE11" s="25">
        <f>INDEX('[13]2023 Draft EFC_061522'!I:I,MATCH('PGE CAM eligible contracts ''23'!$W11,'[13]2023 Draft EFC_061522'!$A:$A,0))</f>
        <v>200</v>
      </c>
      <c r="AF11" s="25">
        <f>INDEX('[13]2023 Draft EFC_061522'!J:J,MATCH('PGE CAM eligible contracts ''23'!$W11,'[13]2023 Draft EFC_061522'!$A:$A,0))</f>
        <v>200</v>
      </c>
      <c r="AG11" s="25">
        <f>INDEX('[13]2023 Draft EFC_061522'!K:K,MATCH('PGE CAM eligible contracts ''23'!$W11,'[13]2023 Draft EFC_061522'!$A:$A,0))</f>
        <v>200</v>
      </c>
      <c r="AH11" s="25">
        <f>INDEX('[13]2023 Draft EFC_061522'!L:L,MATCH('PGE CAM eligible contracts ''23'!$W11,'[13]2023 Draft EFC_061522'!$A:$A,0))</f>
        <v>200</v>
      </c>
      <c r="AI11" s="25">
        <f>INDEX('[13]2023 Draft EFC_061522'!M:M,MATCH('PGE CAM eligible contracts ''23'!$W11,'[13]2023 Draft EFC_061522'!$A:$A,0))</f>
        <v>200</v>
      </c>
      <c r="AJ11" s="27">
        <v>1</v>
      </c>
    </row>
    <row r="12" spans="1:37" x14ac:dyDescent="0.25">
      <c r="A12" s="30" t="s">
        <v>28</v>
      </c>
      <c r="B12" s="31" t="s">
        <v>29</v>
      </c>
      <c r="C12" s="16">
        <v>11.49</v>
      </c>
      <c r="D12" s="16">
        <v>11.66</v>
      </c>
      <c r="E12" s="16">
        <v>11.06</v>
      </c>
      <c r="F12" s="16">
        <v>8.8699999999999992</v>
      </c>
      <c r="G12" s="16">
        <v>11.06</v>
      </c>
      <c r="H12" s="16">
        <v>10.53</v>
      </c>
      <c r="I12" s="16">
        <v>10.48</v>
      </c>
      <c r="J12" s="16">
        <v>10.23</v>
      </c>
      <c r="K12" s="16">
        <v>10.34</v>
      </c>
      <c r="L12" s="16">
        <v>8.56</v>
      </c>
      <c r="M12" s="16">
        <v>8.39</v>
      </c>
      <c r="N12" s="16">
        <v>11.43</v>
      </c>
      <c r="O12" s="16" t="s">
        <v>39</v>
      </c>
      <c r="P12" s="16" t="str">
        <f t="shared" si="1"/>
        <v>0.00</v>
      </c>
      <c r="Q12" s="16">
        <v>4</v>
      </c>
      <c r="R12" s="16" t="s">
        <v>15</v>
      </c>
      <c r="S12" s="16" t="str">
        <f t="shared" si="2"/>
        <v/>
      </c>
      <c r="T12" s="18">
        <v>43800</v>
      </c>
      <c r="U12" s="18">
        <v>46356</v>
      </c>
      <c r="V12" s="28"/>
      <c r="W12" s="29" t="s">
        <v>30</v>
      </c>
      <c r="X12" s="25">
        <v>200</v>
      </c>
      <c r="Y12" s="25">
        <v>200</v>
      </c>
      <c r="Z12" s="25">
        <v>200</v>
      </c>
      <c r="AA12" s="25">
        <f>INDEX('[13]2023 Draft EFC_061522'!E:E,MATCH('PGE CAM eligible contracts ''23'!$W12,'[13]2023 Draft EFC_061522'!$A:$A,0))</f>
        <v>200</v>
      </c>
      <c r="AB12" s="25">
        <f>INDEX('[13]2023 Draft EFC_061522'!F:F,MATCH('PGE CAM eligible contracts ''23'!$W12,'[13]2023 Draft EFC_061522'!$A:$A,0))</f>
        <v>200</v>
      </c>
      <c r="AC12" s="25">
        <f>INDEX('[13]2023 Draft EFC_061522'!G:G,MATCH('PGE CAM eligible contracts ''23'!$W12,'[13]2023 Draft EFC_061522'!$A:$A,0))</f>
        <v>200</v>
      </c>
      <c r="AD12" s="25">
        <f>INDEX('[13]2023 Draft EFC_061522'!H:H,MATCH('PGE CAM eligible contracts ''23'!$W12,'[13]2023 Draft EFC_061522'!$A:$A,0))</f>
        <v>200</v>
      </c>
      <c r="AE12" s="25">
        <f>INDEX('[13]2023 Draft EFC_061522'!I:I,MATCH('PGE CAM eligible contracts ''23'!$W12,'[13]2023 Draft EFC_061522'!$A:$A,0))</f>
        <v>200</v>
      </c>
      <c r="AF12" s="25">
        <f>INDEX('[13]2023 Draft EFC_061522'!J:J,MATCH('PGE CAM eligible contracts ''23'!$W12,'[13]2023 Draft EFC_061522'!$A:$A,0))</f>
        <v>200</v>
      </c>
      <c r="AG12" s="25">
        <f>INDEX('[13]2023 Draft EFC_061522'!K:K,MATCH('PGE CAM eligible contracts ''23'!$W12,'[13]2023 Draft EFC_061522'!$A:$A,0))</f>
        <v>200</v>
      </c>
      <c r="AH12" s="25">
        <f>INDEX('[13]2023 Draft EFC_061522'!L:L,MATCH('PGE CAM eligible contracts ''23'!$W12,'[13]2023 Draft EFC_061522'!$A:$A,0))</f>
        <v>200</v>
      </c>
      <c r="AI12" s="25">
        <f>INDEX('[13]2023 Draft EFC_061522'!M:M,MATCH('PGE CAM eligible contracts ''23'!$W12,'[13]2023 Draft EFC_061522'!$A:$A,0))</f>
        <v>200</v>
      </c>
      <c r="AJ12" s="27">
        <v>1</v>
      </c>
    </row>
    <row r="13" spans="1:37" x14ac:dyDescent="0.25">
      <c r="A13" s="32" t="s">
        <v>31</v>
      </c>
      <c r="B13" s="33" t="s">
        <v>32</v>
      </c>
      <c r="C13" s="16">
        <v>0.17</v>
      </c>
      <c r="D13" s="16">
        <v>0.21</v>
      </c>
      <c r="E13" s="16">
        <v>0.13</v>
      </c>
      <c r="F13" s="16">
        <v>0.11</v>
      </c>
      <c r="G13" s="16">
        <v>0.1</v>
      </c>
      <c r="H13" s="16">
        <v>0.11</v>
      </c>
      <c r="I13" s="16">
        <v>0.09</v>
      </c>
      <c r="J13" s="16">
        <v>0.09</v>
      </c>
      <c r="K13" s="16">
        <v>0.12</v>
      </c>
      <c r="L13" s="16">
        <v>0.1</v>
      </c>
      <c r="M13" s="16">
        <v>0.13</v>
      </c>
      <c r="N13" s="16">
        <v>0.22</v>
      </c>
      <c r="O13" s="16" t="s">
        <v>39</v>
      </c>
      <c r="P13" s="16" t="str">
        <f t="shared" si="1"/>
        <v>0.00</v>
      </c>
      <c r="Q13" s="16">
        <v>4</v>
      </c>
      <c r="R13" s="16" t="s">
        <v>15</v>
      </c>
      <c r="S13" s="16" t="str">
        <f t="shared" si="2"/>
        <v/>
      </c>
      <c r="T13" s="34">
        <v>43770</v>
      </c>
      <c r="U13" s="34">
        <v>46326</v>
      </c>
      <c r="V13" s="28"/>
      <c r="W13" s="35" t="s">
        <v>33</v>
      </c>
      <c r="X13" s="25">
        <v>365</v>
      </c>
      <c r="Y13" s="25">
        <v>365</v>
      </c>
      <c r="Z13" s="25">
        <v>365</v>
      </c>
      <c r="AA13" s="25">
        <v>365</v>
      </c>
      <c r="AB13" s="25">
        <v>365</v>
      </c>
      <c r="AC13" s="25">
        <v>365</v>
      </c>
      <c r="AD13" s="25">
        <v>365</v>
      </c>
      <c r="AE13" s="25">
        <v>365</v>
      </c>
      <c r="AF13" s="25">
        <v>365</v>
      </c>
      <c r="AG13" s="25">
        <v>365</v>
      </c>
      <c r="AH13" s="25">
        <v>365</v>
      </c>
      <c r="AI13" s="25">
        <v>365</v>
      </c>
      <c r="AJ13" s="27">
        <v>1</v>
      </c>
    </row>
    <row r="14" spans="1:37" x14ac:dyDescent="0.25">
      <c r="A14" s="32" t="s">
        <v>34</v>
      </c>
      <c r="B14" s="33" t="s">
        <v>24</v>
      </c>
      <c r="C14" s="16">
        <v>100</v>
      </c>
      <c r="D14" s="16">
        <v>100</v>
      </c>
      <c r="E14" s="16">
        <v>100</v>
      </c>
      <c r="F14" s="16">
        <v>100</v>
      </c>
      <c r="G14" s="16">
        <v>100</v>
      </c>
      <c r="H14" s="16">
        <v>100</v>
      </c>
      <c r="I14" s="16">
        <v>100</v>
      </c>
      <c r="J14" s="16">
        <v>100</v>
      </c>
      <c r="K14" s="16">
        <v>100</v>
      </c>
      <c r="L14" s="16">
        <v>100</v>
      </c>
      <c r="M14" s="16">
        <v>100</v>
      </c>
      <c r="N14" s="16">
        <v>100</v>
      </c>
      <c r="O14" s="16" t="s">
        <v>37</v>
      </c>
      <c r="P14" s="16">
        <f t="shared" si="1"/>
        <v>100</v>
      </c>
      <c r="Q14" s="16">
        <v>1</v>
      </c>
      <c r="R14" s="16" t="s">
        <v>35</v>
      </c>
      <c r="S14" s="16">
        <f t="shared" si="2"/>
        <v>1</v>
      </c>
      <c r="T14" s="34">
        <v>44348</v>
      </c>
      <c r="U14" s="34">
        <v>51652</v>
      </c>
      <c r="V14" s="28"/>
      <c r="W14" s="29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7"/>
    </row>
    <row r="15" spans="1:37" x14ac:dyDescent="0.25">
      <c r="A15" s="32" t="s">
        <v>34</v>
      </c>
      <c r="B15" s="33" t="s">
        <v>27</v>
      </c>
      <c r="C15" s="16">
        <v>100</v>
      </c>
      <c r="D15" s="16">
        <v>100</v>
      </c>
      <c r="E15" s="16">
        <v>100</v>
      </c>
      <c r="F15" s="16">
        <v>100</v>
      </c>
      <c r="G15" s="16">
        <v>100</v>
      </c>
      <c r="H15" s="16">
        <v>100</v>
      </c>
      <c r="I15" s="16">
        <v>100</v>
      </c>
      <c r="J15" s="16">
        <v>100</v>
      </c>
      <c r="K15" s="16">
        <v>100</v>
      </c>
      <c r="L15" s="16">
        <v>100</v>
      </c>
      <c r="M15" s="16">
        <v>100</v>
      </c>
      <c r="N15" s="16">
        <v>100</v>
      </c>
      <c r="O15" s="16" t="s">
        <v>37</v>
      </c>
      <c r="P15" s="16">
        <f t="shared" si="1"/>
        <v>100</v>
      </c>
      <c r="Q15" s="16">
        <v>1</v>
      </c>
      <c r="R15" s="16" t="s">
        <v>35</v>
      </c>
      <c r="S15" s="16">
        <f t="shared" si="2"/>
        <v>1</v>
      </c>
      <c r="T15" s="34">
        <v>44348</v>
      </c>
      <c r="U15" s="34">
        <v>51652</v>
      </c>
      <c r="V15" s="28"/>
      <c r="W15" s="29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7"/>
      <c r="AK15" s="11"/>
    </row>
    <row r="16" spans="1:37" x14ac:dyDescent="0.25">
      <c r="A16" s="32" t="s">
        <v>34</v>
      </c>
      <c r="B16" s="33" t="s">
        <v>30</v>
      </c>
      <c r="C16" s="16">
        <v>100</v>
      </c>
      <c r="D16" s="16">
        <v>100</v>
      </c>
      <c r="E16" s="16">
        <v>100</v>
      </c>
      <c r="F16" s="16">
        <v>100</v>
      </c>
      <c r="G16" s="16">
        <v>100</v>
      </c>
      <c r="H16" s="16">
        <v>100</v>
      </c>
      <c r="I16" s="16">
        <v>100</v>
      </c>
      <c r="J16" s="16">
        <v>100</v>
      </c>
      <c r="K16" s="16">
        <v>100</v>
      </c>
      <c r="L16" s="16">
        <v>100</v>
      </c>
      <c r="M16" s="16">
        <v>100</v>
      </c>
      <c r="N16" s="16">
        <v>100</v>
      </c>
      <c r="O16" s="16" t="s">
        <v>37</v>
      </c>
      <c r="P16" s="16">
        <f t="shared" si="1"/>
        <v>100</v>
      </c>
      <c r="Q16" s="16">
        <v>1</v>
      </c>
      <c r="R16" s="16" t="s">
        <v>35</v>
      </c>
      <c r="S16" s="16">
        <f t="shared" si="2"/>
        <v>1</v>
      </c>
      <c r="T16" s="34">
        <v>44348</v>
      </c>
      <c r="U16" s="34">
        <v>51652</v>
      </c>
      <c r="V16" s="28"/>
      <c r="W16" s="36" t="s">
        <v>36</v>
      </c>
      <c r="X16" s="37">
        <f>SUM(X6:X14)</f>
        <v>1773.4</v>
      </c>
      <c r="Y16" s="37">
        <f t="shared" ref="Y16:AI16" si="3">SUM(Y6:Y14)</f>
        <v>1773.4099999999999</v>
      </c>
      <c r="Z16" s="37">
        <f t="shared" si="3"/>
        <v>1769.4199999999998</v>
      </c>
      <c r="AA16" s="37">
        <f t="shared" si="3"/>
        <v>1755.67</v>
      </c>
      <c r="AB16" s="37">
        <f t="shared" si="3"/>
        <v>965</v>
      </c>
      <c r="AC16" s="37">
        <f t="shared" si="3"/>
        <v>965</v>
      </c>
      <c r="AD16" s="37">
        <f t="shared" si="3"/>
        <v>965</v>
      </c>
      <c r="AE16" s="37">
        <f t="shared" si="3"/>
        <v>965</v>
      </c>
      <c r="AF16" s="37">
        <f t="shared" si="3"/>
        <v>965</v>
      </c>
      <c r="AG16" s="37">
        <f t="shared" si="3"/>
        <v>965</v>
      </c>
      <c r="AH16" s="37">
        <f t="shared" si="3"/>
        <v>965</v>
      </c>
      <c r="AI16" s="37">
        <f t="shared" si="3"/>
        <v>965</v>
      </c>
      <c r="AJ16" s="38"/>
    </row>
    <row r="17" spans="1:27" x14ac:dyDescent="0.25">
      <c r="A17" s="30" t="s">
        <v>33</v>
      </c>
      <c r="B17" s="35" t="s">
        <v>33</v>
      </c>
      <c r="C17" s="16">
        <v>182.5</v>
      </c>
      <c r="D17" s="16">
        <v>182.5</v>
      </c>
      <c r="E17" s="16">
        <v>182.5</v>
      </c>
      <c r="F17" s="16">
        <v>182.5</v>
      </c>
      <c r="G17" s="16">
        <v>182.5</v>
      </c>
      <c r="H17" s="16">
        <v>182.5</v>
      </c>
      <c r="I17" s="16">
        <v>182.5</v>
      </c>
      <c r="J17" s="16">
        <v>182.5</v>
      </c>
      <c r="K17" s="16">
        <v>182.5</v>
      </c>
      <c r="L17" s="16">
        <v>182.5</v>
      </c>
      <c r="M17" s="16">
        <v>182.5</v>
      </c>
      <c r="N17" s="16">
        <v>182.5</v>
      </c>
      <c r="O17" s="16" t="s">
        <v>37</v>
      </c>
      <c r="P17" s="16">
        <f t="shared" si="1"/>
        <v>182.5</v>
      </c>
      <c r="Q17" s="16">
        <v>1</v>
      </c>
      <c r="R17" s="16" t="s">
        <v>35</v>
      </c>
      <c r="S17" s="16">
        <v>1</v>
      </c>
      <c r="T17" s="18">
        <v>44470</v>
      </c>
      <c r="U17" s="18">
        <v>55153</v>
      </c>
      <c r="V17" s="28"/>
    </row>
    <row r="18" spans="1:27" s="11" customFormat="1" x14ac:dyDescent="0.25">
      <c r="A18"/>
      <c r="B18"/>
      <c r="C18"/>
      <c r="D18"/>
      <c r="E18"/>
      <c r="F18"/>
      <c r="G18"/>
      <c r="H18"/>
      <c r="I18" s="2"/>
      <c r="J18"/>
      <c r="K18"/>
      <c r="L18"/>
      <c r="M18"/>
      <c r="N18"/>
      <c r="O18"/>
      <c r="P18"/>
      <c r="Q18"/>
      <c r="R18"/>
      <c r="S18"/>
      <c r="T18"/>
      <c r="U18"/>
      <c r="V18" s="28"/>
    </row>
    <row r="19" spans="1:27" x14ac:dyDescent="0.25">
      <c r="A19" s="39"/>
      <c r="B19" s="39" t="s">
        <v>38</v>
      </c>
      <c r="C19" s="40">
        <f t="shared" ref="C19:N19" si="4">SUM(C20:C22)</f>
        <v>37.200000000000003</v>
      </c>
      <c r="D19" s="40">
        <f t="shared" si="4"/>
        <v>37.51</v>
      </c>
      <c r="E19" s="40">
        <f t="shared" si="4"/>
        <v>38.44</v>
      </c>
      <c r="F19" s="40">
        <f t="shared" si="4"/>
        <v>46.05</v>
      </c>
      <c r="G19" s="40">
        <f t="shared" si="4"/>
        <v>62.25</v>
      </c>
      <c r="H19" s="40">
        <f t="shared" si="4"/>
        <v>75.849999999999994</v>
      </c>
      <c r="I19" s="40">
        <f t="shared" si="4"/>
        <v>81.45</v>
      </c>
      <c r="J19" s="40">
        <f t="shared" si="4"/>
        <v>83</v>
      </c>
      <c r="K19" s="40">
        <f t="shared" si="4"/>
        <v>83</v>
      </c>
      <c r="L19" s="40">
        <f t="shared" si="4"/>
        <v>56.35</v>
      </c>
      <c r="M19" s="40">
        <f t="shared" si="4"/>
        <v>42.95</v>
      </c>
      <c r="N19" s="40">
        <f t="shared" si="4"/>
        <v>42.95</v>
      </c>
      <c r="O19" s="41" t="s">
        <v>39</v>
      </c>
      <c r="P19" s="41"/>
      <c r="Q19" s="41"/>
      <c r="R19" s="41"/>
      <c r="S19" s="41"/>
      <c r="T19" s="42">
        <v>44927</v>
      </c>
      <c r="U19" s="42">
        <v>45291</v>
      </c>
      <c r="V19" s="43"/>
      <c r="X19" s="11"/>
      <c r="Z19" s="44"/>
      <c r="AA19" s="44"/>
    </row>
    <row r="20" spans="1:27" x14ac:dyDescent="0.25">
      <c r="A20" s="39"/>
      <c r="B20" s="39" t="s">
        <v>40</v>
      </c>
      <c r="C20" s="39">
        <v>37.200000000000003</v>
      </c>
      <c r="D20" s="39">
        <v>37.51</v>
      </c>
      <c r="E20" s="39">
        <v>38.44</v>
      </c>
      <c r="F20" s="39">
        <v>46.05</v>
      </c>
      <c r="G20" s="39">
        <v>62.25</v>
      </c>
      <c r="H20" s="39">
        <v>75.849999999999994</v>
      </c>
      <c r="I20" s="39">
        <v>81.45</v>
      </c>
      <c r="J20" s="39">
        <v>83</v>
      </c>
      <c r="K20" s="39">
        <v>83</v>
      </c>
      <c r="L20" s="39">
        <v>56.35</v>
      </c>
      <c r="M20" s="39">
        <v>42.95</v>
      </c>
      <c r="N20" s="39">
        <v>42.95</v>
      </c>
      <c r="O20" s="41"/>
      <c r="P20" s="41"/>
      <c r="Q20" s="41"/>
      <c r="R20" s="41"/>
      <c r="S20" s="41"/>
      <c r="T20" s="42"/>
      <c r="U20" s="42"/>
      <c r="V20" s="43"/>
      <c r="X20" s="11"/>
      <c r="Z20" s="44"/>
      <c r="AA20" s="44"/>
    </row>
    <row r="21" spans="1:27" x14ac:dyDescent="0.25">
      <c r="A21" s="39"/>
      <c r="B21" s="39" t="s">
        <v>41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41"/>
      <c r="P21" s="41"/>
      <c r="Q21" s="41"/>
      <c r="R21" s="41"/>
      <c r="S21" s="41"/>
      <c r="T21" s="42"/>
      <c r="U21" s="42"/>
      <c r="V21" s="43"/>
      <c r="X21" s="11"/>
      <c r="Z21" s="44"/>
      <c r="AA21" s="44"/>
    </row>
    <row r="22" spans="1:27" x14ac:dyDescent="0.25">
      <c r="A22" s="39"/>
      <c r="B22" s="39" t="s">
        <v>42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41"/>
      <c r="P22" s="41"/>
      <c r="Q22" s="41"/>
      <c r="R22" s="41"/>
      <c r="S22" s="41"/>
      <c r="T22" s="42"/>
      <c r="U22" s="42"/>
      <c r="V22" s="43"/>
      <c r="X22" s="11"/>
      <c r="Z22" s="44"/>
      <c r="AA22" s="44"/>
    </row>
    <row r="23" spans="1:27" x14ac:dyDescent="0.25">
      <c r="I23"/>
      <c r="X23" s="11"/>
      <c r="Z23" s="44"/>
      <c r="AA23" s="44"/>
    </row>
    <row r="24" spans="1:27" ht="24" customHeight="1" x14ac:dyDescent="0.25">
      <c r="B24" s="45" t="s">
        <v>43</v>
      </c>
      <c r="C24" s="12">
        <f t="shared" ref="C24:N24" si="5">SUM(C5:C17)+C19*1.09</f>
        <v>1351.2079999999999</v>
      </c>
      <c r="D24" s="12">
        <f t="shared" si="5"/>
        <v>1352.0858999999998</v>
      </c>
      <c r="E24" s="12">
        <f t="shared" si="5"/>
        <v>1343.7195999999997</v>
      </c>
      <c r="F24" s="12">
        <f t="shared" si="5"/>
        <v>1334.5645</v>
      </c>
      <c r="G24" s="12">
        <f t="shared" si="5"/>
        <v>562.59249999999997</v>
      </c>
      <c r="H24" s="12">
        <f t="shared" si="5"/>
        <v>576.70650000000001</v>
      </c>
      <c r="I24" s="12">
        <f t="shared" si="5"/>
        <v>584.10050000000001</v>
      </c>
      <c r="J24" s="12">
        <f t="shared" si="5"/>
        <v>584.04</v>
      </c>
      <c r="K24" s="12">
        <f t="shared" si="5"/>
        <v>583.75</v>
      </c>
      <c r="L24" s="12">
        <f t="shared" si="5"/>
        <v>553.19150000000002</v>
      </c>
      <c r="M24" s="12">
        <f t="shared" si="5"/>
        <v>550.68550000000005</v>
      </c>
      <c r="N24" s="12">
        <f t="shared" si="5"/>
        <v>541.67550000000006</v>
      </c>
      <c r="X24" s="11"/>
    </row>
    <row r="25" spans="1:27" x14ac:dyDescent="0.25">
      <c r="X25" s="11"/>
    </row>
    <row r="26" spans="1:27" x14ac:dyDescent="0.25">
      <c r="B26" s="46" t="s">
        <v>44</v>
      </c>
      <c r="C26" s="47"/>
      <c r="D26" s="11"/>
      <c r="E26" s="11"/>
      <c r="X26" s="11"/>
    </row>
    <row r="27" spans="1:27" x14ac:dyDescent="0.25">
      <c r="B27" s="47" t="s">
        <v>37</v>
      </c>
      <c r="C27" s="48">
        <f t="shared" ref="C27:C32" si="6">SUMIF($O$5:$O$17,B27,$J$5:$J$17)</f>
        <v>483.11</v>
      </c>
      <c r="D27" s="11"/>
      <c r="E27" s="11"/>
      <c r="X27" s="11"/>
    </row>
    <row r="28" spans="1:27" x14ac:dyDescent="0.25">
      <c r="B28" s="49" t="s">
        <v>45</v>
      </c>
      <c r="C28" s="48">
        <f t="shared" si="6"/>
        <v>0</v>
      </c>
      <c r="D28" s="11"/>
      <c r="E28" s="11"/>
      <c r="X28" s="11"/>
    </row>
    <row r="29" spans="1:27" x14ac:dyDescent="0.25">
      <c r="B29" s="49" t="s">
        <v>46</v>
      </c>
      <c r="C29" s="48">
        <f t="shared" si="6"/>
        <v>0</v>
      </c>
      <c r="D29" s="11"/>
      <c r="E29" s="11"/>
      <c r="X29" s="11"/>
    </row>
    <row r="30" spans="1:27" x14ac:dyDescent="0.25">
      <c r="B30" s="49" t="s">
        <v>47</v>
      </c>
      <c r="C30" s="48">
        <f t="shared" si="6"/>
        <v>0</v>
      </c>
      <c r="D30" s="11"/>
      <c r="E30" s="11"/>
      <c r="X30" s="11"/>
    </row>
    <row r="31" spans="1:27" x14ac:dyDescent="0.25">
      <c r="B31" s="49" t="s">
        <v>48</v>
      </c>
      <c r="C31" s="48">
        <f t="shared" si="6"/>
        <v>0</v>
      </c>
      <c r="D31" s="11"/>
      <c r="E31" s="11"/>
      <c r="X31" s="11"/>
    </row>
    <row r="32" spans="1:27" x14ac:dyDescent="0.25">
      <c r="B32" s="49" t="s">
        <v>39</v>
      </c>
      <c r="C32" s="48">
        <f t="shared" si="6"/>
        <v>10.46</v>
      </c>
      <c r="X32" s="11"/>
    </row>
    <row r="33" spans="2:24" x14ac:dyDescent="0.25">
      <c r="B33" s="47"/>
      <c r="C33" s="47"/>
      <c r="X33" s="11"/>
    </row>
    <row r="34" spans="2:24" x14ac:dyDescent="0.25">
      <c r="B34" s="49" t="s">
        <v>36</v>
      </c>
      <c r="C34" s="48">
        <f>SUM(C27:C32)</f>
        <v>493.57</v>
      </c>
      <c r="X34" s="11"/>
    </row>
    <row r="35" spans="2:24" x14ac:dyDescent="0.25">
      <c r="B35" s="11"/>
      <c r="C35" s="11"/>
      <c r="D35" s="11"/>
      <c r="E35" s="11"/>
      <c r="X35" s="11"/>
    </row>
    <row r="36" spans="2:24" x14ac:dyDescent="0.25">
      <c r="X36" s="11"/>
    </row>
  </sheetData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5B6E7-B3AF-4EB6-9476-BD457560C706}">
  <dimension ref="A1:T24"/>
  <sheetViews>
    <sheetView topLeftCell="A16" zoomScale="87" zoomScaleNormal="87" workbookViewId="0">
      <selection activeCell="E16" sqref="E16"/>
    </sheetView>
  </sheetViews>
  <sheetFormatPr defaultRowHeight="14.4" x14ac:dyDescent="0.3"/>
  <cols>
    <col min="1" max="1" width="28" style="137" bestFit="1" customWidth="1"/>
    <col min="2" max="2" width="24.44140625" style="137" customWidth="1"/>
    <col min="3" max="3" width="19" style="137" customWidth="1"/>
    <col min="4" max="4" width="12" style="137" customWidth="1"/>
    <col min="5" max="9" width="10" style="137" customWidth="1"/>
    <col min="10" max="10" width="16.33203125" style="137" bestFit="1" customWidth="1"/>
    <col min="11" max="11" width="9" style="137" bestFit="1" customWidth="1"/>
    <col min="12" max="15" width="10" style="137" customWidth="1"/>
    <col min="16" max="16" width="10.5546875" style="137" customWidth="1"/>
    <col min="17" max="17" width="14.33203125" style="137" customWidth="1"/>
    <col min="18" max="18" width="13.33203125" style="137" customWidth="1"/>
    <col min="19" max="19" width="38" style="137" customWidth="1"/>
    <col min="20" max="20" width="37.33203125" style="137" bestFit="1" customWidth="1"/>
    <col min="21" max="16384" width="8.88671875" style="137"/>
  </cols>
  <sheetData>
    <row r="1" spans="1:20" x14ac:dyDescent="0.3">
      <c r="D1" s="232">
        <v>4</v>
      </c>
      <c r="E1" s="232">
        <v>5</v>
      </c>
      <c r="F1" s="232">
        <v>6</v>
      </c>
      <c r="G1" s="232">
        <v>7</v>
      </c>
      <c r="H1" s="232">
        <v>8</v>
      </c>
      <c r="I1" s="232">
        <v>9</v>
      </c>
      <c r="J1" s="232">
        <v>10</v>
      </c>
      <c r="K1" s="232">
        <v>11</v>
      </c>
      <c r="L1" s="232">
        <v>12</v>
      </c>
      <c r="M1" s="232">
        <v>13</v>
      </c>
      <c r="N1" s="232">
        <v>14</v>
      </c>
      <c r="O1" s="232">
        <v>15</v>
      </c>
      <c r="P1" s="232"/>
    </row>
    <row r="2" spans="1:20" ht="53.4" x14ac:dyDescent="0.3">
      <c r="A2" s="233" t="s">
        <v>3</v>
      </c>
      <c r="B2" s="233" t="s">
        <v>4</v>
      </c>
      <c r="C2" s="233" t="s">
        <v>58</v>
      </c>
      <c r="D2" s="234" t="s">
        <v>333</v>
      </c>
      <c r="E2" s="234" t="s">
        <v>333</v>
      </c>
      <c r="F2" s="234" t="s">
        <v>333</v>
      </c>
      <c r="G2" s="234" t="s">
        <v>333</v>
      </c>
      <c r="H2" s="234" t="s">
        <v>333</v>
      </c>
      <c r="I2" s="234" t="s">
        <v>333</v>
      </c>
      <c r="J2" s="234" t="s">
        <v>333</v>
      </c>
      <c r="K2" s="234" t="s">
        <v>333</v>
      </c>
      <c r="L2" s="234" t="s">
        <v>333</v>
      </c>
      <c r="M2" s="234" t="s">
        <v>333</v>
      </c>
      <c r="N2" s="234" t="s">
        <v>333</v>
      </c>
      <c r="O2" s="234" t="s">
        <v>333</v>
      </c>
      <c r="P2" s="234" t="s">
        <v>283</v>
      </c>
      <c r="Q2" s="235" t="s">
        <v>5</v>
      </c>
      <c r="R2" s="236" t="s">
        <v>334</v>
      </c>
      <c r="S2" s="236" t="s">
        <v>11</v>
      </c>
    </row>
    <row r="3" spans="1:20" x14ac:dyDescent="0.3">
      <c r="D3" s="237" t="s">
        <v>284</v>
      </c>
      <c r="E3" s="237" t="s">
        <v>285</v>
      </c>
      <c r="F3" s="237" t="s">
        <v>286</v>
      </c>
      <c r="G3" s="237" t="s">
        <v>287</v>
      </c>
      <c r="H3" s="237" t="s">
        <v>75</v>
      </c>
      <c r="I3" s="238" t="s">
        <v>288</v>
      </c>
      <c r="J3" s="239" t="s">
        <v>289</v>
      </c>
      <c r="K3" s="240" t="s">
        <v>290</v>
      </c>
      <c r="L3" s="241" t="s">
        <v>291</v>
      </c>
      <c r="M3" s="240" t="s">
        <v>292</v>
      </c>
      <c r="N3" s="240" t="s">
        <v>293</v>
      </c>
      <c r="O3" s="242" t="s">
        <v>294</v>
      </c>
      <c r="P3" s="242"/>
      <c r="Q3" s="243"/>
      <c r="R3" s="244"/>
      <c r="S3" s="244"/>
    </row>
    <row r="4" spans="1:20" x14ac:dyDescent="0.3">
      <c r="A4" s="233"/>
      <c r="B4" s="233"/>
      <c r="C4" s="233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3"/>
      <c r="R4" s="243"/>
      <c r="S4" s="243"/>
    </row>
    <row r="5" spans="1:20" ht="43.2" x14ac:dyDescent="0.3">
      <c r="A5" s="247" t="s">
        <v>335</v>
      </c>
      <c r="B5" s="247" t="s">
        <v>336</v>
      </c>
      <c r="C5" s="247" t="s">
        <v>297</v>
      </c>
      <c r="D5" s="270">
        <v>26.44</v>
      </c>
      <c r="E5" s="270">
        <v>26.44</v>
      </c>
      <c r="F5" s="270">
        <v>26.44</v>
      </c>
      <c r="G5" s="270">
        <v>26.44</v>
      </c>
      <c r="H5" s="270">
        <v>26.44</v>
      </c>
      <c r="I5" s="270">
        <v>26.44</v>
      </c>
      <c r="J5" s="270">
        <v>26.44</v>
      </c>
      <c r="K5" s="270">
        <v>26.44</v>
      </c>
      <c r="L5" s="270">
        <v>26.44</v>
      </c>
      <c r="M5" s="270">
        <v>26.44</v>
      </c>
      <c r="N5" s="270">
        <v>26.44</v>
      </c>
      <c r="O5" s="270">
        <v>26.44</v>
      </c>
      <c r="P5" s="270">
        <v>0</v>
      </c>
      <c r="Q5" s="271" t="s">
        <v>93</v>
      </c>
      <c r="R5" s="272">
        <v>44348</v>
      </c>
      <c r="S5" s="272">
        <v>46143</v>
      </c>
    </row>
    <row r="6" spans="1:20" ht="43.2" x14ac:dyDescent="0.3">
      <c r="A6" s="247" t="s">
        <v>337</v>
      </c>
      <c r="B6" s="247" t="s">
        <v>162</v>
      </c>
      <c r="C6" s="247" t="s">
        <v>297</v>
      </c>
      <c r="D6" s="270"/>
      <c r="E6" s="270"/>
      <c r="F6" s="270"/>
      <c r="G6" s="270">
        <v>131</v>
      </c>
      <c r="H6" s="270">
        <v>131</v>
      </c>
      <c r="I6" s="270">
        <v>131</v>
      </c>
      <c r="J6" s="270">
        <v>131</v>
      </c>
      <c r="K6" s="270">
        <v>131</v>
      </c>
      <c r="L6" s="270">
        <v>131</v>
      </c>
      <c r="M6" s="270">
        <v>131</v>
      </c>
      <c r="N6" s="270">
        <v>131</v>
      </c>
      <c r="O6" s="270">
        <v>131</v>
      </c>
      <c r="P6" s="270" t="s">
        <v>62</v>
      </c>
      <c r="Q6" s="270" t="s">
        <v>62</v>
      </c>
      <c r="R6" s="272">
        <v>45017</v>
      </c>
      <c r="S6" s="272" t="s">
        <v>62</v>
      </c>
      <c r="T6" s="137" t="s">
        <v>338</v>
      </c>
    </row>
    <row r="7" spans="1:20" ht="43.2" x14ac:dyDescent="0.3">
      <c r="A7" s="247" t="s">
        <v>339</v>
      </c>
      <c r="B7" s="247" t="s">
        <v>162</v>
      </c>
      <c r="C7" s="247" t="s">
        <v>297</v>
      </c>
      <c r="D7" s="270"/>
      <c r="E7" s="270"/>
      <c r="F7" s="270"/>
      <c r="G7" s="270">
        <v>20</v>
      </c>
      <c r="H7" s="270">
        <v>20</v>
      </c>
      <c r="I7" s="270">
        <v>20</v>
      </c>
      <c r="J7" s="270">
        <v>20</v>
      </c>
      <c r="K7" s="270">
        <v>20</v>
      </c>
      <c r="L7" s="270">
        <v>20</v>
      </c>
      <c r="M7" s="270">
        <v>20</v>
      </c>
      <c r="N7" s="270">
        <v>20</v>
      </c>
      <c r="O7" s="270">
        <v>20</v>
      </c>
      <c r="P7" s="270">
        <v>20</v>
      </c>
      <c r="Q7" s="270" t="s">
        <v>298</v>
      </c>
      <c r="R7" s="272">
        <v>45017</v>
      </c>
      <c r="S7" s="272" t="s">
        <v>62</v>
      </c>
      <c r="T7" s="137" t="s">
        <v>340</v>
      </c>
    </row>
    <row r="8" spans="1:20" ht="43.2" x14ac:dyDescent="0.3">
      <c r="A8" s="247" t="s">
        <v>341</v>
      </c>
      <c r="B8" s="247" t="s">
        <v>162</v>
      </c>
      <c r="C8" s="247" t="s">
        <v>297</v>
      </c>
      <c r="D8" s="270"/>
      <c r="E8" s="270"/>
      <c r="F8" s="270">
        <v>10</v>
      </c>
      <c r="G8" s="270">
        <v>10</v>
      </c>
      <c r="H8" s="270">
        <v>10</v>
      </c>
      <c r="I8" s="270">
        <v>10</v>
      </c>
      <c r="J8" s="270">
        <v>10</v>
      </c>
      <c r="K8" s="270">
        <v>10</v>
      </c>
      <c r="L8" s="270">
        <v>10</v>
      </c>
      <c r="M8" s="270">
        <v>10</v>
      </c>
      <c r="N8" s="270">
        <v>10</v>
      </c>
      <c r="O8" s="270">
        <v>10</v>
      </c>
      <c r="P8" s="270">
        <v>10</v>
      </c>
      <c r="Q8" s="270" t="s">
        <v>298</v>
      </c>
      <c r="R8" s="272">
        <v>44986</v>
      </c>
      <c r="S8" s="272" t="s">
        <v>62</v>
      </c>
      <c r="T8" s="137" t="s">
        <v>342</v>
      </c>
    </row>
    <row r="9" spans="1:20" ht="43.2" x14ac:dyDescent="0.3">
      <c r="A9" s="247" t="s">
        <v>343</v>
      </c>
      <c r="B9" s="247" t="s">
        <v>162</v>
      </c>
      <c r="C9" s="252" t="s">
        <v>344</v>
      </c>
      <c r="D9" s="270">
        <v>80</v>
      </c>
      <c r="E9" s="270">
        <v>80</v>
      </c>
      <c r="F9" s="270">
        <v>80</v>
      </c>
      <c r="G9" s="270">
        <v>80</v>
      </c>
      <c r="H9" s="270">
        <v>80</v>
      </c>
      <c r="I9" s="270">
        <v>80</v>
      </c>
      <c r="J9" s="270">
        <v>80</v>
      </c>
      <c r="K9" s="270">
        <v>80</v>
      </c>
      <c r="L9" s="270">
        <v>80</v>
      </c>
      <c r="M9" s="270">
        <v>80</v>
      </c>
      <c r="N9" s="270">
        <v>80</v>
      </c>
      <c r="O9" s="270">
        <v>80</v>
      </c>
      <c r="P9" s="270" t="s">
        <v>62</v>
      </c>
      <c r="Q9" s="270" t="s">
        <v>62</v>
      </c>
      <c r="R9" s="272">
        <v>44805</v>
      </c>
      <c r="S9" s="272">
        <v>48457</v>
      </c>
      <c r="T9" s="273" t="s">
        <v>345</v>
      </c>
    </row>
    <row r="10" spans="1:20" x14ac:dyDescent="0.3">
      <c r="A10" s="274"/>
      <c r="B10" s="274"/>
      <c r="C10" s="274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3"/>
      <c r="R10" s="275"/>
      <c r="S10" s="275"/>
    </row>
    <row r="13" spans="1:20" x14ac:dyDescent="0.3"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</row>
    <row r="14" spans="1:20" ht="40.200000000000003" x14ac:dyDescent="0.3">
      <c r="A14" s="233" t="s">
        <v>3</v>
      </c>
      <c r="B14" s="233" t="s">
        <v>4</v>
      </c>
      <c r="C14" s="233" t="s">
        <v>58</v>
      </c>
      <c r="D14" s="233" t="s">
        <v>327</v>
      </c>
      <c r="E14" s="233" t="s">
        <v>327</v>
      </c>
      <c r="F14" s="233" t="s">
        <v>327</v>
      </c>
      <c r="G14" s="233" t="s">
        <v>327</v>
      </c>
      <c r="H14" s="233" t="s">
        <v>327</v>
      </c>
      <c r="I14" s="233" t="s">
        <v>327</v>
      </c>
      <c r="J14" s="233" t="s">
        <v>327</v>
      </c>
      <c r="K14" s="233" t="s">
        <v>327</v>
      </c>
      <c r="L14" s="233" t="s">
        <v>327</v>
      </c>
      <c r="M14" s="233" t="s">
        <v>327</v>
      </c>
      <c r="N14" s="233" t="s">
        <v>327</v>
      </c>
      <c r="O14" s="233" t="s">
        <v>327</v>
      </c>
      <c r="P14" s="233" t="s">
        <v>9</v>
      </c>
      <c r="Q14" s="236" t="s">
        <v>346</v>
      </c>
      <c r="R14" s="236" t="s">
        <v>11</v>
      </c>
    </row>
    <row r="15" spans="1:20" x14ac:dyDescent="0.3">
      <c r="D15" s="237" t="s">
        <v>284</v>
      </c>
      <c r="E15" s="237" t="s">
        <v>285</v>
      </c>
      <c r="F15" s="237" t="s">
        <v>286</v>
      </c>
      <c r="G15" s="237" t="s">
        <v>287</v>
      </c>
      <c r="H15" s="237" t="s">
        <v>75</v>
      </c>
      <c r="I15" s="238" t="s">
        <v>288</v>
      </c>
      <c r="J15" s="239" t="s">
        <v>289</v>
      </c>
      <c r="K15" s="240" t="s">
        <v>290</v>
      </c>
      <c r="L15" s="241" t="s">
        <v>291</v>
      </c>
      <c r="M15" s="240" t="s">
        <v>292</v>
      </c>
      <c r="N15" s="240" t="s">
        <v>293</v>
      </c>
      <c r="O15" s="242" t="s">
        <v>294</v>
      </c>
      <c r="P15" s="243"/>
      <c r="Q15" s="249"/>
      <c r="R15" s="244"/>
    </row>
    <row r="16" spans="1:20" ht="144.6" customHeight="1" x14ac:dyDescent="0.3">
      <c r="A16" s="247" t="s">
        <v>335</v>
      </c>
      <c r="B16" s="247" t="s">
        <v>336</v>
      </c>
      <c r="C16" s="247" t="s">
        <v>297</v>
      </c>
      <c r="D16" s="270">
        <v>26.44</v>
      </c>
      <c r="E16" s="270">
        <v>26.44</v>
      </c>
      <c r="F16" s="270">
        <v>26.44</v>
      </c>
      <c r="G16" s="270">
        <v>26.44</v>
      </c>
      <c r="H16" s="270">
        <v>26.44</v>
      </c>
      <c r="I16" s="270">
        <v>26.44</v>
      </c>
      <c r="J16" s="270">
        <v>26.44</v>
      </c>
      <c r="K16" s="270">
        <v>26.44</v>
      </c>
      <c r="L16" s="270">
        <v>26.44</v>
      </c>
      <c r="M16" s="270">
        <v>26.44</v>
      </c>
      <c r="N16" s="270">
        <v>26.44</v>
      </c>
      <c r="O16" s="270">
        <v>26.44</v>
      </c>
      <c r="P16" s="276">
        <v>1</v>
      </c>
      <c r="Q16" s="272">
        <v>44348</v>
      </c>
      <c r="R16" s="272">
        <v>46143</v>
      </c>
    </row>
    <row r="17" spans="1:19" ht="45" customHeight="1" x14ac:dyDescent="0.3">
      <c r="A17" s="247" t="s">
        <v>337</v>
      </c>
      <c r="B17" s="247" t="s">
        <v>162</v>
      </c>
      <c r="C17" s="247" t="s">
        <v>297</v>
      </c>
      <c r="D17" s="270"/>
      <c r="E17" s="270"/>
      <c r="F17" s="270"/>
      <c r="G17" s="270">
        <v>262</v>
      </c>
      <c r="H17" s="270">
        <v>262</v>
      </c>
      <c r="I17" s="270">
        <v>262</v>
      </c>
      <c r="J17" s="270">
        <v>262</v>
      </c>
      <c r="K17" s="270">
        <v>262</v>
      </c>
      <c r="L17" s="270">
        <v>262</v>
      </c>
      <c r="M17" s="270">
        <v>262</v>
      </c>
      <c r="N17" s="270">
        <v>262</v>
      </c>
      <c r="O17" s="270">
        <v>262</v>
      </c>
      <c r="P17" s="276">
        <v>1</v>
      </c>
      <c r="Q17" s="272">
        <v>45017</v>
      </c>
      <c r="R17" s="272" t="s">
        <v>62</v>
      </c>
      <c r="S17" s="137" t="s">
        <v>338</v>
      </c>
    </row>
    <row r="18" spans="1:19" ht="45" customHeight="1" x14ac:dyDescent="0.3">
      <c r="A18" s="247" t="s">
        <v>339</v>
      </c>
      <c r="B18" s="247" t="s">
        <v>162</v>
      </c>
      <c r="C18" s="247" t="s">
        <v>297</v>
      </c>
      <c r="D18" s="270"/>
      <c r="E18" s="270"/>
      <c r="F18" s="270"/>
      <c r="G18" s="270">
        <v>40</v>
      </c>
      <c r="H18" s="270">
        <v>40</v>
      </c>
      <c r="I18" s="270">
        <v>40</v>
      </c>
      <c r="J18" s="270">
        <v>40</v>
      </c>
      <c r="K18" s="270">
        <v>40</v>
      </c>
      <c r="L18" s="270">
        <v>40</v>
      </c>
      <c r="M18" s="270">
        <v>40</v>
      </c>
      <c r="N18" s="270">
        <v>40</v>
      </c>
      <c r="O18" s="270">
        <v>40</v>
      </c>
      <c r="P18" s="276">
        <v>1</v>
      </c>
      <c r="Q18" s="272">
        <v>45017</v>
      </c>
      <c r="R18" s="272" t="s">
        <v>62</v>
      </c>
      <c r="S18" s="137" t="s">
        <v>340</v>
      </c>
    </row>
    <row r="19" spans="1:19" ht="45" customHeight="1" x14ac:dyDescent="0.3">
      <c r="A19" s="247" t="s">
        <v>341</v>
      </c>
      <c r="B19" s="247" t="s">
        <v>162</v>
      </c>
      <c r="C19" s="247" t="s">
        <v>297</v>
      </c>
      <c r="D19" s="270"/>
      <c r="E19" s="270"/>
      <c r="F19" s="270">
        <v>20</v>
      </c>
      <c r="G19" s="270">
        <v>20</v>
      </c>
      <c r="H19" s="270">
        <v>20</v>
      </c>
      <c r="I19" s="270">
        <v>20</v>
      </c>
      <c r="J19" s="270">
        <v>20</v>
      </c>
      <c r="K19" s="270">
        <v>20</v>
      </c>
      <c r="L19" s="270">
        <v>20</v>
      </c>
      <c r="M19" s="270">
        <v>20</v>
      </c>
      <c r="N19" s="270">
        <v>20</v>
      </c>
      <c r="O19" s="270">
        <v>20</v>
      </c>
      <c r="P19" s="276">
        <v>1</v>
      </c>
      <c r="Q19" s="272">
        <v>44986</v>
      </c>
      <c r="R19" s="272" t="s">
        <v>62</v>
      </c>
      <c r="S19" s="137" t="s">
        <v>342</v>
      </c>
    </row>
    <row r="20" spans="1:19" ht="43.2" x14ac:dyDescent="0.3">
      <c r="A20" s="247" t="s">
        <v>343</v>
      </c>
      <c r="B20" s="247" t="s">
        <v>162</v>
      </c>
      <c r="C20" s="252" t="s">
        <v>344</v>
      </c>
      <c r="D20" s="270">
        <v>160</v>
      </c>
      <c r="E20" s="270">
        <v>160</v>
      </c>
      <c r="F20" s="270">
        <v>160</v>
      </c>
      <c r="G20" s="270">
        <v>160</v>
      </c>
      <c r="H20" s="270">
        <v>160</v>
      </c>
      <c r="I20" s="270">
        <v>160</v>
      </c>
      <c r="J20" s="270">
        <v>160</v>
      </c>
      <c r="K20" s="270">
        <v>160</v>
      </c>
      <c r="L20" s="270">
        <v>160</v>
      </c>
      <c r="M20" s="270">
        <v>160</v>
      </c>
      <c r="N20" s="270">
        <v>160</v>
      </c>
      <c r="O20" s="270">
        <v>160</v>
      </c>
      <c r="P20" s="276">
        <v>1</v>
      </c>
      <c r="Q20" s="272">
        <v>44805</v>
      </c>
      <c r="R20" s="272">
        <v>48457</v>
      </c>
    </row>
    <row r="21" spans="1:19" x14ac:dyDescent="0.3">
      <c r="A21" s="259"/>
      <c r="B21" s="263" t="s">
        <v>330</v>
      </c>
      <c r="D21" s="232">
        <f>SUMIF($P$16:$P$20, 1, D$16:D$20)</f>
        <v>186.44</v>
      </c>
      <c r="E21" s="232">
        <f t="shared" ref="E21:O21" si="0">SUMIF($P$16:$P$20, 1, E$16:E$20)</f>
        <v>186.44</v>
      </c>
      <c r="F21" s="232">
        <f t="shared" si="0"/>
        <v>206.44</v>
      </c>
      <c r="G21" s="232">
        <f t="shared" si="0"/>
        <v>508.44</v>
      </c>
      <c r="H21" s="232">
        <f t="shared" si="0"/>
        <v>508.44</v>
      </c>
      <c r="I21" s="232">
        <f t="shared" si="0"/>
        <v>508.44</v>
      </c>
      <c r="J21" s="232">
        <f t="shared" si="0"/>
        <v>508.44</v>
      </c>
      <c r="K21" s="232">
        <f t="shared" si="0"/>
        <v>508.44</v>
      </c>
      <c r="L21" s="232">
        <f t="shared" si="0"/>
        <v>508.44</v>
      </c>
      <c r="M21" s="232">
        <f t="shared" si="0"/>
        <v>508.44</v>
      </c>
      <c r="N21" s="232">
        <f t="shared" si="0"/>
        <v>508.44</v>
      </c>
      <c r="O21" s="232">
        <f t="shared" si="0"/>
        <v>508.44</v>
      </c>
    </row>
    <row r="22" spans="1:19" x14ac:dyDescent="0.3">
      <c r="B22" s="263" t="s">
        <v>331</v>
      </c>
      <c r="D22" s="232">
        <f xml:space="preserve"> SUMIF($P$16:$P$20, 2,D$16:D$20)</f>
        <v>0</v>
      </c>
      <c r="E22" s="232">
        <f t="shared" ref="E22:O22" si="1" xml:space="preserve"> SUMIF($P$16:$P$20, 2,E$16:E$20)</f>
        <v>0</v>
      </c>
      <c r="F22" s="232">
        <f t="shared" si="1"/>
        <v>0</v>
      </c>
      <c r="G22" s="232">
        <f t="shared" si="1"/>
        <v>0</v>
      </c>
      <c r="H22" s="232">
        <f t="shared" si="1"/>
        <v>0</v>
      </c>
      <c r="I22" s="232">
        <f t="shared" si="1"/>
        <v>0</v>
      </c>
      <c r="J22" s="232">
        <f t="shared" si="1"/>
        <v>0</v>
      </c>
      <c r="K22" s="232">
        <f t="shared" si="1"/>
        <v>0</v>
      </c>
      <c r="L22" s="232">
        <f t="shared" si="1"/>
        <v>0</v>
      </c>
      <c r="M22" s="232">
        <f t="shared" si="1"/>
        <v>0</v>
      </c>
      <c r="N22" s="232">
        <f t="shared" si="1"/>
        <v>0</v>
      </c>
      <c r="O22" s="232">
        <f t="shared" si="1"/>
        <v>0</v>
      </c>
    </row>
    <row r="23" spans="1:19" x14ac:dyDescent="0.3">
      <c r="B23" s="263" t="s">
        <v>347</v>
      </c>
      <c r="D23" s="232">
        <f xml:space="preserve"> SUMIF($P$16:$P$20, 3,D$16:D$20)</f>
        <v>0</v>
      </c>
      <c r="E23" s="232">
        <f t="shared" ref="E23:O23" si="2" xml:space="preserve"> SUMIF($P$16:$P$20, 3,E$16:E$20)</f>
        <v>0</v>
      </c>
      <c r="F23" s="232">
        <f t="shared" si="2"/>
        <v>0</v>
      </c>
      <c r="G23" s="232">
        <f t="shared" si="2"/>
        <v>0</v>
      </c>
      <c r="H23" s="232">
        <f t="shared" si="2"/>
        <v>0</v>
      </c>
      <c r="I23" s="232">
        <f t="shared" si="2"/>
        <v>0</v>
      </c>
      <c r="J23" s="232">
        <f t="shared" si="2"/>
        <v>0</v>
      </c>
      <c r="K23" s="232">
        <f t="shared" si="2"/>
        <v>0</v>
      </c>
      <c r="L23" s="232">
        <f t="shared" si="2"/>
        <v>0</v>
      </c>
      <c r="M23" s="232">
        <f t="shared" si="2"/>
        <v>0</v>
      </c>
      <c r="N23" s="232">
        <f t="shared" si="2"/>
        <v>0</v>
      </c>
      <c r="O23" s="232">
        <f t="shared" si="2"/>
        <v>0</v>
      </c>
    </row>
    <row r="24" spans="1:19" x14ac:dyDescent="0.3">
      <c r="B24" s="268" t="s">
        <v>332</v>
      </c>
      <c r="D24" s="269">
        <f>SUM(D21:D22)</f>
        <v>186.44</v>
      </c>
      <c r="E24" s="269">
        <f t="shared" ref="E24:O24" si="3">SUM(E21:E22)</f>
        <v>186.44</v>
      </c>
      <c r="F24" s="269">
        <f t="shared" si="3"/>
        <v>206.44</v>
      </c>
      <c r="G24" s="269">
        <f t="shared" si="3"/>
        <v>508.44</v>
      </c>
      <c r="H24" s="269">
        <f t="shared" si="3"/>
        <v>508.44</v>
      </c>
      <c r="I24" s="269">
        <f t="shared" si="3"/>
        <v>508.44</v>
      </c>
      <c r="J24" s="269">
        <f t="shared" si="3"/>
        <v>508.44</v>
      </c>
      <c r="K24" s="269">
        <f t="shared" si="3"/>
        <v>508.44</v>
      </c>
      <c r="L24" s="269">
        <f t="shared" si="3"/>
        <v>508.44</v>
      </c>
      <c r="M24" s="269">
        <f t="shared" si="3"/>
        <v>508.44</v>
      </c>
      <c r="N24" s="269">
        <f t="shared" si="3"/>
        <v>508.44</v>
      </c>
      <c r="O24" s="269">
        <f t="shared" si="3"/>
        <v>508.44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87379-2EAE-487B-9550-69AFEC3C4B22}">
  <sheetPr>
    <pageSetUpPr fitToPage="1"/>
  </sheetPr>
  <dimension ref="A1:AK32"/>
  <sheetViews>
    <sheetView zoomScaleNormal="100" workbookViewId="0">
      <selection activeCell="P10" sqref="P10"/>
    </sheetView>
  </sheetViews>
  <sheetFormatPr defaultRowHeight="13.2" x14ac:dyDescent="0.25"/>
  <cols>
    <col min="1" max="1" width="19.33203125" customWidth="1"/>
    <col min="2" max="2" width="30" customWidth="1"/>
    <col min="3" max="6" width="9.44140625" customWidth="1"/>
    <col min="7" max="7" width="9.5546875" customWidth="1"/>
    <col min="8" max="8" width="10.5546875" customWidth="1"/>
    <col min="9" max="9" width="10.5546875" style="2" customWidth="1"/>
    <col min="10" max="10" width="10.6640625" customWidth="1"/>
    <col min="11" max="11" width="10.44140625" customWidth="1"/>
    <col min="12" max="12" width="10" customWidth="1"/>
    <col min="13" max="13" width="10.44140625" customWidth="1"/>
    <col min="14" max="14" width="11.109375" customWidth="1"/>
    <col min="15" max="15" width="16.33203125" bestFit="1" customWidth="1"/>
    <col min="16" max="16" width="11.5546875" customWidth="1"/>
    <col min="17" max="18" width="10.109375" customWidth="1"/>
    <col min="19" max="19" width="11.6640625" customWidth="1"/>
    <col min="20" max="21" width="15.44140625" customWidth="1"/>
    <col min="22" max="22" width="10.88671875" customWidth="1"/>
    <col min="23" max="23" width="42.44140625" customWidth="1"/>
    <col min="25" max="25" width="9.88671875" customWidth="1"/>
    <col min="36" max="36" width="13.88671875" bestFit="1" customWidth="1"/>
  </cols>
  <sheetData>
    <row r="1" spans="1:37" x14ac:dyDescent="0.25">
      <c r="H1" s="1" t="s">
        <v>0</v>
      </c>
    </row>
    <row r="2" spans="1:37" x14ac:dyDescent="0.25">
      <c r="A2" s="3" t="s">
        <v>1</v>
      </c>
      <c r="B2" s="4" t="s">
        <v>2</v>
      </c>
      <c r="C2" s="5"/>
      <c r="D2" s="5"/>
      <c r="E2" s="5"/>
      <c r="F2" s="6"/>
      <c r="G2" s="6"/>
      <c r="H2" s="6"/>
    </row>
    <row r="3" spans="1:37" ht="39.6" x14ac:dyDescent="0.25">
      <c r="A3" s="7" t="s">
        <v>3</v>
      </c>
      <c r="B3" s="7" t="s">
        <v>4</v>
      </c>
      <c r="C3" s="8">
        <v>45292</v>
      </c>
      <c r="D3" s="8">
        <v>45323</v>
      </c>
      <c r="E3" s="8">
        <v>45352</v>
      </c>
      <c r="F3" s="8">
        <v>45383</v>
      </c>
      <c r="G3" s="8">
        <v>45413</v>
      </c>
      <c r="H3" s="8">
        <v>45444</v>
      </c>
      <c r="I3" s="8">
        <v>45474</v>
      </c>
      <c r="J3" s="8">
        <v>45505</v>
      </c>
      <c r="K3" s="8">
        <v>45536</v>
      </c>
      <c r="L3" s="8">
        <v>45566</v>
      </c>
      <c r="M3" s="8">
        <v>45597</v>
      </c>
      <c r="N3" s="8">
        <v>45627</v>
      </c>
      <c r="O3" s="7" t="s">
        <v>5</v>
      </c>
      <c r="P3" s="7" t="s">
        <v>6</v>
      </c>
      <c r="Q3" s="7" t="s">
        <v>7</v>
      </c>
      <c r="R3" s="7" t="s">
        <v>8</v>
      </c>
      <c r="S3" s="9" t="s">
        <v>9</v>
      </c>
      <c r="T3" s="7" t="s">
        <v>10</v>
      </c>
      <c r="U3" s="7" t="s">
        <v>11</v>
      </c>
      <c r="V3" s="10"/>
      <c r="Z3" s="11"/>
      <c r="AA3" s="11"/>
      <c r="AB3" s="11"/>
    </row>
    <row r="4" spans="1:37" x14ac:dyDescent="0.25">
      <c r="A4" s="7"/>
      <c r="B4" s="7"/>
      <c r="C4" s="12">
        <f t="shared" ref="C4:N4" si="0">SUM(C5:C13)</f>
        <v>502.26</v>
      </c>
      <c r="D4" s="12">
        <f t="shared" si="0"/>
        <v>502.78999999999996</v>
      </c>
      <c r="E4" s="12">
        <f t="shared" si="0"/>
        <v>497.4</v>
      </c>
      <c r="F4" s="12">
        <f t="shared" si="0"/>
        <v>493.7</v>
      </c>
      <c r="G4" s="12">
        <f t="shared" si="0"/>
        <v>494.74</v>
      </c>
      <c r="H4" s="12">
        <f t="shared" si="0"/>
        <v>494.03</v>
      </c>
      <c r="I4" s="12">
        <f t="shared" si="0"/>
        <v>495.32</v>
      </c>
      <c r="J4" s="12">
        <f t="shared" si="0"/>
        <v>492.96000000000004</v>
      </c>
      <c r="K4" s="12">
        <f t="shared" si="0"/>
        <v>493.1</v>
      </c>
      <c r="L4" s="12">
        <f t="shared" si="0"/>
        <v>491.58</v>
      </c>
      <c r="M4" s="12">
        <f t="shared" si="0"/>
        <v>503.56</v>
      </c>
      <c r="N4" s="12">
        <f t="shared" si="0"/>
        <v>494.48</v>
      </c>
      <c r="O4" s="7"/>
      <c r="P4" s="7"/>
      <c r="Q4" s="7"/>
      <c r="R4" s="7"/>
      <c r="S4" s="7"/>
      <c r="T4" s="7"/>
      <c r="U4" s="7"/>
      <c r="V4" s="10"/>
      <c r="W4" s="13" t="s">
        <v>12</v>
      </c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</row>
    <row r="5" spans="1:37" x14ac:dyDescent="0.25">
      <c r="A5" s="14" t="s">
        <v>20</v>
      </c>
      <c r="B5" s="15" t="s">
        <v>21</v>
      </c>
      <c r="C5" s="16">
        <v>7.93</v>
      </c>
      <c r="D5" s="16">
        <v>0.66</v>
      </c>
      <c r="E5" s="16">
        <v>0.6</v>
      </c>
      <c r="F5" s="16">
        <v>0.91</v>
      </c>
      <c r="G5" s="16">
        <v>1</v>
      </c>
      <c r="H5" s="16">
        <v>0.74</v>
      </c>
      <c r="I5" s="16">
        <v>0.99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6" t="s">
        <v>37</v>
      </c>
      <c r="P5" s="16">
        <f>IF(O5="CAISO System","0.00",J5)</f>
        <v>0</v>
      </c>
      <c r="Q5" s="16">
        <v>4</v>
      </c>
      <c r="R5" s="16" t="s">
        <v>15</v>
      </c>
      <c r="S5" s="16" t="str">
        <f t="shared" ref="S5:S12" si="1">IFERROR(INDEX($AJ$6:$AJ$13,MATCH(B5,$W$6:$W$11,0)),"")</f>
        <v/>
      </c>
      <c r="T5" s="18">
        <v>42948</v>
      </c>
      <c r="U5" s="19">
        <v>45504</v>
      </c>
      <c r="V5" s="20"/>
      <c r="X5" s="21">
        <v>44927</v>
      </c>
      <c r="Y5" s="22">
        <v>44958</v>
      </c>
      <c r="Z5" s="21">
        <v>44986</v>
      </c>
      <c r="AA5" s="22">
        <v>45017</v>
      </c>
      <c r="AB5" s="21">
        <v>45047</v>
      </c>
      <c r="AC5" s="22">
        <v>45078</v>
      </c>
      <c r="AD5" s="21">
        <v>45108</v>
      </c>
      <c r="AE5" s="22">
        <v>45139</v>
      </c>
      <c r="AF5" s="21">
        <v>45170</v>
      </c>
      <c r="AG5" s="22">
        <v>45200</v>
      </c>
      <c r="AH5" s="21">
        <v>45231</v>
      </c>
      <c r="AI5" s="22">
        <v>45261</v>
      </c>
      <c r="AJ5" s="23" t="s">
        <v>16</v>
      </c>
    </row>
    <row r="6" spans="1:37" x14ac:dyDescent="0.25">
      <c r="A6" s="14" t="s">
        <v>22</v>
      </c>
      <c r="B6" s="15" t="s">
        <v>23</v>
      </c>
      <c r="C6" s="16">
        <v>0</v>
      </c>
      <c r="D6" s="16">
        <v>7.66</v>
      </c>
      <c r="E6" s="16">
        <v>2.98</v>
      </c>
      <c r="F6" s="16">
        <v>1.17</v>
      </c>
      <c r="G6" s="16">
        <v>0</v>
      </c>
      <c r="H6" s="16">
        <v>0</v>
      </c>
      <c r="I6" s="16">
        <v>1.1599999999999999</v>
      </c>
      <c r="J6" s="16">
        <v>0</v>
      </c>
      <c r="K6" s="16">
        <v>0</v>
      </c>
      <c r="L6" s="16">
        <v>0.17</v>
      </c>
      <c r="M6" s="16">
        <v>12.25</v>
      </c>
      <c r="N6" s="16">
        <v>0.02</v>
      </c>
      <c r="O6" s="16" t="s">
        <v>37</v>
      </c>
      <c r="P6" s="16">
        <f>IF(O6="CAISO System","0.00",J6)</f>
        <v>0</v>
      </c>
      <c r="Q6" s="16">
        <v>4</v>
      </c>
      <c r="R6" s="16" t="s">
        <v>15</v>
      </c>
      <c r="S6" s="16" t="str">
        <f t="shared" si="1"/>
        <v/>
      </c>
      <c r="T6" s="18">
        <v>41852</v>
      </c>
      <c r="U6" s="18">
        <v>46234</v>
      </c>
      <c r="V6" s="20"/>
      <c r="W6" s="29" t="s">
        <v>24</v>
      </c>
      <c r="X6" s="25">
        <v>200</v>
      </c>
      <c r="Y6" s="25">
        <v>200</v>
      </c>
      <c r="Z6" s="25">
        <v>200</v>
      </c>
      <c r="AA6" s="25">
        <f>INDEX('[13]2023 Draft EFC_061522'!E:E,MATCH('PGE CAM eligible contracts ''24'!$W6,'[13]2023 Draft EFC_061522'!$A:$A,0))</f>
        <v>200</v>
      </c>
      <c r="AB6" s="25">
        <f>INDEX('[13]2023 Draft EFC_061522'!F:F,MATCH('PGE CAM eligible contracts ''24'!$W6,'[13]2023 Draft EFC_061522'!$A:$A,0))</f>
        <v>200</v>
      </c>
      <c r="AC6" s="25">
        <f>INDEX('[13]2023 Draft EFC_061522'!G:G,MATCH('PGE CAM eligible contracts ''24'!$W6,'[13]2023 Draft EFC_061522'!$A:$A,0))</f>
        <v>200</v>
      </c>
      <c r="AD6" s="25">
        <f>INDEX('[13]2023 Draft EFC_061522'!H:H,MATCH('PGE CAM eligible contracts ''24'!$W6,'[13]2023 Draft EFC_061522'!$A:$A,0))</f>
        <v>200</v>
      </c>
      <c r="AE6" s="25">
        <f>INDEX('[13]2023 Draft EFC_061522'!I:I,MATCH('PGE CAM eligible contracts ''24'!$W6,'[13]2023 Draft EFC_061522'!$A:$A,0))</f>
        <v>200</v>
      </c>
      <c r="AF6" s="25">
        <f>INDEX('[13]2023 Draft EFC_061522'!J:J,MATCH('PGE CAM eligible contracts ''24'!$W6,'[13]2023 Draft EFC_061522'!$A:$A,0))</f>
        <v>200</v>
      </c>
      <c r="AG6" s="25">
        <f>INDEX('[13]2023 Draft EFC_061522'!K:K,MATCH('PGE CAM eligible contracts ''24'!$W6,'[13]2023 Draft EFC_061522'!$A:$A,0))</f>
        <v>200</v>
      </c>
      <c r="AH6" s="25">
        <f>INDEX('[13]2023 Draft EFC_061522'!L:L,MATCH('PGE CAM eligible contracts ''24'!$W6,'[13]2023 Draft EFC_061522'!$A:$A,0))</f>
        <v>200</v>
      </c>
      <c r="AI6" s="25">
        <f>INDEX('[13]2023 Draft EFC_061522'!M:M,MATCH('PGE CAM eligible contracts ''24'!$W6,'[13]2023 Draft EFC_061522'!$A:$A,0))</f>
        <v>200</v>
      </c>
      <c r="AJ6" s="27">
        <v>1</v>
      </c>
    </row>
    <row r="7" spans="1:37" x14ac:dyDescent="0.25">
      <c r="A7" s="14" t="s">
        <v>25</v>
      </c>
      <c r="B7" s="15" t="s">
        <v>26</v>
      </c>
      <c r="C7" s="16">
        <v>0.17</v>
      </c>
      <c r="D7" s="16">
        <v>0.1</v>
      </c>
      <c r="E7" s="16">
        <v>0.13</v>
      </c>
      <c r="F7" s="16">
        <v>0.14000000000000001</v>
      </c>
      <c r="G7" s="16">
        <v>0.08</v>
      </c>
      <c r="H7" s="16">
        <v>0.15</v>
      </c>
      <c r="I7" s="16">
        <v>0.1</v>
      </c>
      <c r="J7" s="16">
        <v>0.14000000000000001</v>
      </c>
      <c r="K7" s="16">
        <v>0.14000000000000001</v>
      </c>
      <c r="L7" s="16">
        <v>0.25</v>
      </c>
      <c r="M7" s="16">
        <v>0.28999999999999998</v>
      </c>
      <c r="N7" s="16">
        <v>0.31</v>
      </c>
      <c r="O7" s="16" t="s">
        <v>39</v>
      </c>
      <c r="P7" s="16" t="str">
        <f t="shared" ref="P7:P13" si="2">IF(O7="CAISO System","0.00",J7)</f>
        <v>0.00</v>
      </c>
      <c r="Q7" s="16">
        <v>4</v>
      </c>
      <c r="R7" s="16" t="s">
        <v>15</v>
      </c>
      <c r="S7" s="16" t="str">
        <f t="shared" si="1"/>
        <v/>
      </c>
      <c r="T7" s="18">
        <v>43739</v>
      </c>
      <c r="U7" s="18">
        <v>46295</v>
      </c>
      <c r="V7" s="28"/>
      <c r="W7" s="29" t="s">
        <v>27</v>
      </c>
      <c r="X7" s="25">
        <v>200</v>
      </c>
      <c r="Y7" s="25">
        <v>200</v>
      </c>
      <c r="Z7" s="25">
        <v>200</v>
      </c>
      <c r="AA7" s="25">
        <f>INDEX('[13]2023 Draft EFC_061522'!E:E,MATCH('PGE CAM eligible contracts ''24'!$W7,'[13]2023 Draft EFC_061522'!$A:$A,0))</f>
        <v>200</v>
      </c>
      <c r="AB7" s="25">
        <f>INDEX('[13]2023 Draft EFC_061522'!F:F,MATCH('PGE CAM eligible contracts ''24'!$W7,'[13]2023 Draft EFC_061522'!$A:$A,0))</f>
        <v>200</v>
      </c>
      <c r="AC7" s="25">
        <f>INDEX('[13]2023 Draft EFC_061522'!G:G,MATCH('PGE CAM eligible contracts ''24'!$W7,'[13]2023 Draft EFC_061522'!$A:$A,0))</f>
        <v>200</v>
      </c>
      <c r="AD7" s="25">
        <f>INDEX('[13]2023 Draft EFC_061522'!H:H,MATCH('PGE CAM eligible contracts ''24'!$W7,'[13]2023 Draft EFC_061522'!$A:$A,0))</f>
        <v>200</v>
      </c>
      <c r="AE7" s="25">
        <f>INDEX('[13]2023 Draft EFC_061522'!I:I,MATCH('PGE CAM eligible contracts ''24'!$W7,'[13]2023 Draft EFC_061522'!$A:$A,0))</f>
        <v>200</v>
      </c>
      <c r="AF7" s="25">
        <f>INDEX('[13]2023 Draft EFC_061522'!J:J,MATCH('PGE CAM eligible contracts ''24'!$W7,'[13]2023 Draft EFC_061522'!$A:$A,0))</f>
        <v>200</v>
      </c>
      <c r="AG7" s="25">
        <f>INDEX('[13]2023 Draft EFC_061522'!K:K,MATCH('PGE CAM eligible contracts ''24'!$W7,'[13]2023 Draft EFC_061522'!$A:$A,0))</f>
        <v>200</v>
      </c>
      <c r="AH7" s="25">
        <f>INDEX('[13]2023 Draft EFC_061522'!L:L,MATCH('PGE CAM eligible contracts ''24'!$W7,'[13]2023 Draft EFC_061522'!$A:$A,0))</f>
        <v>200</v>
      </c>
      <c r="AI7" s="25">
        <f>INDEX('[13]2023 Draft EFC_061522'!M:M,MATCH('PGE CAM eligible contracts ''24'!$W7,'[13]2023 Draft EFC_061522'!$A:$A,0))</f>
        <v>200</v>
      </c>
      <c r="AJ7" s="27">
        <v>1</v>
      </c>
    </row>
    <row r="8" spans="1:37" x14ac:dyDescent="0.25">
      <c r="A8" s="30" t="s">
        <v>28</v>
      </c>
      <c r="B8" s="31" t="s">
        <v>29</v>
      </c>
      <c r="C8" s="16">
        <v>11.49</v>
      </c>
      <c r="D8" s="16">
        <v>11.66</v>
      </c>
      <c r="E8" s="16">
        <v>11.06</v>
      </c>
      <c r="F8" s="16">
        <v>8.8699999999999992</v>
      </c>
      <c r="G8" s="16">
        <v>11.06</v>
      </c>
      <c r="H8" s="16">
        <v>10.53</v>
      </c>
      <c r="I8" s="16">
        <v>10.48</v>
      </c>
      <c r="J8" s="16">
        <v>10.23</v>
      </c>
      <c r="K8" s="16">
        <v>10.34</v>
      </c>
      <c r="L8" s="16">
        <v>8.56</v>
      </c>
      <c r="M8" s="16">
        <v>8.39</v>
      </c>
      <c r="N8" s="16">
        <v>11.43</v>
      </c>
      <c r="O8" s="16" t="s">
        <v>39</v>
      </c>
      <c r="P8" s="16" t="str">
        <f t="shared" si="2"/>
        <v>0.00</v>
      </c>
      <c r="Q8" s="16">
        <v>4</v>
      </c>
      <c r="R8" s="16" t="s">
        <v>15</v>
      </c>
      <c r="S8" s="16" t="str">
        <f t="shared" si="1"/>
        <v/>
      </c>
      <c r="T8" s="18">
        <v>43800</v>
      </c>
      <c r="U8" s="18">
        <v>46356</v>
      </c>
      <c r="V8" s="28"/>
      <c r="W8" s="29" t="s">
        <v>30</v>
      </c>
      <c r="X8" s="25">
        <v>200</v>
      </c>
      <c r="Y8" s="25">
        <v>200</v>
      </c>
      <c r="Z8" s="25">
        <v>200</v>
      </c>
      <c r="AA8" s="25">
        <f>INDEX('[13]2023 Draft EFC_061522'!E:E,MATCH('PGE CAM eligible contracts ''24'!$W8,'[13]2023 Draft EFC_061522'!$A:$A,0))</f>
        <v>200</v>
      </c>
      <c r="AB8" s="25">
        <f>INDEX('[13]2023 Draft EFC_061522'!F:F,MATCH('PGE CAM eligible contracts ''24'!$W8,'[13]2023 Draft EFC_061522'!$A:$A,0))</f>
        <v>200</v>
      </c>
      <c r="AC8" s="25">
        <f>INDEX('[13]2023 Draft EFC_061522'!G:G,MATCH('PGE CAM eligible contracts ''24'!$W8,'[13]2023 Draft EFC_061522'!$A:$A,0))</f>
        <v>200</v>
      </c>
      <c r="AD8" s="25">
        <f>INDEX('[13]2023 Draft EFC_061522'!H:H,MATCH('PGE CAM eligible contracts ''24'!$W8,'[13]2023 Draft EFC_061522'!$A:$A,0))</f>
        <v>200</v>
      </c>
      <c r="AE8" s="25">
        <f>INDEX('[13]2023 Draft EFC_061522'!I:I,MATCH('PGE CAM eligible contracts ''24'!$W8,'[13]2023 Draft EFC_061522'!$A:$A,0))</f>
        <v>200</v>
      </c>
      <c r="AF8" s="25">
        <f>INDEX('[13]2023 Draft EFC_061522'!J:J,MATCH('PGE CAM eligible contracts ''24'!$W8,'[13]2023 Draft EFC_061522'!$A:$A,0))</f>
        <v>200</v>
      </c>
      <c r="AG8" s="25">
        <f>INDEX('[13]2023 Draft EFC_061522'!K:K,MATCH('PGE CAM eligible contracts ''24'!$W8,'[13]2023 Draft EFC_061522'!$A:$A,0))</f>
        <v>200</v>
      </c>
      <c r="AH8" s="25">
        <f>INDEX('[13]2023 Draft EFC_061522'!L:L,MATCH('PGE CAM eligible contracts ''24'!$W8,'[13]2023 Draft EFC_061522'!$A:$A,0))</f>
        <v>200</v>
      </c>
      <c r="AI8" s="25">
        <f>INDEX('[13]2023 Draft EFC_061522'!M:M,MATCH('PGE CAM eligible contracts ''24'!$W8,'[13]2023 Draft EFC_061522'!$A:$A,0))</f>
        <v>200</v>
      </c>
      <c r="AJ8" s="27">
        <v>1</v>
      </c>
    </row>
    <row r="9" spans="1:37" x14ac:dyDescent="0.25">
      <c r="A9" s="32" t="s">
        <v>31</v>
      </c>
      <c r="B9" s="33" t="s">
        <v>32</v>
      </c>
      <c r="C9" s="16">
        <v>0.17</v>
      </c>
      <c r="D9" s="16">
        <v>0.21</v>
      </c>
      <c r="E9" s="16">
        <v>0.13</v>
      </c>
      <c r="F9" s="16">
        <v>0.11</v>
      </c>
      <c r="G9" s="16">
        <v>0.1</v>
      </c>
      <c r="H9" s="16">
        <v>0.11</v>
      </c>
      <c r="I9" s="16">
        <v>0.09</v>
      </c>
      <c r="J9" s="16">
        <v>0.09</v>
      </c>
      <c r="K9" s="16">
        <v>0.12</v>
      </c>
      <c r="L9" s="16">
        <v>0.1</v>
      </c>
      <c r="M9" s="16">
        <v>0.13</v>
      </c>
      <c r="N9" s="16">
        <v>0.22</v>
      </c>
      <c r="O9" s="16" t="s">
        <v>39</v>
      </c>
      <c r="P9" s="16" t="str">
        <f t="shared" si="2"/>
        <v>0.00</v>
      </c>
      <c r="Q9" s="16">
        <v>4</v>
      </c>
      <c r="R9" s="16" t="s">
        <v>15</v>
      </c>
      <c r="S9" s="16" t="str">
        <f t="shared" si="1"/>
        <v/>
      </c>
      <c r="T9" s="34">
        <v>43770</v>
      </c>
      <c r="U9" s="34">
        <v>46326</v>
      </c>
      <c r="V9" s="28"/>
      <c r="W9" s="35" t="s">
        <v>33</v>
      </c>
      <c r="X9" s="25">
        <v>365</v>
      </c>
      <c r="Y9" s="25">
        <v>365</v>
      </c>
      <c r="Z9" s="25">
        <v>365</v>
      </c>
      <c r="AA9" s="25">
        <v>365</v>
      </c>
      <c r="AB9" s="25">
        <v>365</v>
      </c>
      <c r="AC9" s="25">
        <v>365</v>
      </c>
      <c r="AD9" s="25">
        <v>365</v>
      </c>
      <c r="AE9" s="25">
        <v>365</v>
      </c>
      <c r="AF9" s="25">
        <v>365</v>
      </c>
      <c r="AG9" s="25">
        <v>365</v>
      </c>
      <c r="AH9" s="25">
        <v>365</v>
      </c>
      <c r="AI9" s="25">
        <v>365</v>
      </c>
      <c r="AJ9" s="27">
        <v>1</v>
      </c>
      <c r="AK9" s="11"/>
    </row>
    <row r="10" spans="1:37" x14ac:dyDescent="0.25">
      <c r="A10" s="32" t="s">
        <v>34</v>
      </c>
      <c r="B10" s="33" t="s">
        <v>24</v>
      </c>
      <c r="C10" s="16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6" t="s">
        <v>37</v>
      </c>
      <c r="P10" s="16">
        <f t="shared" si="2"/>
        <v>100</v>
      </c>
      <c r="Q10" s="16">
        <v>1</v>
      </c>
      <c r="R10" s="16" t="s">
        <v>35</v>
      </c>
      <c r="S10" s="16">
        <f t="shared" si="1"/>
        <v>1</v>
      </c>
      <c r="T10" s="34">
        <v>44348</v>
      </c>
      <c r="U10" s="34">
        <v>51652</v>
      </c>
      <c r="V10" s="28"/>
      <c r="W10" s="29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7"/>
    </row>
    <row r="11" spans="1:37" x14ac:dyDescent="0.25">
      <c r="A11" s="32" t="s">
        <v>34</v>
      </c>
      <c r="B11" s="33" t="s">
        <v>27</v>
      </c>
      <c r="C11" s="16">
        <v>100</v>
      </c>
      <c r="D11" s="16">
        <v>100</v>
      </c>
      <c r="E11" s="16">
        <v>100</v>
      </c>
      <c r="F11" s="16">
        <v>100</v>
      </c>
      <c r="G11" s="16">
        <v>100</v>
      </c>
      <c r="H11" s="16">
        <v>100</v>
      </c>
      <c r="I11" s="16">
        <v>100</v>
      </c>
      <c r="J11" s="16">
        <v>100</v>
      </c>
      <c r="K11" s="16">
        <v>100</v>
      </c>
      <c r="L11" s="16">
        <v>100</v>
      </c>
      <c r="M11" s="16">
        <v>100</v>
      </c>
      <c r="N11" s="16">
        <v>100</v>
      </c>
      <c r="O11" s="16" t="s">
        <v>37</v>
      </c>
      <c r="P11" s="16">
        <f t="shared" si="2"/>
        <v>100</v>
      </c>
      <c r="Q11" s="16">
        <v>1</v>
      </c>
      <c r="R11" s="16" t="s">
        <v>35</v>
      </c>
      <c r="S11" s="16">
        <f t="shared" si="1"/>
        <v>1</v>
      </c>
      <c r="T11" s="34">
        <v>44348</v>
      </c>
      <c r="U11" s="34">
        <v>51652</v>
      </c>
      <c r="V11" s="28"/>
      <c r="W11" s="29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7"/>
    </row>
    <row r="12" spans="1:37" x14ac:dyDescent="0.25">
      <c r="A12" s="32" t="s">
        <v>34</v>
      </c>
      <c r="B12" s="33" t="s">
        <v>30</v>
      </c>
      <c r="C12" s="16">
        <v>100</v>
      </c>
      <c r="D12" s="16">
        <v>100</v>
      </c>
      <c r="E12" s="16">
        <v>100</v>
      </c>
      <c r="F12" s="16">
        <v>100</v>
      </c>
      <c r="G12" s="16">
        <v>100</v>
      </c>
      <c r="H12" s="16">
        <v>100</v>
      </c>
      <c r="I12" s="16">
        <v>100</v>
      </c>
      <c r="J12" s="16">
        <v>100</v>
      </c>
      <c r="K12" s="16">
        <v>100</v>
      </c>
      <c r="L12" s="16">
        <v>100</v>
      </c>
      <c r="M12" s="16">
        <v>100</v>
      </c>
      <c r="N12" s="16">
        <v>100</v>
      </c>
      <c r="O12" s="16" t="s">
        <v>37</v>
      </c>
      <c r="P12" s="16">
        <f t="shared" si="2"/>
        <v>100</v>
      </c>
      <c r="Q12" s="16">
        <v>1</v>
      </c>
      <c r="R12" s="16" t="s">
        <v>35</v>
      </c>
      <c r="S12" s="16">
        <f t="shared" si="1"/>
        <v>1</v>
      </c>
      <c r="T12" s="34">
        <v>44348</v>
      </c>
      <c r="U12" s="34">
        <v>51652</v>
      </c>
      <c r="V12" s="28"/>
      <c r="W12" s="36" t="s">
        <v>36</v>
      </c>
      <c r="X12" s="37">
        <f>SUM(X6:X10)</f>
        <v>965</v>
      </c>
      <c r="Y12" s="37">
        <f t="shared" ref="Y12:AI12" si="3">SUM(Y6:Y10)</f>
        <v>965</v>
      </c>
      <c r="Z12" s="37">
        <f t="shared" si="3"/>
        <v>965</v>
      </c>
      <c r="AA12" s="37">
        <f t="shared" si="3"/>
        <v>965</v>
      </c>
      <c r="AB12" s="37">
        <f t="shared" si="3"/>
        <v>965</v>
      </c>
      <c r="AC12" s="37">
        <f t="shared" si="3"/>
        <v>965</v>
      </c>
      <c r="AD12" s="37">
        <f t="shared" si="3"/>
        <v>965</v>
      </c>
      <c r="AE12" s="37">
        <f t="shared" si="3"/>
        <v>965</v>
      </c>
      <c r="AF12" s="37">
        <f t="shared" si="3"/>
        <v>965</v>
      </c>
      <c r="AG12" s="37">
        <f t="shared" si="3"/>
        <v>965</v>
      </c>
      <c r="AH12" s="37">
        <f t="shared" si="3"/>
        <v>965</v>
      </c>
      <c r="AI12" s="37">
        <f t="shared" si="3"/>
        <v>965</v>
      </c>
      <c r="AJ12" s="38"/>
    </row>
    <row r="13" spans="1:37" x14ac:dyDescent="0.25">
      <c r="A13" s="30" t="s">
        <v>33</v>
      </c>
      <c r="B13" s="35" t="s">
        <v>33</v>
      </c>
      <c r="C13" s="16">
        <v>182.5</v>
      </c>
      <c r="D13" s="16">
        <v>182.5</v>
      </c>
      <c r="E13" s="16">
        <v>182.5</v>
      </c>
      <c r="F13" s="16">
        <v>182.5</v>
      </c>
      <c r="G13" s="16">
        <v>182.5</v>
      </c>
      <c r="H13" s="16">
        <v>182.5</v>
      </c>
      <c r="I13" s="16">
        <v>182.5</v>
      </c>
      <c r="J13" s="16">
        <v>182.5</v>
      </c>
      <c r="K13" s="16">
        <v>182.5</v>
      </c>
      <c r="L13" s="16">
        <v>182.5</v>
      </c>
      <c r="M13" s="16">
        <v>182.5</v>
      </c>
      <c r="N13" s="16">
        <v>182.5</v>
      </c>
      <c r="O13" s="16" t="s">
        <v>37</v>
      </c>
      <c r="P13" s="16">
        <f t="shared" si="2"/>
        <v>182.5</v>
      </c>
      <c r="Q13" s="16">
        <v>1</v>
      </c>
      <c r="R13" s="16" t="s">
        <v>35</v>
      </c>
      <c r="S13" s="16">
        <v>1</v>
      </c>
      <c r="T13" s="18">
        <v>44470</v>
      </c>
      <c r="U13" s="18">
        <v>55153</v>
      </c>
      <c r="V13" s="28"/>
    </row>
    <row r="14" spans="1:37" x14ac:dyDescent="0.25">
      <c r="V14" s="28"/>
    </row>
    <row r="15" spans="1:37" x14ac:dyDescent="0.25">
      <c r="A15" s="39"/>
      <c r="B15" s="39" t="s">
        <v>49</v>
      </c>
      <c r="C15" s="40">
        <f t="shared" ref="C15:N15" si="4">SUM(C16:C18)</f>
        <v>0</v>
      </c>
      <c r="D15" s="40">
        <f t="shared" si="4"/>
        <v>0</v>
      </c>
      <c r="E15" s="40">
        <f t="shared" si="4"/>
        <v>0</v>
      </c>
      <c r="F15" s="40">
        <f t="shared" si="4"/>
        <v>0</v>
      </c>
      <c r="G15" s="40">
        <f t="shared" si="4"/>
        <v>0</v>
      </c>
      <c r="H15" s="40">
        <f t="shared" si="4"/>
        <v>0</v>
      </c>
      <c r="I15" s="40">
        <f t="shared" si="4"/>
        <v>0</v>
      </c>
      <c r="J15" s="40">
        <f t="shared" si="4"/>
        <v>0</v>
      </c>
      <c r="K15" s="40">
        <f t="shared" si="4"/>
        <v>0</v>
      </c>
      <c r="L15" s="40">
        <f t="shared" si="4"/>
        <v>0</v>
      </c>
      <c r="M15" s="40">
        <f t="shared" si="4"/>
        <v>0</v>
      </c>
      <c r="N15" s="40">
        <f t="shared" si="4"/>
        <v>0</v>
      </c>
      <c r="O15" s="41" t="s">
        <v>39</v>
      </c>
      <c r="P15" s="41"/>
      <c r="Q15" s="41"/>
      <c r="R15" s="41"/>
      <c r="S15" s="41"/>
      <c r="T15" s="42">
        <v>45292</v>
      </c>
      <c r="U15" s="42">
        <v>45657</v>
      </c>
      <c r="V15" s="43"/>
      <c r="X15" s="11"/>
      <c r="Z15" s="44"/>
      <c r="AA15" s="44"/>
    </row>
    <row r="16" spans="1:37" x14ac:dyDescent="0.25">
      <c r="A16" s="39"/>
      <c r="B16" s="39" t="s">
        <v>40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41"/>
      <c r="P16" s="41"/>
      <c r="Q16" s="41"/>
      <c r="R16" s="41"/>
      <c r="S16" s="41"/>
      <c r="T16" s="42"/>
      <c r="U16" s="42"/>
      <c r="V16" s="43"/>
      <c r="X16" s="11"/>
      <c r="Z16" s="44"/>
      <c r="AA16" s="44"/>
    </row>
    <row r="17" spans="1:27" x14ac:dyDescent="0.25">
      <c r="A17" s="39"/>
      <c r="B17" s="39" t="s">
        <v>41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41"/>
      <c r="P17" s="41"/>
      <c r="Q17" s="41"/>
      <c r="R17" s="41"/>
      <c r="S17" s="41"/>
      <c r="T17" s="42"/>
      <c r="U17" s="42"/>
      <c r="V17" s="43"/>
      <c r="X17" s="11"/>
      <c r="Z17" s="44"/>
      <c r="AA17" s="44"/>
    </row>
    <row r="18" spans="1:27" x14ac:dyDescent="0.25">
      <c r="A18" s="39"/>
      <c r="B18" s="39" t="s">
        <v>42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41"/>
      <c r="P18" s="41"/>
      <c r="Q18" s="41"/>
      <c r="R18" s="41"/>
      <c r="S18" s="41"/>
      <c r="T18" s="42"/>
      <c r="U18" s="42"/>
      <c r="V18" s="43"/>
      <c r="X18" s="11"/>
      <c r="Z18" s="44"/>
      <c r="AA18" s="44"/>
    </row>
    <row r="19" spans="1:27" x14ac:dyDescent="0.25">
      <c r="I19"/>
      <c r="X19" s="11"/>
      <c r="Z19" s="44"/>
      <c r="AA19" s="44"/>
    </row>
    <row r="20" spans="1:27" ht="24" customHeight="1" x14ac:dyDescent="0.25">
      <c r="B20" s="45" t="s">
        <v>43</v>
      </c>
      <c r="C20" s="12">
        <f t="shared" ref="C20:N20" si="5">SUM(C5:C13)+C15</f>
        <v>502.26</v>
      </c>
      <c r="D20" s="12">
        <f t="shared" si="5"/>
        <v>502.78999999999996</v>
      </c>
      <c r="E20" s="12">
        <f t="shared" si="5"/>
        <v>497.4</v>
      </c>
      <c r="F20" s="12">
        <f t="shared" si="5"/>
        <v>493.7</v>
      </c>
      <c r="G20" s="12">
        <f t="shared" si="5"/>
        <v>494.74</v>
      </c>
      <c r="H20" s="12">
        <f t="shared" si="5"/>
        <v>494.03</v>
      </c>
      <c r="I20" s="12">
        <f t="shared" si="5"/>
        <v>495.32</v>
      </c>
      <c r="J20" s="12">
        <f t="shared" si="5"/>
        <v>492.96000000000004</v>
      </c>
      <c r="K20" s="12">
        <f t="shared" si="5"/>
        <v>493.1</v>
      </c>
      <c r="L20" s="12">
        <f t="shared" si="5"/>
        <v>491.58</v>
      </c>
      <c r="M20" s="12">
        <f t="shared" si="5"/>
        <v>503.56</v>
      </c>
      <c r="N20" s="12">
        <f t="shared" si="5"/>
        <v>494.48</v>
      </c>
      <c r="X20" s="11"/>
    </row>
    <row r="21" spans="1:27" x14ac:dyDescent="0.25">
      <c r="X21" s="11"/>
    </row>
    <row r="22" spans="1:27" x14ac:dyDescent="0.25">
      <c r="B22" s="46" t="s">
        <v>50</v>
      </c>
      <c r="C22" s="47"/>
      <c r="D22" s="11"/>
      <c r="E22" s="11"/>
      <c r="X22" s="11"/>
    </row>
    <row r="23" spans="1:27" x14ac:dyDescent="0.25">
      <c r="B23" s="47" t="s">
        <v>37</v>
      </c>
      <c r="C23" s="48">
        <f t="shared" ref="C23:C28" si="6">SUMIF($O$5:$O$13,B23,$J$5:$J$13)</f>
        <v>482.5</v>
      </c>
      <c r="D23" s="11"/>
      <c r="E23" s="11"/>
      <c r="X23" s="11"/>
    </row>
    <row r="24" spans="1:27" x14ac:dyDescent="0.25">
      <c r="B24" s="49" t="s">
        <v>45</v>
      </c>
      <c r="C24" s="48">
        <f t="shared" si="6"/>
        <v>0</v>
      </c>
      <c r="D24" s="11"/>
      <c r="E24" s="11"/>
      <c r="X24" s="11"/>
    </row>
    <row r="25" spans="1:27" x14ac:dyDescent="0.25">
      <c r="B25" s="49" t="s">
        <v>46</v>
      </c>
      <c r="C25" s="48">
        <f t="shared" si="6"/>
        <v>0</v>
      </c>
      <c r="D25" s="11"/>
      <c r="E25" s="11"/>
      <c r="X25" s="11"/>
    </row>
    <row r="26" spans="1:27" x14ac:dyDescent="0.25">
      <c r="B26" s="49" t="s">
        <v>47</v>
      </c>
      <c r="C26" s="48">
        <f t="shared" si="6"/>
        <v>0</v>
      </c>
      <c r="D26" s="11"/>
      <c r="E26" s="11"/>
      <c r="X26" s="11"/>
    </row>
    <row r="27" spans="1:27" x14ac:dyDescent="0.25">
      <c r="B27" s="49" t="s">
        <v>48</v>
      </c>
      <c r="C27" s="48">
        <f t="shared" si="6"/>
        <v>0</v>
      </c>
      <c r="D27" s="11"/>
      <c r="E27" s="11"/>
      <c r="X27" s="11"/>
    </row>
    <row r="28" spans="1:27" x14ac:dyDescent="0.25">
      <c r="B28" s="49" t="s">
        <v>39</v>
      </c>
      <c r="C28" s="48">
        <f t="shared" si="6"/>
        <v>10.46</v>
      </c>
      <c r="X28" s="11"/>
    </row>
    <row r="29" spans="1:27" x14ac:dyDescent="0.25">
      <c r="B29" s="47"/>
      <c r="C29" s="47"/>
      <c r="X29" s="11"/>
    </row>
    <row r="30" spans="1:27" x14ac:dyDescent="0.25">
      <c r="B30" s="49" t="s">
        <v>36</v>
      </c>
      <c r="C30" s="48">
        <f>SUM(C23:C28)</f>
        <v>492.96</v>
      </c>
      <c r="X30" s="11"/>
    </row>
    <row r="31" spans="1:27" x14ac:dyDescent="0.25">
      <c r="B31" s="11"/>
      <c r="C31" s="11"/>
      <c r="D31" s="11"/>
      <c r="E31" s="11"/>
      <c r="X31" s="11"/>
    </row>
    <row r="32" spans="1:27" x14ac:dyDescent="0.25">
      <c r="X32" s="11"/>
    </row>
  </sheetData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14D51-9B0B-4DFE-9F15-49FFB8B5130D}">
  <dimension ref="A1:AJ31"/>
  <sheetViews>
    <sheetView workbookViewId="0">
      <selection activeCell="P5" sqref="P5"/>
    </sheetView>
  </sheetViews>
  <sheetFormatPr defaultRowHeight="13.2" x14ac:dyDescent="0.25"/>
  <cols>
    <col min="1" max="1" width="19.33203125" customWidth="1"/>
    <col min="2" max="2" width="30" customWidth="1"/>
    <col min="3" max="6" width="9.44140625" customWidth="1"/>
    <col min="7" max="7" width="9.5546875" customWidth="1"/>
    <col min="8" max="8" width="10.5546875" customWidth="1"/>
    <col min="9" max="9" width="10.5546875" style="2" customWidth="1"/>
    <col min="10" max="10" width="10.6640625" customWidth="1"/>
    <col min="11" max="11" width="10.44140625" customWidth="1"/>
    <col min="12" max="12" width="10" customWidth="1"/>
    <col min="13" max="13" width="10.44140625" customWidth="1"/>
    <col min="14" max="14" width="11.109375" customWidth="1"/>
    <col min="15" max="15" width="16.33203125" bestFit="1" customWidth="1"/>
    <col min="16" max="16" width="11.5546875" customWidth="1"/>
    <col min="17" max="18" width="10.109375" customWidth="1"/>
    <col min="19" max="19" width="11.6640625" customWidth="1"/>
    <col min="20" max="21" width="15.44140625" customWidth="1"/>
    <col min="22" max="22" width="10.88671875" customWidth="1"/>
    <col min="23" max="23" width="42.44140625" customWidth="1"/>
    <col min="25" max="25" width="9.88671875" customWidth="1"/>
    <col min="36" max="36" width="13.88671875" bestFit="1" customWidth="1"/>
  </cols>
  <sheetData>
    <row r="1" spans="1:36" x14ac:dyDescent="0.25">
      <c r="H1" s="1" t="s">
        <v>0</v>
      </c>
    </row>
    <row r="2" spans="1:36" x14ac:dyDescent="0.25">
      <c r="A2" s="3" t="s">
        <v>1</v>
      </c>
      <c r="B2" s="4" t="s">
        <v>2</v>
      </c>
      <c r="C2" s="5"/>
      <c r="D2" s="5"/>
      <c r="E2" s="5"/>
      <c r="F2" s="6"/>
      <c r="G2" s="6"/>
      <c r="H2" s="6"/>
    </row>
    <row r="3" spans="1:36" ht="39.6" x14ac:dyDescent="0.25">
      <c r="A3" s="7" t="s">
        <v>3</v>
      </c>
      <c r="B3" s="7" t="s">
        <v>4</v>
      </c>
      <c r="C3" s="8">
        <v>45658</v>
      </c>
      <c r="D3" s="8">
        <v>45689</v>
      </c>
      <c r="E3" s="8">
        <v>45717</v>
      </c>
      <c r="F3" s="8">
        <v>45748</v>
      </c>
      <c r="G3" s="8">
        <v>45778</v>
      </c>
      <c r="H3" s="8">
        <v>45809</v>
      </c>
      <c r="I3" s="8">
        <v>45839</v>
      </c>
      <c r="J3" s="8">
        <v>45870</v>
      </c>
      <c r="K3" s="8">
        <v>45901</v>
      </c>
      <c r="L3" s="8">
        <v>45931</v>
      </c>
      <c r="M3" s="8">
        <v>45962</v>
      </c>
      <c r="N3" s="8">
        <v>45992</v>
      </c>
      <c r="O3" s="7" t="s">
        <v>5</v>
      </c>
      <c r="P3" s="7" t="s">
        <v>6</v>
      </c>
      <c r="Q3" s="7" t="s">
        <v>7</v>
      </c>
      <c r="R3" s="7" t="s">
        <v>8</v>
      </c>
      <c r="S3" s="9" t="s">
        <v>9</v>
      </c>
      <c r="T3" s="7" t="s">
        <v>10</v>
      </c>
      <c r="U3" s="7" t="s">
        <v>11</v>
      </c>
      <c r="V3" s="10"/>
      <c r="Z3" s="11"/>
      <c r="AA3" s="11"/>
      <c r="AB3" s="11"/>
    </row>
    <row r="4" spans="1:36" x14ac:dyDescent="0.25">
      <c r="A4" s="7"/>
      <c r="B4" s="7"/>
      <c r="C4" s="12">
        <f t="shared" ref="C4:N4" si="0">SUM(C5:C12)</f>
        <v>494.33</v>
      </c>
      <c r="D4" s="12">
        <f t="shared" si="0"/>
        <v>502.13</v>
      </c>
      <c r="E4" s="12">
        <f t="shared" si="0"/>
        <v>496.8</v>
      </c>
      <c r="F4" s="12">
        <f t="shared" si="0"/>
        <v>492.78999999999996</v>
      </c>
      <c r="G4" s="12">
        <f t="shared" si="0"/>
        <v>493.74</v>
      </c>
      <c r="H4" s="12">
        <f t="shared" si="0"/>
        <v>493.28999999999996</v>
      </c>
      <c r="I4" s="12">
        <f t="shared" si="0"/>
        <v>494.33</v>
      </c>
      <c r="J4" s="12">
        <f t="shared" si="0"/>
        <v>492.96000000000004</v>
      </c>
      <c r="K4" s="12">
        <f t="shared" si="0"/>
        <v>493.1</v>
      </c>
      <c r="L4" s="12">
        <f t="shared" si="0"/>
        <v>491.58</v>
      </c>
      <c r="M4" s="12">
        <f t="shared" si="0"/>
        <v>503.56</v>
      </c>
      <c r="N4" s="12">
        <f t="shared" si="0"/>
        <v>494.48</v>
      </c>
      <c r="O4" s="7"/>
      <c r="P4" s="7"/>
      <c r="Q4" s="7"/>
      <c r="R4" s="7"/>
      <c r="S4" s="7"/>
      <c r="T4" s="7"/>
      <c r="U4" s="7"/>
      <c r="V4" s="10"/>
      <c r="W4" s="13" t="s">
        <v>12</v>
      </c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</row>
    <row r="5" spans="1:36" x14ac:dyDescent="0.25">
      <c r="A5" s="14" t="s">
        <v>22</v>
      </c>
      <c r="B5" s="15" t="s">
        <v>23</v>
      </c>
      <c r="C5" s="16">
        <v>0</v>
      </c>
      <c r="D5" s="16">
        <v>7.66</v>
      </c>
      <c r="E5" s="16">
        <v>2.98</v>
      </c>
      <c r="F5" s="16">
        <v>1.17</v>
      </c>
      <c r="G5" s="16">
        <v>0</v>
      </c>
      <c r="H5" s="16">
        <v>0</v>
      </c>
      <c r="I5" s="16">
        <v>1.1599999999999999</v>
      </c>
      <c r="J5" s="16">
        <v>0</v>
      </c>
      <c r="K5" s="16">
        <v>0</v>
      </c>
      <c r="L5" s="16">
        <v>0.17</v>
      </c>
      <c r="M5" s="16">
        <v>12.25</v>
      </c>
      <c r="N5" s="16">
        <v>0.02</v>
      </c>
      <c r="O5" s="16" t="s">
        <v>37</v>
      </c>
      <c r="P5" s="16">
        <f>IF(O5="CAISO System","0.00",J5)</f>
        <v>0</v>
      </c>
      <c r="Q5" s="16">
        <v>4</v>
      </c>
      <c r="R5" s="16" t="s">
        <v>15</v>
      </c>
      <c r="S5" s="16" t="str">
        <f t="shared" ref="S5:S11" si="1">IFERROR(INDEX($AJ$6:$AJ$12,MATCH(B5,$W$6:$W$11,0)),"")</f>
        <v/>
      </c>
      <c r="T5" s="18">
        <v>41852</v>
      </c>
      <c r="U5" s="18">
        <v>46234</v>
      </c>
      <c r="V5" s="20"/>
      <c r="X5" s="21">
        <v>44927</v>
      </c>
      <c r="Y5" s="22">
        <v>44958</v>
      </c>
      <c r="Z5" s="21">
        <v>44986</v>
      </c>
      <c r="AA5" s="22">
        <v>45017</v>
      </c>
      <c r="AB5" s="21">
        <v>45047</v>
      </c>
      <c r="AC5" s="22">
        <v>45078</v>
      </c>
      <c r="AD5" s="21">
        <v>45108</v>
      </c>
      <c r="AE5" s="22">
        <v>45139</v>
      </c>
      <c r="AF5" s="21">
        <v>45170</v>
      </c>
      <c r="AG5" s="22">
        <v>45200</v>
      </c>
      <c r="AH5" s="21">
        <v>45231</v>
      </c>
      <c r="AI5" s="22">
        <v>45261</v>
      </c>
      <c r="AJ5" s="23" t="s">
        <v>16</v>
      </c>
    </row>
    <row r="6" spans="1:36" x14ac:dyDescent="0.25">
      <c r="A6" s="14" t="s">
        <v>25</v>
      </c>
      <c r="B6" s="15" t="s">
        <v>26</v>
      </c>
      <c r="C6" s="16">
        <v>0.17</v>
      </c>
      <c r="D6" s="16">
        <v>0.1</v>
      </c>
      <c r="E6" s="16">
        <v>0.13</v>
      </c>
      <c r="F6" s="16">
        <v>0.14000000000000001</v>
      </c>
      <c r="G6" s="16">
        <v>0.08</v>
      </c>
      <c r="H6" s="16">
        <v>0.15</v>
      </c>
      <c r="I6" s="16">
        <v>0.1</v>
      </c>
      <c r="J6" s="16">
        <v>0.14000000000000001</v>
      </c>
      <c r="K6" s="16">
        <v>0.14000000000000001</v>
      </c>
      <c r="L6" s="16">
        <v>0.25</v>
      </c>
      <c r="M6" s="16">
        <v>0.28999999999999998</v>
      </c>
      <c r="N6" s="16">
        <v>0.31</v>
      </c>
      <c r="O6" s="16" t="s">
        <v>39</v>
      </c>
      <c r="P6" s="16" t="str">
        <f t="shared" ref="P6:P12" si="2">IF(O6="CAISO System","0.00",J6)</f>
        <v>0.00</v>
      </c>
      <c r="Q6" s="16">
        <v>4</v>
      </c>
      <c r="R6" s="16" t="s">
        <v>15</v>
      </c>
      <c r="S6" s="16" t="str">
        <f t="shared" si="1"/>
        <v/>
      </c>
      <c r="T6" s="18">
        <v>43739</v>
      </c>
      <c r="U6" s="18">
        <v>46295</v>
      </c>
      <c r="V6" s="28"/>
      <c r="W6" s="29" t="s">
        <v>24</v>
      </c>
      <c r="X6" s="25">
        <v>200</v>
      </c>
      <c r="Y6" s="25">
        <v>200</v>
      </c>
      <c r="Z6" s="25">
        <v>200</v>
      </c>
      <c r="AA6" s="25">
        <f>INDEX('[13]2023 Draft EFC_061522'!E:E,MATCH('[13]CAM eligible contracts ''24'!$W6,'[13]2023 Draft EFC_061522'!$A:$A,0))</f>
        <v>200</v>
      </c>
      <c r="AB6" s="25">
        <f>INDEX('[13]2023 Draft EFC_061522'!F:F,MATCH('[13]CAM eligible contracts ''24'!$W6,'[13]2023 Draft EFC_061522'!$A:$A,0))</f>
        <v>200</v>
      </c>
      <c r="AC6" s="25">
        <f>INDEX('[13]2023 Draft EFC_061522'!G:G,MATCH('[13]CAM eligible contracts ''24'!$W6,'[13]2023 Draft EFC_061522'!$A:$A,0))</f>
        <v>200</v>
      </c>
      <c r="AD6" s="25">
        <f>INDEX('[13]2023 Draft EFC_061522'!H:H,MATCH('[13]CAM eligible contracts ''24'!$W6,'[13]2023 Draft EFC_061522'!$A:$A,0))</f>
        <v>200</v>
      </c>
      <c r="AE6" s="25">
        <f>INDEX('[13]2023 Draft EFC_061522'!I:I,MATCH('[13]CAM eligible contracts ''24'!$W6,'[13]2023 Draft EFC_061522'!$A:$A,0))</f>
        <v>200</v>
      </c>
      <c r="AF6" s="25">
        <f>INDEX('[13]2023 Draft EFC_061522'!J:J,MATCH('[13]CAM eligible contracts ''24'!$W6,'[13]2023 Draft EFC_061522'!$A:$A,0))</f>
        <v>200</v>
      </c>
      <c r="AG6" s="25">
        <f>INDEX('[13]2023 Draft EFC_061522'!K:K,MATCH('[13]CAM eligible contracts ''24'!$W6,'[13]2023 Draft EFC_061522'!$A:$A,0))</f>
        <v>200</v>
      </c>
      <c r="AH6" s="25">
        <f>INDEX('[13]2023 Draft EFC_061522'!L:L,MATCH('[13]CAM eligible contracts ''24'!$W6,'[13]2023 Draft EFC_061522'!$A:$A,0))</f>
        <v>200</v>
      </c>
      <c r="AI6" s="25">
        <f>INDEX('[13]2023 Draft EFC_061522'!M:M,MATCH('[13]CAM eligible contracts ''24'!$W6,'[13]2023 Draft EFC_061522'!$A:$A,0))</f>
        <v>200</v>
      </c>
      <c r="AJ6" s="27">
        <v>1</v>
      </c>
    </row>
    <row r="7" spans="1:36" x14ac:dyDescent="0.25">
      <c r="A7" s="30" t="s">
        <v>28</v>
      </c>
      <c r="B7" s="31" t="s">
        <v>29</v>
      </c>
      <c r="C7" s="16">
        <v>11.49</v>
      </c>
      <c r="D7" s="16">
        <v>11.66</v>
      </c>
      <c r="E7" s="16">
        <v>11.06</v>
      </c>
      <c r="F7" s="16">
        <v>8.8699999999999992</v>
      </c>
      <c r="G7" s="16">
        <v>11.06</v>
      </c>
      <c r="H7" s="16">
        <v>10.53</v>
      </c>
      <c r="I7" s="16">
        <v>10.48</v>
      </c>
      <c r="J7" s="16">
        <v>10.23</v>
      </c>
      <c r="K7" s="16">
        <v>10.34</v>
      </c>
      <c r="L7" s="16">
        <v>8.56</v>
      </c>
      <c r="M7" s="16">
        <v>8.39</v>
      </c>
      <c r="N7" s="16">
        <v>11.43</v>
      </c>
      <c r="O7" s="16" t="s">
        <v>39</v>
      </c>
      <c r="P7" s="16" t="str">
        <f t="shared" si="2"/>
        <v>0.00</v>
      </c>
      <c r="Q7" s="16">
        <v>4</v>
      </c>
      <c r="R7" s="16" t="s">
        <v>15</v>
      </c>
      <c r="S7" s="16" t="str">
        <f t="shared" si="1"/>
        <v/>
      </c>
      <c r="T7" s="18">
        <v>43800</v>
      </c>
      <c r="U7" s="18">
        <v>46356</v>
      </c>
      <c r="V7" s="28"/>
      <c r="W7" s="29" t="s">
        <v>27</v>
      </c>
      <c r="X7" s="25">
        <v>200</v>
      </c>
      <c r="Y7" s="25">
        <v>200</v>
      </c>
      <c r="Z7" s="25">
        <v>200</v>
      </c>
      <c r="AA7" s="25">
        <f>INDEX('[13]2023 Draft EFC_061522'!E:E,MATCH('[13]CAM eligible contracts ''24'!$W7,'[13]2023 Draft EFC_061522'!$A:$A,0))</f>
        <v>200</v>
      </c>
      <c r="AB7" s="25">
        <f>INDEX('[13]2023 Draft EFC_061522'!F:F,MATCH('[13]CAM eligible contracts ''24'!$W7,'[13]2023 Draft EFC_061522'!$A:$A,0))</f>
        <v>200</v>
      </c>
      <c r="AC7" s="25">
        <f>INDEX('[13]2023 Draft EFC_061522'!G:G,MATCH('[13]CAM eligible contracts ''24'!$W7,'[13]2023 Draft EFC_061522'!$A:$A,0))</f>
        <v>200</v>
      </c>
      <c r="AD7" s="25">
        <f>INDEX('[13]2023 Draft EFC_061522'!H:H,MATCH('[13]CAM eligible contracts ''24'!$W7,'[13]2023 Draft EFC_061522'!$A:$A,0))</f>
        <v>200</v>
      </c>
      <c r="AE7" s="25">
        <f>INDEX('[13]2023 Draft EFC_061522'!I:I,MATCH('[13]CAM eligible contracts ''24'!$W7,'[13]2023 Draft EFC_061522'!$A:$A,0))</f>
        <v>200</v>
      </c>
      <c r="AF7" s="25">
        <f>INDEX('[13]2023 Draft EFC_061522'!J:J,MATCH('[13]CAM eligible contracts ''24'!$W7,'[13]2023 Draft EFC_061522'!$A:$A,0))</f>
        <v>200</v>
      </c>
      <c r="AG7" s="25">
        <f>INDEX('[13]2023 Draft EFC_061522'!K:K,MATCH('[13]CAM eligible contracts ''24'!$W7,'[13]2023 Draft EFC_061522'!$A:$A,0))</f>
        <v>200</v>
      </c>
      <c r="AH7" s="25">
        <f>INDEX('[13]2023 Draft EFC_061522'!L:L,MATCH('[13]CAM eligible contracts ''24'!$W7,'[13]2023 Draft EFC_061522'!$A:$A,0))</f>
        <v>200</v>
      </c>
      <c r="AI7" s="25">
        <f>INDEX('[13]2023 Draft EFC_061522'!M:M,MATCH('[13]CAM eligible contracts ''24'!$W7,'[13]2023 Draft EFC_061522'!$A:$A,0))</f>
        <v>200</v>
      </c>
      <c r="AJ7" s="27">
        <v>1</v>
      </c>
    </row>
    <row r="8" spans="1:36" x14ac:dyDescent="0.25">
      <c r="A8" s="32" t="s">
        <v>31</v>
      </c>
      <c r="B8" s="33" t="s">
        <v>32</v>
      </c>
      <c r="C8" s="16">
        <v>0.17</v>
      </c>
      <c r="D8" s="16">
        <v>0.21</v>
      </c>
      <c r="E8" s="16">
        <v>0.13</v>
      </c>
      <c r="F8" s="16">
        <v>0.11</v>
      </c>
      <c r="G8" s="16">
        <v>0.1</v>
      </c>
      <c r="H8" s="16">
        <v>0.11</v>
      </c>
      <c r="I8" s="16">
        <v>0.09</v>
      </c>
      <c r="J8" s="16">
        <v>0.09</v>
      </c>
      <c r="K8" s="16">
        <v>0.12</v>
      </c>
      <c r="L8" s="16">
        <v>0.1</v>
      </c>
      <c r="M8" s="16">
        <v>0.13</v>
      </c>
      <c r="N8" s="16">
        <v>0.22</v>
      </c>
      <c r="O8" s="16" t="s">
        <v>39</v>
      </c>
      <c r="P8" s="16" t="str">
        <f t="shared" si="2"/>
        <v>0.00</v>
      </c>
      <c r="Q8" s="16">
        <v>4</v>
      </c>
      <c r="R8" s="16" t="s">
        <v>15</v>
      </c>
      <c r="S8" s="16" t="str">
        <f t="shared" si="1"/>
        <v/>
      </c>
      <c r="T8" s="34">
        <v>43770</v>
      </c>
      <c r="U8" s="34">
        <v>46326</v>
      </c>
      <c r="V8" s="28"/>
      <c r="W8" s="29" t="s">
        <v>30</v>
      </c>
      <c r="X8" s="25">
        <v>200</v>
      </c>
      <c r="Y8" s="25">
        <v>200</v>
      </c>
      <c r="Z8" s="25">
        <v>200</v>
      </c>
      <c r="AA8" s="25">
        <f>INDEX('[13]2023 Draft EFC_061522'!E:E,MATCH('[13]CAM eligible contracts ''24'!$W8,'[13]2023 Draft EFC_061522'!$A:$A,0))</f>
        <v>200</v>
      </c>
      <c r="AB8" s="25">
        <f>INDEX('[13]2023 Draft EFC_061522'!F:F,MATCH('[13]CAM eligible contracts ''24'!$W8,'[13]2023 Draft EFC_061522'!$A:$A,0))</f>
        <v>200</v>
      </c>
      <c r="AC8" s="25">
        <f>INDEX('[13]2023 Draft EFC_061522'!G:G,MATCH('[13]CAM eligible contracts ''24'!$W8,'[13]2023 Draft EFC_061522'!$A:$A,0))</f>
        <v>200</v>
      </c>
      <c r="AD8" s="25">
        <f>INDEX('[13]2023 Draft EFC_061522'!H:H,MATCH('[13]CAM eligible contracts ''24'!$W8,'[13]2023 Draft EFC_061522'!$A:$A,0))</f>
        <v>200</v>
      </c>
      <c r="AE8" s="25">
        <f>INDEX('[13]2023 Draft EFC_061522'!I:I,MATCH('[13]CAM eligible contracts ''24'!$W8,'[13]2023 Draft EFC_061522'!$A:$A,0))</f>
        <v>200</v>
      </c>
      <c r="AF8" s="25">
        <f>INDEX('[13]2023 Draft EFC_061522'!J:J,MATCH('[13]CAM eligible contracts ''24'!$W8,'[13]2023 Draft EFC_061522'!$A:$A,0))</f>
        <v>200</v>
      </c>
      <c r="AG8" s="25">
        <f>INDEX('[13]2023 Draft EFC_061522'!K:K,MATCH('[13]CAM eligible contracts ''24'!$W8,'[13]2023 Draft EFC_061522'!$A:$A,0))</f>
        <v>200</v>
      </c>
      <c r="AH8" s="25">
        <f>INDEX('[13]2023 Draft EFC_061522'!L:L,MATCH('[13]CAM eligible contracts ''24'!$W8,'[13]2023 Draft EFC_061522'!$A:$A,0))</f>
        <v>200</v>
      </c>
      <c r="AI8" s="25">
        <f>INDEX('[13]2023 Draft EFC_061522'!M:M,MATCH('[13]CAM eligible contracts ''24'!$W8,'[13]2023 Draft EFC_061522'!$A:$A,0))</f>
        <v>200</v>
      </c>
      <c r="AJ8" s="27">
        <v>1</v>
      </c>
    </row>
    <row r="9" spans="1:36" x14ac:dyDescent="0.25">
      <c r="A9" s="32" t="s">
        <v>34</v>
      </c>
      <c r="B9" s="33" t="s">
        <v>24</v>
      </c>
      <c r="C9" s="16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6" t="s">
        <v>37</v>
      </c>
      <c r="P9" s="16">
        <f t="shared" si="2"/>
        <v>100</v>
      </c>
      <c r="Q9" s="16">
        <v>1</v>
      </c>
      <c r="R9" s="16" t="s">
        <v>35</v>
      </c>
      <c r="S9" s="16">
        <f t="shared" si="1"/>
        <v>1</v>
      </c>
      <c r="T9" s="34">
        <v>44348</v>
      </c>
      <c r="U9" s="34">
        <v>51652</v>
      </c>
      <c r="V9" s="28"/>
      <c r="W9" s="35" t="s">
        <v>33</v>
      </c>
      <c r="X9" s="25">
        <v>365</v>
      </c>
      <c r="Y9" s="25">
        <v>365</v>
      </c>
      <c r="Z9" s="25">
        <v>365</v>
      </c>
      <c r="AA9" s="25">
        <v>365</v>
      </c>
      <c r="AB9" s="25">
        <v>365</v>
      </c>
      <c r="AC9" s="25">
        <v>365</v>
      </c>
      <c r="AD9" s="25">
        <v>365</v>
      </c>
      <c r="AE9" s="25">
        <v>365</v>
      </c>
      <c r="AF9" s="25">
        <v>365</v>
      </c>
      <c r="AG9" s="25">
        <v>365</v>
      </c>
      <c r="AH9" s="25">
        <v>365</v>
      </c>
      <c r="AI9" s="25">
        <v>365</v>
      </c>
      <c r="AJ9" s="27">
        <v>1</v>
      </c>
    </row>
    <row r="10" spans="1:36" x14ac:dyDescent="0.25">
      <c r="A10" s="32" t="s">
        <v>34</v>
      </c>
      <c r="B10" s="33" t="s">
        <v>27</v>
      </c>
      <c r="C10" s="16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6" t="s">
        <v>37</v>
      </c>
      <c r="P10" s="16">
        <f t="shared" si="2"/>
        <v>100</v>
      </c>
      <c r="Q10" s="16">
        <v>1</v>
      </c>
      <c r="R10" s="16" t="s">
        <v>35</v>
      </c>
      <c r="S10" s="16">
        <f t="shared" si="1"/>
        <v>1</v>
      </c>
      <c r="T10" s="34">
        <v>44348</v>
      </c>
      <c r="U10" s="34">
        <v>51652</v>
      </c>
      <c r="V10" s="28"/>
      <c r="W10" s="29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7"/>
    </row>
    <row r="11" spans="1:36" x14ac:dyDescent="0.25">
      <c r="A11" s="32" t="s">
        <v>34</v>
      </c>
      <c r="B11" s="33" t="s">
        <v>30</v>
      </c>
      <c r="C11" s="16">
        <v>100</v>
      </c>
      <c r="D11" s="16">
        <v>100</v>
      </c>
      <c r="E11" s="16">
        <v>100</v>
      </c>
      <c r="F11" s="16">
        <v>100</v>
      </c>
      <c r="G11" s="16">
        <v>100</v>
      </c>
      <c r="H11" s="16">
        <v>100</v>
      </c>
      <c r="I11" s="16">
        <v>100</v>
      </c>
      <c r="J11" s="16">
        <v>100</v>
      </c>
      <c r="K11" s="16">
        <v>100</v>
      </c>
      <c r="L11" s="16">
        <v>100</v>
      </c>
      <c r="M11" s="16">
        <v>100</v>
      </c>
      <c r="N11" s="16">
        <v>100</v>
      </c>
      <c r="O11" s="16" t="s">
        <v>37</v>
      </c>
      <c r="P11" s="16">
        <f t="shared" si="2"/>
        <v>100</v>
      </c>
      <c r="Q11" s="16">
        <v>1</v>
      </c>
      <c r="R11" s="16" t="s">
        <v>35</v>
      </c>
      <c r="S11" s="16">
        <f t="shared" si="1"/>
        <v>1</v>
      </c>
      <c r="T11" s="34">
        <v>44348</v>
      </c>
      <c r="U11" s="34">
        <v>51652</v>
      </c>
      <c r="V11" s="28"/>
      <c r="W11" s="29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7"/>
    </row>
    <row r="12" spans="1:36" x14ac:dyDescent="0.25">
      <c r="A12" s="30" t="s">
        <v>33</v>
      </c>
      <c r="B12" s="35" t="s">
        <v>33</v>
      </c>
      <c r="C12" s="16">
        <v>182.5</v>
      </c>
      <c r="D12" s="16">
        <v>182.5</v>
      </c>
      <c r="E12" s="16">
        <v>182.5</v>
      </c>
      <c r="F12" s="16">
        <v>182.5</v>
      </c>
      <c r="G12" s="16">
        <v>182.5</v>
      </c>
      <c r="H12" s="16">
        <v>182.5</v>
      </c>
      <c r="I12" s="16">
        <v>182.5</v>
      </c>
      <c r="J12" s="16">
        <v>182.5</v>
      </c>
      <c r="K12" s="16">
        <v>182.5</v>
      </c>
      <c r="L12" s="16">
        <v>182.5</v>
      </c>
      <c r="M12" s="16">
        <v>182.5</v>
      </c>
      <c r="N12" s="16">
        <v>182.5</v>
      </c>
      <c r="O12" s="16" t="s">
        <v>37</v>
      </c>
      <c r="P12" s="16">
        <f t="shared" si="2"/>
        <v>182.5</v>
      </c>
      <c r="Q12" s="16">
        <v>1</v>
      </c>
      <c r="R12" s="16" t="s">
        <v>35</v>
      </c>
      <c r="S12" s="16">
        <v>1</v>
      </c>
      <c r="T12" s="18">
        <v>44470</v>
      </c>
      <c r="U12" s="18">
        <v>55153</v>
      </c>
      <c r="V12" s="28"/>
      <c r="W12" s="36" t="s">
        <v>36</v>
      </c>
      <c r="X12" s="37">
        <f>SUM(X6:X10)</f>
        <v>965</v>
      </c>
      <c r="Y12" s="37">
        <f t="shared" ref="Y12:AI12" si="3">SUM(Y6:Y10)</f>
        <v>965</v>
      </c>
      <c r="Z12" s="37">
        <f t="shared" si="3"/>
        <v>965</v>
      </c>
      <c r="AA12" s="37">
        <f t="shared" si="3"/>
        <v>965</v>
      </c>
      <c r="AB12" s="37">
        <f t="shared" si="3"/>
        <v>965</v>
      </c>
      <c r="AC12" s="37">
        <f t="shared" si="3"/>
        <v>965</v>
      </c>
      <c r="AD12" s="37">
        <f t="shared" si="3"/>
        <v>965</v>
      </c>
      <c r="AE12" s="37">
        <f t="shared" si="3"/>
        <v>965</v>
      </c>
      <c r="AF12" s="37">
        <f t="shared" si="3"/>
        <v>965</v>
      </c>
      <c r="AG12" s="37">
        <f t="shared" si="3"/>
        <v>965</v>
      </c>
      <c r="AH12" s="37">
        <f t="shared" si="3"/>
        <v>965</v>
      </c>
      <c r="AI12" s="37">
        <f t="shared" si="3"/>
        <v>965</v>
      </c>
      <c r="AJ12" s="38"/>
    </row>
    <row r="13" spans="1:36" x14ac:dyDescent="0.25">
      <c r="V13" s="28"/>
    </row>
    <row r="14" spans="1:36" x14ac:dyDescent="0.25">
      <c r="A14" s="39"/>
      <c r="B14" s="39" t="s">
        <v>51</v>
      </c>
      <c r="C14" s="40">
        <f t="shared" ref="C14:N14" si="4">SUM(C15:C17)</f>
        <v>0</v>
      </c>
      <c r="D14" s="40">
        <f t="shared" si="4"/>
        <v>0</v>
      </c>
      <c r="E14" s="40">
        <f t="shared" si="4"/>
        <v>0</v>
      </c>
      <c r="F14" s="40">
        <f t="shared" si="4"/>
        <v>0</v>
      </c>
      <c r="G14" s="40">
        <f t="shared" si="4"/>
        <v>0</v>
      </c>
      <c r="H14" s="40">
        <f t="shared" si="4"/>
        <v>0</v>
      </c>
      <c r="I14" s="40">
        <f t="shared" si="4"/>
        <v>0</v>
      </c>
      <c r="J14" s="40">
        <f t="shared" si="4"/>
        <v>0</v>
      </c>
      <c r="K14" s="40">
        <f t="shared" si="4"/>
        <v>0</v>
      </c>
      <c r="L14" s="40">
        <f t="shared" si="4"/>
        <v>0</v>
      </c>
      <c r="M14" s="40">
        <f t="shared" si="4"/>
        <v>0</v>
      </c>
      <c r="N14" s="40">
        <f t="shared" si="4"/>
        <v>0</v>
      </c>
      <c r="O14" s="41" t="s">
        <v>39</v>
      </c>
      <c r="P14" s="41"/>
      <c r="Q14" s="41"/>
      <c r="R14" s="41"/>
      <c r="S14" s="41"/>
      <c r="T14" s="42">
        <v>45658</v>
      </c>
      <c r="U14" s="42">
        <v>46022</v>
      </c>
      <c r="V14" s="43"/>
      <c r="X14" s="11"/>
      <c r="Z14" s="44"/>
      <c r="AA14" s="44"/>
    </row>
    <row r="15" spans="1:36" x14ac:dyDescent="0.25">
      <c r="A15" s="39"/>
      <c r="B15" s="39" t="s">
        <v>40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41"/>
      <c r="P15" s="41"/>
      <c r="Q15" s="41"/>
      <c r="R15" s="41"/>
      <c r="S15" s="41"/>
      <c r="T15" s="42"/>
      <c r="U15" s="42"/>
      <c r="V15" s="43"/>
      <c r="X15" s="11"/>
      <c r="Z15" s="44"/>
      <c r="AA15" s="44"/>
    </row>
    <row r="16" spans="1:36" x14ac:dyDescent="0.25">
      <c r="A16" s="39"/>
      <c r="B16" s="39" t="s">
        <v>41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41"/>
      <c r="P16" s="41"/>
      <c r="Q16" s="41"/>
      <c r="R16" s="41"/>
      <c r="S16" s="41"/>
      <c r="T16" s="42"/>
      <c r="U16" s="42"/>
      <c r="V16" s="43"/>
      <c r="X16" s="11"/>
      <c r="Z16" s="44"/>
      <c r="AA16" s="44"/>
    </row>
    <row r="17" spans="1:27" x14ac:dyDescent="0.25">
      <c r="A17" s="39"/>
      <c r="B17" s="39" t="s">
        <v>42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41"/>
      <c r="P17" s="41"/>
      <c r="Q17" s="41"/>
      <c r="R17" s="41"/>
      <c r="S17" s="41"/>
      <c r="T17" s="42"/>
      <c r="U17" s="42"/>
      <c r="V17" s="43"/>
      <c r="X17" s="11"/>
      <c r="Z17" s="44"/>
      <c r="AA17" s="44"/>
    </row>
    <row r="18" spans="1:27" x14ac:dyDescent="0.25">
      <c r="I18"/>
      <c r="X18" s="11"/>
      <c r="Z18" s="44"/>
      <c r="AA18" s="44"/>
    </row>
    <row r="19" spans="1:27" x14ac:dyDescent="0.25">
      <c r="B19" s="45" t="s">
        <v>43</v>
      </c>
      <c r="C19" s="12">
        <f t="shared" ref="C19:N19" si="5">SUM(C5:C12)+C14</f>
        <v>494.33</v>
      </c>
      <c r="D19" s="12">
        <f t="shared" si="5"/>
        <v>502.13</v>
      </c>
      <c r="E19" s="12">
        <f t="shared" si="5"/>
        <v>496.8</v>
      </c>
      <c r="F19" s="12">
        <f t="shared" si="5"/>
        <v>492.78999999999996</v>
      </c>
      <c r="G19" s="12">
        <f t="shared" si="5"/>
        <v>493.74</v>
      </c>
      <c r="H19" s="12">
        <f t="shared" si="5"/>
        <v>493.28999999999996</v>
      </c>
      <c r="I19" s="12">
        <f t="shared" si="5"/>
        <v>494.33</v>
      </c>
      <c r="J19" s="12">
        <f t="shared" si="5"/>
        <v>492.96000000000004</v>
      </c>
      <c r="K19" s="12">
        <f t="shared" si="5"/>
        <v>493.1</v>
      </c>
      <c r="L19" s="12">
        <f t="shared" si="5"/>
        <v>491.58</v>
      </c>
      <c r="M19" s="12">
        <f t="shared" si="5"/>
        <v>503.56</v>
      </c>
      <c r="N19" s="12">
        <f t="shared" si="5"/>
        <v>494.48</v>
      </c>
      <c r="X19" s="11"/>
    </row>
    <row r="20" spans="1:27" x14ac:dyDescent="0.25">
      <c r="X20" s="11"/>
    </row>
    <row r="21" spans="1:27" x14ac:dyDescent="0.25">
      <c r="B21" s="46" t="s">
        <v>52</v>
      </c>
      <c r="C21" s="47"/>
      <c r="D21" s="11"/>
      <c r="E21" s="11"/>
      <c r="X21" s="11"/>
    </row>
    <row r="22" spans="1:27" x14ac:dyDescent="0.25">
      <c r="B22" s="47" t="s">
        <v>37</v>
      </c>
      <c r="C22" s="48">
        <f t="shared" ref="C22:C27" si="6">SUMIF($O$5:$O$12,B22,$J$5:$J$12)</f>
        <v>482.5</v>
      </c>
      <c r="D22" s="11"/>
      <c r="E22" s="11"/>
      <c r="X22" s="11"/>
    </row>
    <row r="23" spans="1:27" x14ac:dyDescent="0.25">
      <c r="B23" s="49" t="s">
        <v>45</v>
      </c>
      <c r="C23" s="48">
        <f t="shared" si="6"/>
        <v>0</v>
      </c>
      <c r="D23" s="11"/>
      <c r="E23" s="11"/>
      <c r="X23" s="11"/>
    </row>
    <row r="24" spans="1:27" x14ac:dyDescent="0.25">
      <c r="B24" s="49" t="s">
        <v>46</v>
      </c>
      <c r="C24" s="48">
        <f t="shared" si="6"/>
        <v>0</v>
      </c>
      <c r="D24" s="11"/>
      <c r="E24" s="11"/>
      <c r="X24" s="11"/>
    </row>
    <row r="25" spans="1:27" x14ac:dyDescent="0.25">
      <c r="B25" s="49" t="s">
        <v>47</v>
      </c>
      <c r="C25" s="48">
        <f t="shared" si="6"/>
        <v>0</v>
      </c>
      <c r="D25" s="11"/>
      <c r="E25" s="11"/>
      <c r="X25" s="11"/>
    </row>
    <row r="26" spans="1:27" x14ac:dyDescent="0.25">
      <c r="B26" s="49" t="s">
        <v>48</v>
      </c>
      <c r="C26" s="48">
        <f t="shared" si="6"/>
        <v>0</v>
      </c>
      <c r="D26" s="11"/>
      <c r="E26" s="11"/>
      <c r="X26" s="11"/>
    </row>
    <row r="27" spans="1:27" x14ac:dyDescent="0.25">
      <c r="B27" s="49" t="s">
        <v>39</v>
      </c>
      <c r="C27" s="48">
        <f t="shared" si="6"/>
        <v>10.46</v>
      </c>
      <c r="X27" s="11"/>
    </row>
    <row r="28" spans="1:27" x14ac:dyDescent="0.25">
      <c r="B28" s="47"/>
      <c r="C28" s="47"/>
      <c r="X28" s="11"/>
    </row>
    <row r="29" spans="1:27" x14ac:dyDescent="0.25">
      <c r="B29" s="49" t="s">
        <v>36</v>
      </c>
      <c r="C29" s="48">
        <f>SUM(C22:C27)</f>
        <v>492.96</v>
      </c>
      <c r="X29" s="11"/>
    </row>
    <row r="30" spans="1:27" x14ac:dyDescent="0.25">
      <c r="B30" s="11"/>
      <c r="C30" s="11"/>
      <c r="D30" s="11"/>
      <c r="E30" s="11"/>
      <c r="X30" s="11"/>
    </row>
    <row r="31" spans="1:27" x14ac:dyDescent="0.25">
      <c r="X31" s="1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1C399-1791-4979-9AC9-B5957CB730AD}">
  <dimension ref="A1:AL21"/>
  <sheetViews>
    <sheetView workbookViewId="0">
      <selection activeCell="E16" sqref="E16"/>
    </sheetView>
  </sheetViews>
  <sheetFormatPr defaultRowHeight="13.2" x14ac:dyDescent="0.25"/>
  <cols>
    <col min="1" max="1" width="17.6640625" customWidth="1"/>
    <col min="2" max="2" width="30" customWidth="1"/>
    <col min="3" max="6" width="9.44140625" customWidth="1"/>
    <col min="7" max="7" width="9.5546875" customWidth="1"/>
    <col min="8" max="8" width="10.5546875" customWidth="1"/>
    <col min="9" max="9" width="10.5546875" style="2" customWidth="1"/>
    <col min="10" max="10" width="10.6640625" customWidth="1"/>
    <col min="11" max="11" width="10.44140625" customWidth="1"/>
    <col min="12" max="12" width="10" customWidth="1"/>
    <col min="13" max="13" width="10.44140625" customWidth="1"/>
    <col min="14" max="14" width="11.109375" customWidth="1"/>
    <col min="15" max="15" width="16.33203125" bestFit="1" customWidth="1"/>
    <col min="16" max="16" width="11.33203125" customWidth="1"/>
    <col min="17" max="18" width="10" customWidth="1"/>
    <col min="19" max="19" width="11.6640625" customWidth="1"/>
    <col min="20" max="20" width="14.6640625" customWidth="1"/>
    <col min="21" max="21" width="15.44140625" customWidth="1"/>
    <col min="22" max="23" width="12.44140625" customWidth="1"/>
    <col min="24" max="24" width="10.88671875" customWidth="1"/>
    <col min="25" max="25" width="42.44140625" customWidth="1"/>
    <col min="26" max="37" width="10" customWidth="1"/>
    <col min="38" max="38" width="13.88671875" bestFit="1" customWidth="1"/>
  </cols>
  <sheetData>
    <row r="1" spans="1:38" ht="15.6" x14ac:dyDescent="0.3">
      <c r="A1" s="50" t="s">
        <v>53</v>
      </c>
      <c r="I1"/>
    </row>
    <row r="2" spans="1:38" x14ac:dyDescent="0.25">
      <c r="A2" s="3" t="s">
        <v>54</v>
      </c>
      <c r="B2" s="4" t="s">
        <v>55</v>
      </c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38" ht="39.6" x14ac:dyDescent="0.25">
      <c r="A3" s="7" t="s">
        <v>3</v>
      </c>
      <c r="B3" s="7" t="s">
        <v>4</v>
      </c>
      <c r="C3" s="8">
        <v>44927</v>
      </c>
      <c r="D3" s="8">
        <v>44958</v>
      </c>
      <c r="E3" s="8">
        <v>44986</v>
      </c>
      <c r="F3" s="8">
        <v>45017</v>
      </c>
      <c r="G3" s="8">
        <v>45047</v>
      </c>
      <c r="H3" s="8">
        <v>45078</v>
      </c>
      <c r="I3" s="8">
        <v>45108</v>
      </c>
      <c r="J3" s="8">
        <v>45139</v>
      </c>
      <c r="K3" s="8">
        <v>45170</v>
      </c>
      <c r="L3" s="8">
        <v>45200</v>
      </c>
      <c r="M3" s="8">
        <v>45231</v>
      </c>
      <c r="N3" s="8">
        <v>45261</v>
      </c>
      <c r="O3" s="7" t="s">
        <v>5</v>
      </c>
      <c r="P3" s="7" t="s">
        <v>6</v>
      </c>
      <c r="Q3" s="7" t="s">
        <v>7</v>
      </c>
      <c r="R3" s="7" t="s">
        <v>56</v>
      </c>
      <c r="S3" s="9" t="s">
        <v>9</v>
      </c>
      <c r="T3" s="7" t="s">
        <v>57</v>
      </c>
      <c r="U3" s="7" t="s">
        <v>11</v>
      </c>
      <c r="V3" s="7" t="s">
        <v>58</v>
      </c>
      <c r="W3" s="7" t="s">
        <v>59</v>
      </c>
      <c r="X3" s="10"/>
      <c r="AB3" s="11"/>
    </row>
    <row r="4" spans="1:38" x14ac:dyDescent="0.25">
      <c r="A4" s="7"/>
      <c r="B4" s="7"/>
      <c r="C4" s="12">
        <f t="shared" ref="C4:N4" si="0">SUM(C5:C6)</f>
        <v>17.62</v>
      </c>
      <c r="D4" s="12">
        <f t="shared" si="0"/>
        <v>15.84</v>
      </c>
      <c r="E4" s="12">
        <f t="shared" si="0"/>
        <v>11.45</v>
      </c>
      <c r="F4" s="12">
        <f t="shared" si="0"/>
        <v>0</v>
      </c>
      <c r="G4" s="12">
        <f t="shared" si="0"/>
        <v>0</v>
      </c>
      <c r="H4" s="12">
        <f t="shared" si="0"/>
        <v>102.14</v>
      </c>
      <c r="I4" s="12">
        <f t="shared" si="0"/>
        <v>97.86</v>
      </c>
      <c r="J4" s="12">
        <f t="shared" si="0"/>
        <v>103.69</v>
      </c>
      <c r="K4" s="12">
        <f t="shared" si="0"/>
        <v>109.24000000000001</v>
      </c>
      <c r="L4" s="12">
        <f t="shared" si="0"/>
        <v>38.9</v>
      </c>
      <c r="M4" s="12">
        <f t="shared" si="0"/>
        <v>0</v>
      </c>
      <c r="N4" s="12">
        <f t="shared" si="0"/>
        <v>0</v>
      </c>
      <c r="O4" s="7"/>
      <c r="P4" s="7"/>
      <c r="Q4" s="7"/>
      <c r="R4" s="7"/>
      <c r="S4" s="7"/>
      <c r="T4" s="7"/>
      <c r="U4" s="7"/>
      <c r="V4" s="10"/>
      <c r="W4" s="10"/>
      <c r="X4" s="10"/>
      <c r="Y4" s="13" t="s">
        <v>12</v>
      </c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</row>
    <row r="5" spans="1:38" x14ac:dyDescent="0.25">
      <c r="A5" s="51" t="s">
        <v>60</v>
      </c>
      <c r="B5" s="52" t="s">
        <v>61</v>
      </c>
      <c r="C5" s="53">
        <v>17.62</v>
      </c>
      <c r="D5" s="53">
        <v>15.84</v>
      </c>
      <c r="E5" s="53">
        <v>11.45</v>
      </c>
      <c r="F5" s="53">
        <v>0</v>
      </c>
      <c r="G5" s="53">
        <v>0</v>
      </c>
      <c r="H5" s="53">
        <v>27.14</v>
      </c>
      <c r="I5" s="53">
        <v>22.86</v>
      </c>
      <c r="J5" s="53">
        <v>28.69</v>
      </c>
      <c r="K5" s="53">
        <v>34.24</v>
      </c>
      <c r="L5" s="53">
        <v>38.9</v>
      </c>
      <c r="M5" s="53">
        <v>0</v>
      </c>
      <c r="N5" s="53">
        <v>0</v>
      </c>
      <c r="O5" s="53" t="s">
        <v>37</v>
      </c>
      <c r="P5" s="53"/>
      <c r="Q5" s="53">
        <v>4</v>
      </c>
      <c r="R5" s="53" t="s">
        <v>35</v>
      </c>
      <c r="S5" s="53" t="s">
        <v>62</v>
      </c>
      <c r="T5" s="54">
        <v>44682</v>
      </c>
      <c r="U5" s="55" t="s">
        <v>63</v>
      </c>
      <c r="V5" s="51" t="s">
        <v>64</v>
      </c>
      <c r="W5" s="51" t="s">
        <v>65</v>
      </c>
      <c r="X5" s="20"/>
      <c r="Z5" s="56">
        <v>44927</v>
      </c>
      <c r="AA5" s="56">
        <v>44958</v>
      </c>
      <c r="AB5" s="56">
        <v>44986</v>
      </c>
      <c r="AC5" s="56">
        <v>45017</v>
      </c>
      <c r="AD5" s="56">
        <v>45047</v>
      </c>
      <c r="AE5" s="56">
        <v>45078</v>
      </c>
      <c r="AF5" s="56">
        <v>45108</v>
      </c>
      <c r="AG5" s="56">
        <v>45139</v>
      </c>
      <c r="AH5" s="56">
        <v>45170</v>
      </c>
      <c r="AI5" s="56">
        <v>45200</v>
      </c>
      <c r="AJ5" s="56">
        <v>45231</v>
      </c>
      <c r="AK5" s="56">
        <v>45261</v>
      </c>
      <c r="AL5" s="23" t="s">
        <v>16</v>
      </c>
    </row>
    <row r="6" spans="1:38" x14ac:dyDescent="0.25">
      <c r="A6" s="51" t="s">
        <v>66</v>
      </c>
      <c r="B6" s="52" t="s">
        <v>67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75</v>
      </c>
      <c r="I6" s="53">
        <v>75</v>
      </c>
      <c r="J6" s="53">
        <v>75</v>
      </c>
      <c r="K6" s="53">
        <v>75</v>
      </c>
      <c r="L6" s="53">
        <v>0</v>
      </c>
      <c r="M6" s="53">
        <v>0</v>
      </c>
      <c r="N6" s="53">
        <v>0</v>
      </c>
      <c r="O6" s="53" t="s">
        <v>39</v>
      </c>
      <c r="P6" s="53"/>
      <c r="Q6" s="53">
        <v>3</v>
      </c>
      <c r="R6" s="53" t="s">
        <v>35</v>
      </c>
      <c r="S6" s="53" t="s">
        <v>62</v>
      </c>
      <c r="T6" s="54">
        <v>44713</v>
      </c>
      <c r="U6" s="54">
        <v>45565</v>
      </c>
      <c r="V6" s="51" t="s">
        <v>64</v>
      </c>
      <c r="W6" s="51" t="s">
        <v>68</v>
      </c>
      <c r="X6" s="28"/>
      <c r="Y6" s="29" t="s">
        <v>24</v>
      </c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7"/>
    </row>
    <row r="7" spans="1:38" x14ac:dyDescent="0.25">
      <c r="I7"/>
      <c r="X7" s="28"/>
      <c r="Y7" s="29"/>
      <c r="Z7" s="57"/>
      <c r="AA7" s="57"/>
      <c r="AB7" s="57"/>
      <c r="AC7" s="58"/>
      <c r="AD7" s="58"/>
      <c r="AE7" s="58"/>
      <c r="AF7" s="58"/>
      <c r="AG7" s="58"/>
      <c r="AH7" s="58"/>
      <c r="AI7" s="58"/>
      <c r="AJ7" s="58"/>
      <c r="AK7" s="58"/>
    </row>
    <row r="8" spans="1:38" x14ac:dyDescent="0.25">
      <c r="I8"/>
      <c r="X8" s="28"/>
      <c r="Y8" s="36" t="s">
        <v>36</v>
      </c>
      <c r="Z8" s="37">
        <f>SUM(Z6:Z6)</f>
        <v>0</v>
      </c>
      <c r="AA8" s="37">
        <f t="shared" ref="AA8:AK8" si="1">SUM(AA6:AA6)</f>
        <v>0</v>
      </c>
      <c r="AB8" s="37">
        <f t="shared" si="1"/>
        <v>0</v>
      </c>
      <c r="AC8" s="37">
        <f t="shared" si="1"/>
        <v>0</v>
      </c>
      <c r="AD8" s="37">
        <f t="shared" si="1"/>
        <v>0</v>
      </c>
      <c r="AE8" s="37">
        <f t="shared" si="1"/>
        <v>0</v>
      </c>
      <c r="AF8" s="37">
        <f t="shared" si="1"/>
        <v>0</v>
      </c>
      <c r="AG8" s="37">
        <f t="shared" si="1"/>
        <v>0</v>
      </c>
      <c r="AH8" s="37">
        <f t="shared" si="1"/>
        <v>0</v>
      </c>
      <c r="AI8" s="37">
        <f t="shared" si="1"/>
        <v>0</v>
      </c>
      <c r="AJ8" s="37">
        <f t="shared" si="1"/>
        <v>0</v>
      </c>
      <c r="AK8" s="37">
        <f t="shared" si="1"/>
        <v>0</v>
      </c>
    </row>
    <row r="9" spans="1:38" x14ac:dyDescent="0.25">
      <c r="D9" s="11"/>
      <c r="E9" s="11"/>
      <c r="X9" s="28"/>
    </row>
    <row r="10" spans="1:38" x14ac:dyDescent="0.25">
      <c r="D10" s="11"/>
      <c r="E10" s="11"/>
      <c r="Z10" s="11"/>
    </row>
    <row r="11" spans="1:38" x14ac:dyDescent="0.25">
      <c r="D11" s="11"/>
      <c r="E11" s="11"/>
      <c r="Z11" s="11"/>
    </row>
    <row r="12" spans="1:38" x14ac:dyDescent="0.25">
      <c r="A12" s="59" t="s">
        <v>69</v>
      </c>
      <c r="D12" s="11"/>
      <c r="E12" s="11"/>
      <c r="Z12" s="11"/>
    </row>
    <row r="13" spans="1:38" x14ac:dyDescent="0.25">
      <c r="A13" t="s">
        <v>70</v>
      </c>
      <c r="E13" s="11"/>
      <c r="Z13" s="11"/>
    </row>
    <row r="14" spans="1:38" x14ac:dyDescent="0.25">
      <c r="Z14" s="11"/>
    </row>
    <row r="15" spans="1:38" x14ac:dyDescent="0.25">
      <c r="Z15" s="11"/>
    </row>
    <row r="16" spans="1:38" x14ac:dyDescent="0.25">
      <c r="Z16" s="11"/>
    </row>
    <row r="17" spans="2:26" x14ac:dyDescent="0.25">
      <c r="Z17" s="11"/>
    </row>
    <row r="18" spans="2:26" x14ac:dyDescent="0.25">
      <c r="Z18" s="11"/>
    </row>
    <row r="19" spans="2:26" x14ac:dyDescent="0.25">
      <c r="Z19" s="11"/>
    </row>
    <row r="20" spans="2:26" x14ac:dyDescent="0.25">
      <c r="B20" s="11"/>
      <c r="C20" s="11"/>
      <c r="D20" s="11"/>
      <c r="E20" s="11"/>
      <c r="Z20" s="11"/>
    </row>
    <row r="21" spans="2:26" x14ac:dyDescent="0.25">
      <c r="Z21" s="1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47F51-8C8A-45B8-840C-E7A2A7182C0D}">
  <dimension ref="A1:AL79"/>
  <sheetViews>
    <sheetView topLeftCell="F60" zoomScale="90" zoomScaleNormal="90" workbookViewId="0">
      <selection activeCell="L72" sqref="L72"/>
    </sheetView>
  </sheetViews>
  <sheetFormatPr defaultColWidth="8.6640625" defaultRowHeight="13.8" x14ac:dyDescent="0.3"/>
  <cols>
    <col min="1" max="1" width="25.5546875" style="125" customWidth="1"/>
    <col min="2" max="2" width="27.33203125" style="60" customWidth="1"/>
    <col min="3" max="3" width="23.44140625" style="60" customWidth="1"/>
    <col min="4" max="4" width="40.5546875" style="60" customWidth="1"/>
    <col min="5" max="5" width="19.109375" style="60" customWidth="1"/>
    <col min="6" max="6" width="17.88671875" style="60" bestFit="1" customWidth="1"/>
    <col min="7" max="7" width="21.88671875" style="60" bestFit="1" customWidth="1"/>
    <col min="8" max="9" width="17.5546875" style="61" customWidth="1"/>
    <col min="10" max="10" width="14" style="60" customWidth="1"/>
    <col min="11" max="11" width="15.5546875" style="60" customWidth="1"/>
    <col min="12" max="16" width="14.5546875" style="60" customWidth="1"/>
    <col min="17" max="17" width="11.109375" style="60" customWidth="1"/>
    <col min="18" max="18" width="12.88671875" style="60" customWidth="1"/>
    <col min="19" max="19" width="12.33203125" style="60" bestFit="1" customWidth="1"/>
    <col min="20" max="20" width="10.88671875" style="60" customWidth="1"/>
    <col min="21" max="21" width="10.44140625" style="60" customWidth="1"/>
    <col min="22" max="23" width="9.6640625" style="60" customWidth="1"/>
    <col min="24" max="24" width="17.88671875" style="60" bestFit="1" customWidth="1"/>
    <col min="25" max="25" width="11.44140625" style="60" customWidth="1"/>
    <col min="26" max="26" width="10.44140625" style="60" customWidth="1"/>
    <col min="27" max="27" width="11" style="60" customWidth="1"/>
    <col min="28" max="29" width="10.44140625" style="60" customWidth="1"/>
    <col min="30" max="30" width="12.44140625" style="60" customWidth="1"/>
    <col min="31" max="31" width="15.5546875" style="60" bestFit="1" customWidth="1"/>
    <col min="32" max="39" width="10.5546875" style="60" customWidth="1"/>
    <col min="40" max="40" width="11.44140625" style="60" customWidth="1"/>
    <col min="41" max="43" width="10.5546875" style="60" customWidth="1"/>
    <col min="44" max="16384" width="8.6640625" style="60"/>
  </cols>
  <sheetData>
    <row r="1" spans="1:38" x14ac:dyDescent="0.3">
      <c r="A1" s="60"/>
      <c r="H1" s="60"/>
      <c r="I1" s="60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38" x14ac:dyDescent="0.3">
      <c r="A2" s="60"/>
      <c r="H2" s="60"/>
      <c r="I2" s="60"/>
      <c r="K2" s="61"/>
      <c r="L2" s="62" t="s">
        <v>71</v>
      </c>
      <c r="M2" s="62" t="s">
        <v>72</v>
      </c>
      <c r="N2" s="62" t="s">
        <v>73</v>
      </c>
      <c r="O2" s="62" t="s">
        <v>74</v>
      </c>
      <c r="P2" s="62" t="s">
        <v>75</v>
      </c>
      <c r="Q2" s="62" t="s">
        <v>76</v>
      </c>
      <c r="R2" s="62" t="s">
        <v>77</v>
      </c>
      <c r="S2" s="62" t="s">
        <v>78</v>
      </c>
      <c r="T2" s="62" t="s">
        <v>79</v>
      </c>
      <c r="U2" s="62" t="s">
        <v>80</v>
      </c>
      <c r="V2" s="62" t="s">
        <v>81</v>
      </c>
      <c r="W2" s="62" t="s">
        <v>82</v>
      </c>
      <c r="Y2" s="62" t="s">
        <v>71</v>
      </c>
      <c r="Z2" s="62" t="s">
        <v>72</v>
      </c>
      <c r="AA2" s="62" t="s">
        <v>73</v>
      </c>
      <c r="AB2" s="62" t="s">
        <v>74</v>
      </c>
      <c r="AC2" s="62" t="s">
        <v>75</v>
      </c>
      <c r="AD2" s="62" t="s">
        <v>76</v>
      </c>
      <c r="AE2" s="62" t="s">
        <v>77</v>
      </c>
      <c r="AF2" s="62" t="s">
        <v>78</v>
      </c>
      <c r="AG2" s="62" t="s">
        <v>79</v>
      </c>
      <c r="AH2" s="62" t="s">
        <v>80</v>
      </c>
      <c r="AI2" s="62" t="s">
        <v>81</v>
      </c>
      <c r="AJ2" s="62" t="s">
        <v>82</v>
      </c>
    </row>
    <row r="3" spans="1:38" ht="53.4" x14ac:dyDescent="0.3">
      <c r="A3" s="63" t="s">
        <v>83</v>
      </c>
      <c r="B3" s="64" t="s">
        <v>84</v>
      </c>
      <c r="C3" s="65" t="s">
        <v>85</v>
      </c>
      <c r="D3" s="66" t="s">
        <v>86</v>
      </c>
      <c r="E3" s="67" t="s">
        <v>4</v>
      </c>
      <c r="F3" s="67" t="s">
        <v>5</v>
      </c>
      <c r="G3" s="68" t="s">
        <v>6</v>
      </c>
      <c r="H3" s="68" t="s">
        <v>87</v>
      </c>
      <c r="I3" s="68" t="s">
        <v>7</v>
      </c>
      <c r="J3" s="68" t="s">
        <v>10</v>
      </c>
      <c r="K3" s="68" t="s">
        <v>11</v>
      </c>
      <c r="L3" s="68" t="s">
        <v>88</v>
      </c>
      <c r="M3" s="68" t="s">
        <v>88</v>
      </c>
      <c r="N3" s="68" t="s">
        <v>88</v>
      </c>
      <c r="O3" s="68" t="s">
        <v>88</v>
      </c>
      <c r="P3" s="67" t="s">
        <v>88</v>
      </c>
      <c r="Q3" s="67" t="s">
        <v>88</v>
      </c>
      <c r="R3" s="67" t="s">
        <v>88</v>
      </c>
      <c r="S3" s="67" t="s">
        <v>88</v>
      </c>
      <c r="T3" s="67" t="s">
        <v>88</v>
      </c>
      <c r="U3" s="67" t="s">
        <v>88</v>
      </c>
      <c r="V3" s="67" t="s">
        <v>88</v>
      </c>
      <c r="W3" s="67" t="s">
        <v>88</v>
      </c>
      <c r="Y3" s="68" t="s">
        <v>89</v>
      </c>
      <c r="Z3" s="68" t="s">
        <v>89</v>
      </c>
      <c r="AA3" s="68" t="s">
        <v>89</v>
      </c>
      <c r="AB3" s="68" t="s">
        <v>89</v>
      </c>
      <c r="AC3" s="67" t="s">
        <v>89</v>
      </c>
      <c r="AD3" s="67" t="s">
        <v>89</v>
      </c>
      <c r="AE3" s="67" t="s">
        <v>89</v>
      </c>
      <c r="AF3" s="67" t="s">
        <v>89</v>
      </c>
      <c r="AG3" s="67" t="s">
        <v>89</v>
      </c>
      <c r="AH3" s="67" t="s">
        <v>89</v>
      </c>
      <c r="AI3" s="67" t="s">
        <v>89</v>
      </c>
      <c r="AJ3" s="67" t="s">
        <v>89</v>
      </c>
    </row>
    <row r="4" spans="1:38" x14ac:dyDescent="0.3">
      <c r="A4" s="69" t="s">
        <v>90</v>
      </c>
      <c r="B4" s="70" t="s">
        <v>35</v>
      </c>
      <c r="C4" s="71"/>
      <c r="D4" s="72" t="s">
        <v>91</v>
      </c>
      <c r="E4" s="73" t="s">
        <v>92</v>
      </c>
      <c r="F4" s="74" t="s">
        <v>93</v>
      </c>
      <c r="G4" s="75">
        <v>20</v>
      </c>
      <c r="H4" s="76">
        <v>3</v>
      </c>
      <c r="I4" s="76">
        <v>1</v>
      </c>
      <c r="J4" s="77">
        <v>42735</v>
      </c>
      <c r="K4" s="78">
        <v>46386</v>
      </c>
      <c r="L4" s="75">
        <v>20</v>
      </c>
      <c r="M4" s="75">
        <v>20</v>
      </c>
      <c r="N4" s="75">
        <v>20</v>
      </c>
      <c r="O4" s="75">
        <v>20</v>
      </c>
      <c r="P4" s="75">
        <v>20</v>
      </c>
      <c r="Q4" s="75">
        <v>20</v>
      </c>
      <c r="R4" s="75">
        <v>20</v>
      </c>
      <c r="S4" s="75">
        <v>20</v>
      </c>
      <c r="T4" s="75">
        <v>20</v>
      </c>
      <c r="U4" s="75">
        <v>20</v>
      </c>
      <c r="V4" s="75">
        <v>20</v>
      </c>
      <c r="W4" s="75">
        <v>20</v>
      </c>
      <c r="Y4" s="75">
        <v>40</v>
      </c>
      <c r="Z4" s="75">
        <v>40</v>
      </c>
      <c r="AA4" s="75">
        <v>40</v>
      </c>
      <c r="AB4" s="75">
        <v>40</v>
      </c>
      <c r="AC4" s="75">
        <v>40</v>
      </c>
      <c r="AD4" s="75">
        <v>40</v>
      </c>
      <c r="AE4" s="75">
        <v>40</v>
      </c>
      <c r="AF4" s="75">
        <v>40</v>
      </c>
      <c r="AG4" s="75">
        <v>40</v>
      </c>
      <c r="AH4" s="75">
        <v>40</v>
      </c>
      <c r="AI4" s="75">
        <v>40</v>
      </c>
      <c r="AJ4" s="75">
        <v>40</v>
      </c>
      <c r="AL4" s="79"/>
    </row>
    <row r="5" spans="1:38" x14ac:dyDescent="0.3">
      <c r="A5" s="69" t="s">
        <v>90</v>
      </c>
      <c r="B5" s="70" t="s">
        <v>35</v>
      </c>
      <c r="C5" s="71"/>
      <c r="D5" s="72" t="s">
        <v>94</v>
      </c>
      <c r="E5" s="72" t="s">
        <v>95</v>
      </c>
      <c r="F5" s="74" t="s">
        <v>93</v>
      </c>
      <c r="G5" s="75">
        <v>2</v>
      </c>
      <c r="H5" s="76">
        <v>1</v>
      </c>
      <c r="I5" s="76">
        <v>2</v>
      </c>
      <c r="J5" s="77">
        <v>43009</v>
      </c>
      <c r="K5" s="78">
        <v>46387</v>
      </c>
      <c r="L5" s="75">
        <v>2</v>
      </c>
      <c r="M5" s="75">
        <v>2</v>
      </c>
      <c r="N5" s="75">
        <v>2</v>
      </c>
      <c r="O5" s="75">
        <v>2</v>
      </c>
      <c r="P5" s="75">
        <v>2</v>
      </c>
      <c r="Q5" s="75">
        <v>2</v>
      </c>
      <c r="R5" s="75">
        <v>2</v>
      </c>
      <c r="S5" s="75">
        <v>2</v>
      </c>
      <c r="T5" s="75">
        <v>2</v>
      </c>
      <c r="U5" s="75">
        <v>2</v>
      </c>
      <c r="V5" s="75">
        <v>2</v>
      </c>
      <c r="W5" s="75">
        <v>2</v>
      </c>
      <c r="Y5" s="75">
        <v>4</v>
      </c>
      <c r="Z5" s="75">
        <v>4</v>
      </c>
      <c r="AA5" s="75">
        <v>4</v>
      </c>
      <c r="AB5" s="75">
        <v>4</v>
      </c>
      <c r="AC5" s="75">
        <v>4</v>
      </c>
      <c r="AD5" s="75">
        <v>4</v>
      </c>
      <c r="AE5" s="75">
        <v>4</v>
      </c>
      <c r="AF5" s="75">
        <v>4</v>
      </c>
      <c r="AG5" s="75">
        <v>4</v>
      </c>
      <c r="AH5" s="75">
        <v>4</v>
      </c>
      <c r="AI5" s="75">
        <v>4</v>
      </c>
      <c r="AJ5" s="75">
        <v>4</v>
      </c>
      <c r="AL5" s="79"/>
    </row>
    <row r="6" spans="1:38" x14ac:dyDescent="0.3">
      <c r="A6" s="69" t="s">
        <v>96</v>
      </c>
      <c r="B6" s="70" t="s">
        <v>15</v>
      </c>
      <c r="C6" s="71"/>
      <c r="D6" s="72" t="s">
        <v>97</v>
      </c>
      <c r="E6" s="72" t="s">
        <v>98</v>
      </c>
      <c r="F6" s="74" t="s">
        <v>93</v>
      </c>
      <c r="G6" s="75">
        <v>26</v>
      </c>
      <c r="H6" s="76"/>
      <c r="I6" s="76">
        <v>4</v>
      </c>
      <c r="J6" s="77">
        <v>43282</v>
      </c>
      <c r="K6" s="78">
        <v>45727</v>
      </c>
      <c r="L6" s="75">
        <v>26</v>
      </c>
      <c r="M6" s="75">
        <v>26</v>
      </c>
      <c r="N6" s="75">
        <v>26</v>
      </c>
      <c r="O6" s="75">
        <v>26</v>
      </c>
      <c r="P6" s="75">
        <v>26</v>
      </c>
      <c r="Q6" s="75">
        <v>26</v>
      </c>
      <c r="R6" s="75">
        <v>26</v>
      </c>
      <c r="S6" s="75">
        <v>26</v>
      </c>
      <c r="T6" s="75">
        <v>26</v>
      </c>
      <c r="U6" s="75">
        <v>26</v>
      </c>
      <c r="V6" s="75">
        <v>26</v>
      </c>
      <c r="W6" s="75">
        <v>26</v>
      </c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L6" s="79"/>
    </row>
    <row r="7" spans="1:38" x14ac:dyDescent="0.3">
      <c r="A7" s="69" t="s">
        <v>99</v>
      </c>
      <c r="B7" s="70" t="s">
        <v>15</v>
      </c>
      <c r="C7" s="71"/>
      <c r="D7" s="72" t="s">
        <v>100</v>
      </c>
      <c r="E7" s="72" t="s">
        <v>101</v>
      </c>
      <c r="F7" s="74" t="s">
        <v>93</v>
      </c>
      <c r="G7" s="75">
        <v>263</v>
      </c>
      <c r="H7" s="76">
        <v>1</v>
      </c>
      <c r="I7" s="76">
        <v>4</v>
      </c>
      <c r="J7" s="77">
        <v>41487</v>
      </c>
      <c r="K7" s="78">
        <v>45138</v>
      </c>
      <c r="L7" s="75">
        <v>263</v>
      </c>
      <c r="M7" s="75">
        <v>263</v>
      </c>
      <c r="N7" s="75">
        <v>263</v>
      </c>
      <c r="O7" s="75">
        <v>263</v>
      </c>
      <c r="P7" s="75">
        <v>263</v>
      </c>
      <c r="Q7" s="75">
        <v>263</v>
      </c>
      <c r="R7" s="75">
        <v>263</v>
      </c>
      <c r="S7" s="80"/>
      <c r="T7" s="80"/>
      <c r="U7" s="80"/>
      <c r="V7" s="80"/>
      <c r="W7" s="80"/>
      <c r="Y7" s="75">
        <v>263</v>
      </c>
      <c r="Z7" s="75">
        <v>263</v>
      </c>
      <c r="AA7" s="75">
        <v>263</v>
      </c>
      <c r="AB7" s="75">
        <v>263</v>
      </c>
      <c r="AC7" s="75">
        <v>263</v>
      </c>
      <c r="AD7" s="75">
        <v>263</v>
      </c>
      <c r="AE7" s="75">
        <v>263</v>
      </c>
      <c r="AF7" s="80"/>
      <c r="AG7" s="80"/>
      <c r="AH7" s="80"/>
      <c r="AI7" s="80"/>
      <c r="AJ7" s="80"/>
      <c r="AL7" s="79"/>
    </row>
    <row r="8" spans="1:38" x14ac:dyDescent="0.3">
      <c r="A8" s="69" t="s">
        <v>99</v>
      </c>
      <c r="B8" s="70" t="s">
        <v>15</v>
      </c>
      <c r="C8" s="71"/>
      <c r="D8" s="72" t="s">
        <v>100</v>
      </c>
      <c r="E8" s="72" t="s">
        <v>102</v>
      </c>
      <c r="F8" s="74" t="s">
        <v>93</v>
      </c>
      <c r="G8" s="75">
        <v>263.68</v>
      </c>
      <c r="H8" s="76">
        <v>1</v>
      </c>
      <c r="I8" s="76">
        <v>4</v>
      </c>
      <c r="J8" s="77">
        <v>41487</v>
      </c>
      <c r="K8" s="78">
        <v>45138</v>
      </c>
      <c r="L8" s="75">
        <v>263.68</v>
      </c>
      <c r="M8" s="75">
        <v>263.68</v>
      </c>
      <c r="N8" s="75">
        <v>263.68</v>
      </c>
      <c r="O8" s="75">
        <v>263.68</v>
      </c>
      <c r="P8" s="75">
        <v>263.68</v>
      </c>
      <c r="Q8" s="75">
        <v>263.68</v>
      </c>
      <c r="R8" s="75">
        <v>263.68</v>
      </c>
      <c r="S8" s="80"/>
      <c r="T8" s="80"/>
      <c r="U8" s="80"/>
      <c r="V8" s="80"/>
      <c r="W8" s="80"/>
      <c r="Y8" s="75">
        <v>263.68</v>
      </c>
      <c r="Z8" s="75">
        <v>263.68</v>
      </c>
      <c r="AA8" s="75">
        <v>263.68</v>
      </c>
      <c r="AB8" s="75">
        <v>263.68</v>
      </c>
      <c r="AC8" s="75">
        <v>263.68</v>
      </c>
      <c r="AD8" s="75">
        <v>263.68</v>
      </c>
      <c r="AE8" s="75">
        <v>263.68</v>
      </c>
      <c r="AF8" s="80"/>
      <c r="AG8" s="80"/>
      <c r="AH8" s="80"/>
      <c r="AI8" s="80"/>
      <c r="AJ8" s="80"/>
      <c r="AL8" s="79"/>
    </row>
    <row r="9" spans="1:38" x14ac:dyDescent="0.3">
      <c r="A9" s="69" t="s">
        <v>103</v>
      </c>
      <c r="B9" s="70" t="s">
        <v>15</v>
      </c>
      <c r="C9" s="71"/>
      <c r="D9" s="72" t="s">
        <v>104</v>
      </c>
      <c r="E9" s="72" t="s">
        <v>105</v>
      </c>
      <c r="F9" s="74" t="s">
        <v>93</v>
      </c>
      <c r="G9" s="75">
        <v>103.76</v>
      </c>
      <c r="H9" s="76">
        <v>1</v>
      </c>
      <c r="I9" s="76">
        <v>4</v>
      </c>
      <c r="J9" s="77">
        <v>41487</v>
      </c>
      <c r="K9" s="78">
        <v>45138</v>
      </c>
      <c r="L9" s="75">
        <v>103.76</v>
      </c>
      <c r="M9" s="75">
        <v>103.76</v>
      </c>
      <c r="N9" s="75">
        <v>103.76</v>
      </c>
      <c r="O9" s="75">
        <v>103.76</v>
      </c>
      <c r="P9" s="75">
        <v>103.76</v>
      </c>
      <c r="Q9" s="75">
        <v>103.76</v>
      </c>
      <c r="R9" s="75">
        <v>103.76</v>
      </c>
      <c r="S9" s="80"/>
      <c r="T9" s="80"/>
      <c r="U9" s="80"/>
      <c r="V9" s="80"/>
      <c r="W9" s="80"/>
      <c r="Y9" s="75">
        <v>103.76</v>
      </c>
      <c r="Z9" s="75">
        <v>103.76</v>
      </c>
      <c r="AA9" s="75">
        <v>103.76</v>
      </c>
      <c r="AB9" s="75">
        <v>103.76</v>
      </c>
      <c r="AC9" s="75">
        <v>103.76</v>
      </c>
      <c r="AD9" s="75">
        <v>103.76</v>
      </c>
      <c r="AE9" s="75">
        <v>103.76</v>
      </c>
      <c r="AF9" s="80"/>
      <c r="AG9" s="80"/>
      <c r="AH9" s="80"/>
      <c r="AI9" s="80"/>
      <c r="AJ9" s="80"/>
      <c r="AL9" s="79"/>
    </row>
    <row r="10" spans="1:38" x14ac:dyDescent="0.3">
      <c r="A10" s="69" t="s">
        <v>103</v>
      </c>
      <c r="B10" s="70" t="s">
        <v>15</v>
      </c>
      <c r="C10" s="71"/>
      <c r="D10" s="72" t="s">
        <v>104</v>
      </c>
      <c r="E10" s="72" t="s">
        <v>106</v>
      </c>
      <c r="F10" s="74" t="s">
        <v>93</v>
      </c>
      <c r="G10" s="75">
        <v>95.34</v>
      </c>
      <c r="H10" s="76">
        <v>1</v>
      </c>
      <c r="I10" s="76">
        <v>4</v>
      </c>
      <c r="J10" s="77">
        <v>41487</v>
      </c>
      <c r="K10" s="78">
        <v>45138</v>
      </c>
      <c r="L10" s="75">
        <v>95.34</v>
      </c>
      <c r="M10" s="75">
        <v>95.34</v>
      </c>
      <c r="N10" s="75">
        <v>95.34</v>
      </c>
      <c r="O10" s="75">
        <v>95.34</v>
      </c>
      <c r="P10" s="75">
        <v>95.34</v>
      </c>
      <c r="Q10" s="75">
        <v>95.34</v>
      </c>
      <c r="R10" s="75">
        <v>95.34</v>
      </c>
      <c r="S10" s="80"/>
      <c r="T10" s="80"/>
      <c r="U10" s="80"/>
      <c r="V10" s="80"/>
      <c r="W10" s="80"/>
      <c r="Y10" s="75">
        <v>95.34</v>
      </c>
      <c r="Z10" s="75">
        <v>95.34</v>
      </c>
      <c r="AA10" s="75">
        <v>95.34</v>
      </c>
      <c r="AB10" s="75">
        <v>95.34</v>
      </c>
      <c r="AC10" s="75">
        <v>95.34</v>
      </c>
      <c r="AD10" s="75">
        <v>95.34</v>
      </c>
      <c r="AE10" s="75">
        <v>95.34</v>
      </c>
      <c r="AF10" s="80"/>
      <c r="AG10" s="80"/>
      <c r="AH10" s="80"/>
      <c r="AI10" s="80"/>
      <c r="AJ10" s="80"/>
      <c r="AL10" s="79"/>
    </row>
    <row r="11" spans="1:38" x14ac:dyDescent="0.3">
      <c r="A11" s="69" t="s">
        <v>103</v>
      </c>
      <c r="B11" s="70" t="s">
        <v>15</v>
      </c>
      <c r="C11" s="71"/>
      <c r="D11" s="72" t="s">
        <v>104</v>
      </c>
      <c r="E11" s="72" t="s">
        <v>107</v>
      </c>
      <c r="F11" s="74" t="s">
        <v>93</v>
      </c>
      <c r="G11" s="75">
        <v>96.85</v>
      </c>
      <c r="H11" s="76">
        <v>1</v>
      </c>
      <c r="I11" s="76">
        <v>4</v>
      </c>
      <c r="J11" s="77">
        <v>41487</v>
      </c>
      <c r="K11" s="78">
        <v>45138</v>
      </c>
      <c r="L11" s="75">
        <v>96.85</v>
      </c>
      <c r="M11" s="75">
        <v>96.85</v>
      </c>
      <c r="N11" s="75">
        <v>96.85</v>
      </c>
      <c r="O11" s="75">
        <v>96.85</v>
      </c>
      <c r="P11" s="75">
        <v>96.85</v>
      </c>
      <c r="Q11" s="75">
        <v>96.85</v>
      </c>
      <c r="R11" s="75">
        <v>96.85</v>
      </c>
      <c r="S11" s="80"/>
      <c r="T11" s="80"/>
      <c r="U11" s="80"/>
      <c r="V11" s="80"/>
      <c r="W11" s="80"/>
      <c r="Y11" s="75">
        <v>96.85</v>
      </c>
      <c r="Z11" s="75">
        <v>96.85</v>
      </c>
      <c r="AA11" s="75">
        <v>96.85</v>
      </c>
      <c r="AB11" s="75">
        <v>96.85</v>
      </c>
      <c r="AC11" s="75">
        <v>96.85</v>
      </c>
      <c r="AD11" s="75">
        <v>96.85</v>
      </c>
      <c r="AE11" s="75">
        <v>96.85</v>
      </c>
      <c r="AF11" s="80"/>
      <c r="AG11" s="80"/>
      <c r="AH11" s="80"/>
      <c r="AI11" s="80"/>
      <c r="AJ11" s="80"/>
      <c r="AL11" s="79"/>
    </row>
    <row r="12" spans="1:38" x14ac:dyDescent="0.3">
      <c r="A12" s="69" t="s">
        <v>103</v>
      </c>
      <c r="B12" s="70" t="s">
        <v>15</v>
      </c>
      <c r="C12" s="71"/>
      <c r="D12" s="72" t="s">
        <v>104</v>
      </c>
      <c r="E12" s="72" t="s">
        <v>108</v>
      </c>
      <c r="F12" s="74" t="s">
        <v>93</v>
      </c>
      <c r="G12" s="75">
        <v>102.47</v>
      </c>
      <c r="H12" s="76">
        <v>1</v>
      </c>
      <c r="I12" s="76">
        <v>4</v>
      </c>
      <c r="J12" s="77">
        <v>41487</v>
      </c>
      <c r="K12" s="78">
        <v>45138</v>
      </c>
      <c r="L12" s="75">
        <v>102.47</v>
      </c>
      <c r="M12" s="75">
        <v>102.47</v>
      </c>
      <c r="N12" s="75">
        <v>102.47</v>
      </c>
      <c r="O12" s="75">
        <v>102.47</v>
      </c>
      <c r="P12" s="75">
        <v>102.47</v>
      </c>
      <c r="Q12" s="75">
        <v>102.47</v>
      </c>
      <c r="R12" s="75">
        <v>102.47</v>
      </c>
      <c r="S12" s="80"/>
      <c r="T12" s="80"/>
      <c r="U12" s="80"/>
      <c r="V12" s="80"/>
      <c r="W12" s="80"/>
      <c r="Y12" s="75">
        <v>102.47</v>
      </c>
      <c r="Z12" s="75">
        <v>102.47</v>
      </c>
      <c r="AA12" s="75">
        <v>102.47</v>
      </c>
      <c r="AB12" s="75">
        <v>102.47</v>
      </c>
      <c r="AC12" s="75">
        <v>102.47</v>
      </c>
      <c r="AD12" s="75">
        <v>102.47</v>
      </c>
      <c r="AE12" s="75">
        <v>102.47</v>
      </c>
      <c r="AF12" s="80"/>
      <c r="AG12" s="80"/>
      <c r="AH12" s="80"/>
      <c r="AI12" s="80"/>
      <c r="AJ12" s="80"/>
      <c r="AL12" s="79"/>
    </row>
    <row r="13" spans="1:38" x14ac:dyDescent="0.3">
      <c r="A13" s="69" t="s">
        <v>103</v>
      </c>
      <c r="B13" s="70" t="s">
        <v>15</v>
      </c>
      <c r="C13" s="71"/>
      <c r="D13" s="72" t="s">
        <v>104</v>
      </c>
      <c r="E13" s="72" t="s">
        <v>109</v>
      </c>
      <c r="F13" s="74" t="s">
        <v>93</v>
      </c>
      <c r="G13" s="75">
        <v>103.81</v>
      </c>
      <c r="H13" s="76">
        <v>1</v>
      </c>
      <c r="I13" s="76">
        <v>4</v>
      </c>
      <c r="J13" s="77">
        <v>41487</v>
      </c>
      <c r="K13" s="78">
        <v>45138</v>
      </c>
      <c r="L13" s="75">
        <v>103.81</v>
      </c>
      <c r="M13" s="75">
        <v>103.81</v>
      </c>
      <c r="N13" s="75">
        <v>103.81</v>
      </c>
      <c r="O13" s="75">
        <v>103.81</v>
      </c>
      <c r="P13" s="75">
        <v>103.81</v>
      </c>
      <c r="Q13" s="75">
        <v>103.81</v>
      </c>
      <c r="R13" s="75">
        <v>103.81</v>
      </c>
      <c r="S13" s="80"/>
      <c r="T13" s="80"/>
      <c r="U13" s="80"/>
      <c r="V13" s="80"/>
      <c r="W13" s="80"/>
      <c r="Y13" s="75">
        <v>103.81</v>
      </c>
      <c r="Z13" s="75">
        <v>103.81</v>
      </c>
      <c r="AA13" s="75">
        <v>103.81</v>
      </c>
      <c r="AB13" s="75">
        <v>103.81</v>
      </c>
      <c r="AC13" s="75">
        <v>103.81</v>
      </c>
      <c r="AD13" s="75">
        <v>103.81</v>
      </c>
      <c r="AE13" s="75">
        <v>103.81</v>
      </c>
      <c r="AF13" s="80"/>
      <c r="AG13" s="80"/>
      <c r="AH13" s="80"/>
      <c r="AI13" s="80"/>
      <c r="AJ13" s="80"/>
      <c r="AL13" s="79"/>
    </row>
    <row r="14" spans="1:38" x14ac:dyDescent="0.3">
      <c r="A14" s="69" t="s">
        <v>103</v>
      </c>
      <c r="B14" s="70" t="s">
        <v>15</v>
      </c>
      <c r="C14" s="71"/>
      <c r="D14" s="72" t="s">
        <v>104</v>
      </c>
      <c r="E14" s="72" t="s">
        <v>110</v>
      </c>
      <c r="F14" s="74" t="s">
        <v>93</v>
      </c>
      <c r="G14" s="75">
        <v>100.99</v>
      </c>
      <c r="H14" s="76">
        <v>1</v>
      </c>
      <c r="I14" s="76">
        <v>4</v>
      </c>
      <c r="J14" s="77">
        <v>41487</v>
      </c>
      <c r="K14" s="78">
        <v>45138</v>
      </c>
      <c r="L14" s="75">
        <v>100.99</v>
      </c>
      <c r="M14" s="75">
        <v>100.99</v>
      </c>
      <c r="N14" s="75">
        <v>100.99</v>
      </c>
      <c r="O14" s="75">
        <v>100.99</v>
      </c>
      <c r="P14" s="75">
        <v>100.99</v>
      </c>
      <c r="Q14" s="75">
        <v>100.99</v>
      </c>
      <c r="R14" s="75">
        <v>100.99</v>
      </c>
      <c r="S14" s="80"/>
      <c r="T14" s="80"/>
      <c r="U14" s="80"/>
      <c r="V14" s="80"/>
      <c r="W14" s="80"/>
      <c r="Y14" s="75">
        <v>100.99</v>
      </c>
      <c r="Z14" s="75">
        <v>100.99</v>
      </c>
      <c r="AA14" s="75">
        <v>100.99</v>
      </c>
      <c r="AB14" s="75">
        <v>100.99</v>
      </c>
      <c r="AC14" s="75">
        <v>100.99</v>
      </c>
      <c r="AD14" s="75">
        <v>100.99</v>
      </c>
      <c r="AE14" s="75">
        <v>100.99</v>
      </c>
      <c r="AF14" s="80"/>
      <c r="AG14" s="80"/>
      <c r="AH14" s="80"/>
      <c r="AI14" s="80"/>
      <c r="AJ14" s="80"/>
      <c r="AL14" s="79"/>
    </row>
    <row r="15" spans="1:38" x14ac:dyDescent="0.3">
      <c r="A15" s="69" t="s">
        <v>103</v>
      </c>
      <c r="B15" s="70" t="s">
        <v>15</v>
      </c>
      <c r="C15" s="71"/>
      <c r="D15" s="72" t="s">
        <v>104</v>
      </c>
      <c r="E15" s="72" t="s">
        <v>111</v>
      </c>
      <c r="F15" s="74" t="s">
        <v>93</v>
      </c>
      <c r="G15" s="75">
        <v>97.06</v>
      </c>
      <c r="H15" s="76">
        <v>1</v>
      </c>
      <c r="I15" s="76">
        <v>4</v>
      </c>
      <c r="J15" s="77">
        <v>41487</v>
      </c>
      <c r="K15" s="78">
        <v>45138</v>
      </c>
      <c r="L15" s="75">
        <v>97.06</v>
      </c>
      <c r="M15" s="75">
        <v>97.06</v>
      </c>
      <c r="N15" s="75">
        <v>97.06</v>
      </c>
      <c r="O15" s="75">
        <v>97.06</v>
      </c>
      <c r="P15" s="75">
        <v>97.06</v>
      </c>
      <c r="Q15" s="75">
        <v>97.06</v>
      </c>
      <c r="R15" s="75">
        <v>97.06</v>
      </c>
      <c r="S15" s="80"/>
      <c r="T15" s="80"/>
      <c r="U15" s="80"/>
      <c r="V15" s="80"/>
      <c r="W15" s="80"/>
      <c r="Y15" s="75">
        <v>97.06</v>
      </c>
      <c r="Z15" s="75">
        <v>97.06</v>
      </c>
      <c r="AA15" s="75">
        <v>97.06</v>
      </c>
      <c r="AB15" s="75">
        <v>97.06</v>
      </c>
      <c r="AC15" s="75">
        <v>97.06</v>
      </c>
      <c r="AD15" s="75">
        <v>97.06</v>
      </c>
      <c r="AE15" s="75">
        <v>97.06</v>
      </c>
      <c r="AF15" s="80"/>
      <c r="AG15" s="80"/>
      <c r="AH15" s="80"/>
      <c r="AI15" s="80"/>
      <c r="AJ15" s="80"/>
      <c r="AL15" s="79"/>
    </row>
    <row r="16" spans="1:38" x14ac:dyDescent="0.3">
      <c r="A16" s="69" t="s">
        <v>103</v>
      </c>
      <c r="B16" s="70" t="s">
        <v>15</v>
      </c>
      <c r="C16" s="71"/>
      <c r="D16" s="72" t="s">
        <v>104</v>
      </c>
      <c r="E16" s="72" t="s">
        <v>112</v>
      </c>
      <c r="F16" s="74" t="s">
        <v>93</v>
      </c>
      <c r="G16" s="75">
        <v>101.8</v>
      </c>
      <c r="H16" s="76">
        <v>1</v>
      </c>
      <c r="I16" s="76">
        <v>4</v>
      </c>
      <c r="J16" s="77">
        <v>41487</v>
      </c>
      <c r="K16" s="78">
        <v>45138</v>
      </c>
      <c r="L16" s="75">
        <v>101.8</v>
      </c>
      <c r="M16" s="75">
        <v>101.8</v>
      </c>
      <c r="N16" s="75">
        <v>101.8</v>
      </c>
      <c r="O16" s="75">
        <v>101.8</v>
      </c>
      <c r="P16" s="75">
        <v>101.8</v>
      </c>
      <c r="Q16" s="75">
        <v>101.8</v>
      </c>
      <c r="R16" s="75">
        <v>101.8</v>
      </c>
      <c r="S16" s="80"/>
      <c r="T16" s="80"/>
      <c r="U16" s="80"/>
      <c r="V16" s="80"/>
      <c r="W16" s="80"/>
      <c r="Y16" s="75">
        <v>101.8</v>
      </c>
      <c r="Z16" s="75">
        <v>101.8</v>
      </c>
      <c r="AA16" s="75">
        <v>101.8</v>
      </c>
      <c r="AB16" s="75">
        <v>101.8</v>
      </c>
      <c r="AC16" s="75">
        <v>101.8</v>
      </c>
      <c r="AD16" s="75">
        <v>101.8</v>
      </c>
      <c r="AE16" s="75">
        <v>101.8</v>
      </c>
      <c r="AF16" s="80"/>
      <c r="AG16" s="80"/>
      <c r="AH16" s="80"/>
      <c r="AI16" s="80"/>
      <c r="AJ16" s="80"/>
      <c r="AL16" s="79"/>
    </row>
    <row r="17" spans="1:38" x14ac:dyDescent="0.3">
      <c r="A17" s="69" t="s">
        <v>99</v>
      </c>
      <c r="B17" s="70" t="s">
        <v>15</v>
      </c>
      <c r="C17" s="71"/>
      <c r="D17" s="72" t="s">
        <v>113</v>
      </c>
      <c r="E17" s="72" t="s">
        <v>114</v>
      </c>
      <c r="F17" s="74" t="s">
        <v>93</v>
      </c>
      <c r="G17" s="75">
        <v>96.43</v>
      </c>
      <c r="H17" s="76">
        <v>1</v>
      </c>
      <c r="I17" s="76">
        <v>4</v>
      </c>
      <c r="J17" s="77">
        <v>41426</v>
      </c>
      <c r="K17" s="78">
        <v>45077</v>
      </c>
      <c r="L17" s="75">
        <v>96.43</v>
      </c>
      <c r="M17" s="75">
        <v>96.43</v>
      </c>
      <c r="N17" s="75">
        <v>96.43</v>
      </c>
      <c r="O17" s="75">
        <v>96.43</v>
      </c>
      <c r="P17" s="75">
        <v>96.43</v>
      </c>
      <c r="Q17" s="80"/>
      <c r="R17" s="80"/>
      <c r="S17" s="80"/>
      <c r="T17" s="80"/>
      <c r="U17" s="80"/>
      <c r="V17" s="80"/>
      <c r="W17" s="80"/>
      <c r="Y17" s="75">
        <v>96</v>
      </c>
      <c r="Z17" s="75">
        <v>96</v>
      </c>
      <c r="AA17" s="75">
        <v>96</v>
      </c>
      <c r="AB17" s="75">
        <v>96</v>
      </c>
      <c r="AC17" s="75">
        <v>96</v>
      </c>
      <c r="AD17" s="80"/>
      <c r="AE17" s="80"/>
      <c r="AF17" s="80"/>
      <c r="AG17" s="80"/>
      <c r="AH17" s="80"/>
      <c r="AI17" s="80"/>
      <c r="AJ17" s="80"/>
      <c r="AL17" s="79"/>
    </row>
    <row r="18" spans="1:38" x14ac:dyDescent="0.3">
      <c r="A18" s="69" t="s">
        <v>99</v>
      </c>
      <c r="B18" s="70" t="s">
        <v>15</v>
      </c>
      <c r="C18" s="71"/>
      <c r="D18" s="72" t="s">
        <v>113</v>
      </c>
      <c r="E18" s="72" t="s">
        <v>115</v>
      </c>
      <c r="F18" s="74" t="s">
        <v>93</v>
      </c>
      <c r="G18" s="75">
        <v>96.91</v>
      </c>
      <c r="H18" s="76">
        <v>1</v>
      </c>
      <c r="I18" s="76">
        <v>4</v>
      </c>
      <c r="J18" s="77">
        <v>41426</v>
      </c>
      <c r="K18" s="78">
        <v>45077</v>
      </c>
      <c r="L18" s="75">
        <v>96.91</v>
      </c>
      <c r="M18" s="75">
        <v>96.91</v>
      </c>
      <c r="N18" s="75">
        <v>96.91</v>
      </c>
      <c r="O18" s="75">
        <v>96.91</v>
      </c>
      <c r="P18" s="75">
        <v>96.91</v>
      </c>
      <c r="Q18" s="80"/>
      <c r="R18" s="80"/>
      <c r="S18" s="80"/>
      <c r="T18" s="80"/>
      <c r="U18" s="80"/>
      <c r="V18" s="80"/>
      <c r="W18" s="80"/>
      <c r="Y18" s="75">
        <v>96</v>
      </c>
      <c r="Z18" s="75">
        <v>96</v>
      </c>
      <c r="AA18" s="75">
        <v>96</v>
      </c>
      <c r="AB18" s="75">
        <v>96</v>
      </c>
      <c r="AC18" s="75">
        <v>96</v>
      </c>
      <c r="AD18" s="80"/>
      <c r="AE18" s="80"/>
      <c r="AF18" s="80"/>
      <c r="AG18" s="80"/>
      <c r="AH18" s="80"/>
      <c r="AI18" s="80"/>
      <c r="AJ18" s="80"/>
      <c r="AL18" s="79"/>
    </row>
    <row r="19" spans="1:38" x14ac:dyDescent="0.3">
      <c r="A19" s="69" t="s">
        <v>99</v>
      </c>
      <c r="B19" s="70" t="s">
        <v>15</v>
      </c>
      <c r="C19" s="71"/>
      <c r="D19" s="72" t="s">
        <v>113</v>
      </c>
      <c r="E19" s="72" t="s">
        <v>116</v>
      </c>
      <c r="F19" s="74" t="s">
        <v>93</v>
      </c>
      <c r="G19" s="75">
        <v>96.65</v>
      </c>
      <c r="H19" s="76">
        <v>1</v>
      </c>
      <c r="I19" s="76">
        <v>4</v>
      </c>
      <c r="J19" s="77">
        <v>41426</v>
      </c>
      <c r="K19" s="78">
        <v>45077</v>
      </c>
      <c r="L19" s="75">
        <v>96.65</v>
      </c>
      <c r="M19" s="75">
        <v>96.65</v>
      </c>
      <c r="N19" s="75">
        <v>96.65</v>
      </c>
      <c r="O19" s="75">
        <v>96.65</v>
      </c>
      <c r="P19" s="75">
        <v>96.65</v>
      </c>
      <c r="Q19" s="80"/>
      <c r="R19" s="80"/>
      <c r="S19" s="80"/>
      <c r="T19" s="80"/>
      <c r="U19" s="80"/>
      <c r="V19" s="80"/>
      <c r="W19" s="80"/>
      <c r="Y19" s="75">
        <v>96</v>
      </c>
      <c r="Z19" s="75">
        <v>96</v>
      </c>
      <c r="AA19" s="75">
        <v>96</v>
      </c>
      <c r="AB19" s="75">
        <v>96</v>
      </c>
      <c r="AC19" s="75">
        <v>96</v>
      </c>
      <c r="AD19" s="80"/>
      <c r="AE19" s="80"/>
      <c r="AF19" s="80"/>
      <c r="AG19" s="80"/>
      <c r="AH19" s="80"/>
      <c r="AI19" s="80"/>
      <c r="AJ19" s="80"/>
      <c r="AL19" s="79"/>
    </row>
    <row r="20" spans="1:38" x14ac:dyDescent="0.3">
      <c r="A20" s="69" t="s">
        <v>99</v>
      </c>
      <c r="B20" s="70" t="s">
        <v>15</v>
      </c>
      <c r="C20" s="71"/>
      <c r="D20" s="72" t="s">
        <v>113</v>
      </c>
      <c r="E20" s="72" t="s">
        <v>117</v>
      </c>
      <c r="F20" s="74" t="s">
        <v>93</v>
      </c>
      <c r="G20" s="75">
        <v>96.49</v>
      </c>
      <c r="H20" s="76">
        <v>1</v>
      </c>
      <c r="I20" s="76">
        <v>4</v>
      </c>
      <c r="J20" s="77">
        <v>41426</v>
      </c>
      <c r="K20" s="78">
        <v>45077</v>
      </c>
      <c r="L20" s="75">
        <v>96.49</v>
      </c>
      <c r="M20" s="75">
        <v>96.49</v>
      </c>
      <c r="N20" s="75">
        <v>96.49</v>
      </c>
      <c r="O20" s="75">
        <v>96.49</v>
      </c>
      <c r="P20" s="75">
        <v>96.49</v>
      </c>
      <c r="Q20" s="80"/>
      <c r="R20" s="80"/>
      <c r="S20" s="80"/>
      <c r="T20" s="80"/>
      <c r="U20" s="80"/>
      <c r="V20" s="80"/>
      <c r="W20" s="80"/>
      <c r="Y20" s="75">
        <v>96</v>
      </c>
      <c r="Z20" s="75">
        <v>96</v>
      </c>
      <c r="AA20" s="75">
        <v>96</v>
      </c>
      <c r="AB20" s="75">
        <v>96</v>
      </c>
      <c r="AC20" s="75">
        <v>96</v>
      </c>
      <c r="AD20" s="80"/>
      <c r="AE20" s="80"/>
      <c r="AF20" s="80"/>
      <c r="AG20" s="80"/>
      <c r="AH20" s="80"/>
      <c r="AI20" s="80"/>
      <c r="AJ20" s="80"/>
      <c r="AL20" s="79"/>
    </row>
    <row r="21" spans="1:38" x14ac:dyDescent="0.3">
      <c r="A21" s="69" t="s">
        <v>99</v>
      </c>
      <c r="B21" s="70" t="s">
        <v>15</v>
      </c>
      <c r="C21" s="71"/>
      <c r="D21" s="72" t="s">
        <v>113</v>
      </c>
      <c r="E21" s="72" t="s">
        <v>118</v>
      </c>
      <c r="F21" s="74" t="s">
        <v>93</v>
      </c>
      <c r="G21" s="75">
        <v>96.65</v>
      </c>
      <c r="H21" s="76">
        <v>1</v>
      </c>
      <c r="I21" s="76">
        <v>4</v>
      </c>
      <c r="J21" s="77">
        <v>41426</v>
      </c>
      <c r="K21" s="78">
        <v>45077</v>
      </c>
      <c r="L21" s="75">
        <v>96.65</v>
      </c>
      <c r="M21" s="75">
        <v>96.65</v>
      </c>
      <c r="N21" s="75">
        <v>96.65</v>
      </c>
      <c r="O21" s="75">
        <v>96.65</v>
      </c>
      <c r="P21" s="75">
        <v>96.65</v>
      </c>
      <c r="Q21" s="80"/>
      <c r="R21" s="80"/>
      <c r="S21" s="80"/>
      <c r="T21" s="80"/>
      <c r="U21" s="80"/>
      <c r="V21" s="80"/>
      <c r="W21" s="80"/>
      <c r="Y21" s="75">
        <v>96.65</v>
      </c>
      <c r="Z21" s="75">
        <v>96.65</v>
      </c>
      <c r="AA21" s="75">
        <v>96.65</v>
      </c>
      <c r="AB21" s="75">
        <v>96.65</v>
      </c>
      <c r="AC21" s="75">
        <v>96.65</v>
      </c>
      <c r="AD21" s="80"/>
      <c r="AE21" s="80"/>
      <c r="AF21" s="80"/>
      <c r="AG21" s="80"/>
      <c r="AH21" s="80"/>
      <c r="AI21" s="80"/>
      <c r="AJ21" s="80"/>
      <c r="AL21" s="79"/>
    </row>
    <row r="22" spans="1:38" x14ac:dyDescent="0.3">
      <c r="A22" s="69" t="s">
        <v>119</v>
      </c>
      <c r="B22" s="70" t="s">
        <v>35</v>
      </c>
      <c r="C22" s="71"/>
      <c r="D22" s="72" t="s">
        <v>120</v>
      </c>
      <c r="E22" s="72" t="s">
        <v>121</v>
      </c>
      <c r="F22" s="74" t="s">
        <v>93</v>
      </c>
      <c r="G22" s="75">
        <v>47</v>
      </c>
      <c r="H22" s="76">
        <v>1</v>
      </c>
      <c r="I22" s="76">
        <v>4</v>
      </c>
      <c r="J22" s="77">
        <v>39282</v>
      </c>
      <c r="K22" s="78" t="s">
        <v>122</v>
      </c>
      <c r="L22" s="75">
        <v>47</v>
      </c>
      <c r="M22" s="75">
        <v>47</v>
      </c>
      <c r="N22" s="75">
        <v>47</v>
      </c>
      <c r="O22" s="75">
        <v>47</v>
      </c>
      <c r="P22" s="75">
        <v>47</v>
      </c>
      <c r="Q22" s="75">
        <v>47</v>
      </c>
      <c r="R22" s="75">
        <v>47</v>
      </c>
      <c r="S22" s="75">
        <v>47</v>
      </c>
      <c r="T22" s="75">
        <v>47</v>
      </c>
      <c r="U22" s="75">
        <v>47</v>
      </c>
      <c r="V22" s="75">
        <v>47</v>
      </c>
      <c r="W22" s="75">
        <v>47</v>
      </c>
      <c r="Y22" s="75">
        <v>47</v>
      </c>
      <c r="Z22" s="75">
        <v>47</v>
      </c>
      <c r="AA22" s="75">
        <v>47</v>
      </c>
      <c r="AB22" s="75">
        <v>47</v>
      </c>
      <c r="AC22" s="75">
        <v>47</v>
      </c>
      <c r="AD22" s="75">
        <v>47</v>
      </c>
      <c r="AE22" s="75">
        <v>47</v>
      </c>
      <c r="AF22" s="75">
        <v>47</v>
      </c>
      <c r="AG22" s="75">
        <v>47</v>
      </c>
      <c r="AH22" s="75">
        <v>47</v>
      </c>
      <c r="AI22" s="75">
        <v>47</v>
      </c>
      <c r="AJ22" s="75">
        <v>47</v>
      </c>
      <c r="AL22" s="79"/>
    </row>
    <row r="23" spans="1:38" x14ac:dyDescent="0.3">
      <c r="A23" s="69" t="s">
        <v>119</v>
      </c>
      <c r="B23" s="70" t="s">
        <v>35</v>
      </c>
      <c r="C23" s="71"/>
      <c r="D23" s="72" t="s">
        <v>123</v>
      </c>
      <c r="E23" s="72" t="s">
        <v>124</v>
      </c>
      <c r="F23" s="74" t="s">
        <v>93</v>
      </c>
      <c r="G23" s="75">
        <v>47.11</v>
      </c>
      <c r="H23" s="76">
        <v>1</v>
      </c>
      <c r="I23" s="76">
        <v>4</v>
      </c>
      <c r="J23" s="77">
        <v>39283</v>
      </c>
      <c r="K23" s="78" t="s">
        <v>122</v>
      </c>
      <c r="L23" s="75">
        <v>47.11</v>
      </c>
      <c r="M23" s="75">
        <v>47.11</v>
      </c>
      <c r="N23" s="75">
        <v>47.11</v>
      </c>
      <c r="O23" s="75">
        <v>47.11</v>
      </c>
      <c r="P23" s="75">
        <v>47.11</v>
      </c>
      <c r="Q23" s="75">
        <v>47.11</v>
      </c>
      <c r="R23" s="75">
        <v>47.11</v>
      </c>
      <c r="S23" s="75">
        <v>47.11</v>
      </c>
      <c r="T23" s="75">
        <v>47.11</v>
      </c>
      <c r="U23" s="75">
        <v>47.11</v>
      </c>
      <c r="V23" s="75">
        <v>47.11</v>
      </c>
      <c r="W23" s="75">
        <v>47.11</v>
      </c>
      <c r="Y23" s="75">
        <v>47.11</v>
      </c>
      <c r="Z23" s="75">
        <v>47.11</v>
      </c>
      <c r="AA23" s="75">
        <v>47.11</v>
      </c>
      <c r="AB23" s="75">
        <v>47.11</v>
      </c>
      <c r="AC23" s="75">
        <v>47.11</v>
      </c>
      <c r="AD23" s="75">
        <v>47.11</v>
      </c>
      <c r="AE23" s="75">
        <v>47.11</v>
      </c>
      <c r="AF23" s="75">
        <v>47.11</v>
      </c>
      <c r="AG23" s="75">
        <v>47.11</v>
      </c>
      <c r="AH23" s="75">
        <v>47.11</v>
      </c>
      <c r="AI23" s="75">
        <v>47.11</v>
      </c>
      <c r="AJ23" s="75">
        <v>47.11</v>
      </c>
      <c r="AL23" s="79"/>
    </row>
    <row r="24" spans="1:38" x14ac:dyDescent="0.3">
      <c r="A24" s="69" t="s">
        <v>119</v>
      </c>
      <c r="B24" s="70" t="s">
        <v>35</v>
      </c>
      <c r="C24" s="71"/>
      <c r="D24" s="72" t="s">
        <v>125</v>
      </c>
      <c r="E24" s="81" t="s">
        <v>126</v>
      </c>
      <c r="F24" s="74" t="s">
        <v>93</v>
      </c>
      <c r="G24" s="75">
        <v>45.64</v>
      </c>
      <c r="H24" s="76">
        <v>1</v>
      </c>
      <c r="I24" s="76">
        <v>4</v>
      </c>
      <c r="J24" s="77">
        <v>39280</v>
      </c>
      <c r="K24" s="78" t="s">
        <v>122</v>
      </c>
      <c r="L24" s="75">
        <v>45.64</v>
      </c>
      <c r="M24" s="75">
        <v>45.64</v>
      </c>
      <c r="N24" s="75">
        <v>45.64</v>
      </c>
      <c r="O24" s="75">
        <v>45.64</v>
      </c>
      <c r="P24" s="75">
        <v>45.64</v>
      </c>
      <c r="Q24" s="75">
        <v>45.64</v>
      </c>
      <c r="R24" s="75">
        <v>45.64</v>
      </c>
      <c r="S24" s="75">
        <v>45.64</v>
      </c>
      <c r="T24" s="75">
        <v>45.64</v>
      </c>
      <c r="U24" s="75">
        <v>45.64</v>
      </c>
      <c r="V24" s="75">
        <v>45.64</v>
      </c>
      <c r="W24" s="75">
        <v>45.64</v>
      </c>
      <c r="Y24" s="75">
        <v>45.64</v>
      </c>
      <c r="Z24" s="75">
        <v>45.64</v>
      </c>
      <c r="AA24" s="75">
        <v>45.64</v>
      </c>
      <c r="AB24" s="75">
        <v>45.64</v>
      </c>
      <c r="AC24" s="75">
        <v>45.64</v>
      </c>
      <c r="AD24" s="75">
        <v>45.64</v>
      </c>
      <c r="AE24" s="75">
        <v>45.64</v>
      </c>
      <c r="AF24" s="75">
        <v>45.64</v>
      </c>
      <c r="AG24" s="75">
        <v>45.64</v>
      </c>
      <c r="AH24" s="75">
        <v>45.64</v>
      </c>
      <c r="AI24" s="75">
        <v>45.64</v>
      </c>
      <c r="AJ24" s="75">
        <v>45.64</v>
      </c>
      <c r="AL24" s="79"/>
    </row>
    <row r="25" spans="1:38" x14ac:dyDescent="0.3">
      <c r="A25" s="69" t="s">
        <v>127</v>
      </c>
      <c r="B25" s="70" t="s">
        <v>35</v>
      </c>
      <c r="C25" s="71"/>
      <c r="D25" s="72" t="s">
        <v>128</v>
      </c>
      <c r="E25" s="81" t="s">
        <v>129</v>
      </c>
      <c r="F25" s="74" t="s">
        <v>48</v>
      </c>
      <c r="G25" s="75">
        <v>47.2</v>
      </c>
      <c r="H25" s="76">
        <v>1</v>
      </c>
      <c r="I25" s="76">
        <v>4</v>
      </c>
      <c r="J25" s="77">
        <v>40026</v>
      </c>
      <c r="K25" s="78" t="s">
        <v>122</v>
      </c>
      <c r="L25" s="75">
        <v>47.2</v>
      </c>
      <c r="M25" s="75">
        <v>47.2</v>
      </c>
      <c r="N25" s="75">
        <v>47.2</v>
      </c>
      <c r="O25" s="75">
        <v>47.2</v>
      </c>
      <c r="P25" s="75">
        <v>47.2</v>
      </c>
      <c r="Q25" s="75">
        <v>47.2</v>
      </c>
      <c r="R25" s="75">
        <v>47.2</v>
      </c>
      <c r="S25" s="75">
        <v>47.2</v>
      </c>
      <c r="T25" s="75">
        <v>47.2</v>
      </c>
      <c r="U25" s="75">
        <v>47.2</v>
      </c>
      <c r="V25" s="75">
        <v>47.2</v>
      </c>
      <c r="W25" s="75">
        <v>47.2</v>
      </c>
      <c r="Y25" s="75">
        <v>47.2</v>
      </c>
      <c r="Z25" s="75">
        <v>47.2</v>
      </c>
      <c r="AA25" s="75">
        <v>47.2</v>
      </c>
      <c r="AB25" s="75">
        <v>47.2</v>
      </c>
      <c r="AC25" s="75">
        <v>47.2</v>
      </c>
      <c r="AD25" s="75">
        <v>47.2</v>
      </c>
      <c r="AE25" s="75">
        <v>47.2</v>
      </c>
      <c r="AF25" s="75">
        <v>47.2</v>
      </c>
      <c r="AG25" s="75">
        <v>47.2</v>
      </c>
      <c r="AH25" s="75">
        <v>47.2</v>
      </c>
      <c r="AI25" s="75">
        <v>47.2</v>
      </c>
      <c r="AJ25" s="75">
        <v>47.2</v>
      </c>
      <c r="AL25" s="79"/>
    </row>
    <row r="26" spans="1:38" x14ac:dyDescent="0.3">
      <c r="A26" s="69" t="s">
        <v>119</v>
      </c>
      <c r="B26" s="70" t="s">
        <v>35</v>
      </c>
      <c r="C26" s="71"/>
      <c r="D26" s="72" t="s">
        <v>130</v>
      </c>
      <c r="E26" s="81" t="s">
        <v>131</v>
      </c>
      <c r="F26" s="74" t="s">
        <v>93</v>
      </c>
      <c r="G26" s="75">
        <v>46</v>
      </c>
      <c r="H26" s="76">
        <v>1</v>
      </c>
      <c r="I26" s="76">
        <v>4</v>
      </c>
      <c r="J26" s="77">
        <v>39282</v>
      </c>
      <c r="K26" s="78" t="s">
        <v>122</v>
      </c>
      <c r="L26" s="75">
        <v>46</v>
      </c>
      <c r="M26" s="75">
        <v>46</v>
      </c>
      <c r="N26" s="75">
        <v>46</v>
      </c>
      <c r="O26" s="75">
        <v>46</v>
      </c>
      <c r="P26" s="75">
        <v>46</v>
      </c>
      <c r="Q26" s="75">
        <v>46</v>
      </c>
      <c r="R26" s="75">
        <v>46</v>
      </c>
      <c r="S26" s="75">
        <v>46</v>
      </c>
      <c r="T26" s="75">
        <v>46</v>
      </c>
      <c r="U26" s="75">
        <v>46</v>
      </c>
      <c r="V26" s="75">
        <v>46</v>
      </c>
      <c r="W26" s="75">
        <v>46</v>
      </c>
      <c r="Y26" s="75">
        <v>46</v>
      </c>
      <c r="Z26" s="75">
        <v>46</v>
      </c>
      <c r="AA26" s="75">
        <v>46</v>
      </c>
      <c r="AB26" s="75">
        <v>46</v>
      </c>
      <c r="AC26" s="75">
        <v>46</v>
      </c>
      <c r="AD26" s="75">
        <v>46</v>
      </c>
      <c r="AE26" s="75">
        <v>46</v>
      </c>
      <c r="AF26" s="75">
        <v>46</v>
      </c>
      <c r="AG26" s="75">
        <v>46</v>
      </c>
      <c r="AH26" s="75">
        <v>46</v>
      </c>
      <c r="AI26" s="75">
        <v>46</v>
      </c>
      <c r="AJ26" s="75">
        <v>46</v>
      </c>
      <c r="AL26" s="79"/>
    </row>
    <row r="27" spans="1:38" x14ac:dyDescent="0.3">
      <c r="A27" s="69" t="s">
        <v>132</v>
      </c>
      <c r="B27" s="70" t="s">
        <v>35</v>
      </c>
      <c r="C27" s="71" t="s">
        <v>133</v>
      </c>
      <c r="D27" s="72" t="s">
        <v>134</v>
      </c>
      <c r="E27" s="81" t="s">
        <v>135</v>
      </c>
      <c r="F27" s="74" t="s">
        <v>93</v>
      </c>
      <c r="G27" s="75">
        <v>10</v>
      </c>
      <c r="H27" s="76">
        <v>1</v>
      </c>
      <c r="I27" s="76">
        <v>1</v>
      </c>
      <c r="J27" s="77">
        <v>42917</v>
      </c>
      <c r="K27" s="78">
        <v>46568</v>
      </c>
      <c r="L27" s="75">
        <v>10</v>
      </c>
      <c r="M27" s="75">
        <v>10</v>
      </c>
      <c r="N27" s="75">
        <v>10</v>
      </c>
      <c r="O27" s="75">
        <v>10</v>
      </c>
      <c r="P27" s="75">
        <v>10</v>
      </c>
      <c r="Q27" s="75">
        <v>10</v>
      </c>
      <c r="R27" s="75">
        <v>10</v>
      </c>
      <c r="S27" s="75">
        <v>10</v>
      </c>
      <c r="T27" s="75">
        <v>10</v>
      </c>
      <c r="U27" s="75">
        <v>10</v>
      </c>
      <c r="V27" s="75">
        <v>10</v>
      </c>
      <c r="W27" s="75">
        <v>10</v>
      </c>
      <c r="Y27" s="75">
        <v>20</v>
      </c>
      <c r="Z27" s="75">
        <v>20</v>
      </c>
      <c r="AA27" s="75">
        <v>20</v>
      </c>
      <c r="AB27" s="75">
        <v>20</v>
      </c>
      <c r="AC27" s="75">
        <v>20</v>
      </c>
      <c r="AD27" s="75">
        <v>20</v>
      </c>
      <c r="AE27" s="75">
        <v>20</v>
      </c>
      <c r="AF27" s="75">
        <v>20</v>
      </c>
      <c r="AG27" s="75">
        <v>20</v>
      </c>
      <c r="AH27" s="75">
        <v>20</v>
      </c>
      <c r="AI27" s="75">
        <v>20</v>
      </c>
      <c r="AJ27" s="75">
        <v>20</v>
      </c>
      <c r="AL27" s="79"/>
    </row>
    <row r="28" spans="1:38" x14ac:dyDescent="0.3">
      <c r="A28" s="69" t="s">
        <v>132</v>
      </c>
      <c r="B28" s="70" t="s">
        <v>35</v>
      </c>
      <c r="C28" s="71" t="s">
        <v>133</v>
      </c>
      <c r="D28" s="72" t="s">
        <v>136</v>
      </c>
      <c r="E28" s="81" t="s">
        <v>137</v>
      </c>
      <c r="F28" s="74" t="s">
        <v>93</v>
      </c>
      <c r="G28" s="75">
        <v>10</v>
      </c>
      <c r="H28" s="76">
        <v>1</v>
      </c>
      <c r="I28" s="76">
        <v>1</v>
      </c>
      <c r="J28" s="77">
        <v>42917</v>
      </c>
      <c r="K28" s="78">
        <v>46568</v>
      </c>
      <c r="L28" s="75">
        <v>10</v>
      </c>
      <c r="M28" s="75">
        <v>10</v>
      </c>
      <c r="N28" s="75">
        <v>10</v>
      </c>
      <c r="O28" s="75">
        <v>10</v>
      </c>
      <c r="P28" s="75">
        <v>10</v>
      </c>
      <c r="Q28" s="75">
        <v>10</v>
      </c>
      <c r="R28" s="75">
        <v>10</v>
      </c>
      <c r="S28" s="75">
        <v>10</v>
      </c>
      <c r="T28" s="75">
        <v>10</v>
      </c>
      <c r="U28" s="75">
        <v>10</v>
      </c>
      <c r="V28" s="75">
        <v>10</v>
      </c>
      <c r="W28" s="75">
        <v>10</v>
      </c>
      <c r="Y28" s="75">
        <v>20</v>
      </c>
      <c r="Z28" s="75">
        <v>20</v>
      </c>
      <c r="AA28" s="75">
        <v>20</v>
      </c>
      <c r="AB28" s="75">
        <v>20</v>
      </c>
      <c r="AC28" s="75">
        <v>20</v>
      </c>
      <c r="AD28" s="75">
        <v>20</v>
      </c>
      <c r="AE28" s="75">
        <v>20</v>
      </c>
      <c r="AF28" s="75">
        <v>20</v>
      </c>
      <c r="AG28" s="75">
        <v>20</v>
      </c>
      <c r="AH28" s="75">
        <v>20</v>
      </c>
      <c r="AI28" s="75">
        <v>20</v>
      </c>
      <c r="AJ28" s="75">
        <v>20</v>
      </c>
      <c r="AL28" s="79"/>
    </row>
    <row r="29" spans="1:38" x14ac:dyDescent="0.3">
      <c r="A29" s="69" t="s">
        <v>138</v>
      </c>
      <c r="B29" s="70" t="s">
        <v>35</v>
      </c>
      <c r="C29" s="71"/>
      <c r="D29" s="72" t="s">
        <v>139</v>
      </c>
      <c r="E29" s="81" t="s">
        <v>140</v>
      </c>
      <c r="F29" s="74" t="s">
        <v>93</v>
      </c>
      <c r="G29" s="75">
        <v>2.81</v>
      </c>
      <c r="H29" s="76" t="s">
        <v>141</v>
      </c>
      <c r="I29" s="76">
        <v>4</v>
      </c>
      <c r="J29" s="77">
        <v>32140</v>
      </c>
      <c r="K29" s="78">
        <v>46265.999988425923</v>
      </c>
      <c r="L29" s="75">
        <v>3.34</v>
      </c>
      <c r="M29" s="75">
        <v>0.03</v>
      </c>
      <c r="N29" s="75">
        <v>5.47</v>
      </c>
      <c r="O29" s="75">
        <v>9.74</v>
      </c>
      <c r="P29" s="75">
        <v>2.58</v>
      </c>
      <c r="Q29" s="75">
        <v>3</v>
      </c>
      <c r="R29" s="75">
        <v>3.77</v>
      </c>
      <c r="S29" s="75">
        <v>2.81</v>
      </c>
      <c r="T29" s="75">
        <v>3.42</v>
      </c>
      <c r="U29" s="75">
        <v>2.87</v>
      </c>
      <c r="V29" s="75">
        <v>1.39</v>
      </c>
      <c r="W29" s="75">
        <v>3.47</v>
      </c>
      <c r="Y29" s="75" t="s">
        <v>142</v>
      </c>
      <c r="Z29" s="75" t="s">
        <v>142</v>
      </c>
      <c r="AA29" s="75" t="s">
        <v>142</v>
      </c>
      <c r="AB29" s="75" t="s">
        <v>142</v>
      </c>
      <c r="AC29" s="75" t="s">
        <v>142</v>
      </c>
      <c r="AD29" s="75" t="s">
        <v>142</v>
      </c>
      <c r="AE29" s="75" t="s">
        <v>142</v>
      </c>
      <c r="AF29" s="75" t="s">
        <v>142</v>
      </c>
      <c r="AG29" s="75" t="s">
        <v>142</v>
      </c>
      <c r="AH29" s="75" t="s">
        <v>142</v>
      </c>
      <c r="AI29" s="75" t="s">
        <v>142</v>
      </c>
      <c r="AJ29" s="75" t="s">
        <v>142</v>
      </c>
      <c r="AL29" s="79"/>
    </row>
    <row r="30" spans="1:38" x14ac:dyDescent="0.3">
      <c r="A30" s="69" t="s">
        <v>143</v>
      </c>
      <c r="B30" s="70" t="s">
        <v>35</v>
      </c>
      <c r="C30" s="71"/>
      <c r="D30" s="72" t="s">
        <v>144</v>
      </c>
      <c r="E30" s="81" t="s">
        <v>145</v>
      </c>
      <c r="F30" s="74" t="s">
        <v>48</v>
      </c>
      <c r="G30" s="75">
        <v>0</v>
      </c>
      <c r="H30" s="76" t="s">
        <v>141</v>
      </c>
      <c r="I30" s="76">
        <v>4</v>
      </c>
      <c r="J30" s="77">
        <v>42461</v>
      </c>
      <c r="K30" s="78">
        <v>45015</v>
      </c>
      <c r="L30" s="75">
        <v>18.13</v>
      </c>
      <c r="M30" s="75">
        <v>18.100000000000001</v>
      </c>
      <c r="N30" s="75">
        <v>17.079999999999998</v>
      </c>
      <c r="O30" s="80"/>
      <c r="P30" s="80"/>
      <c r="Q30" s="80"/>
      <c r="R30" s="80"/>
      <c r="S30" s="80"/>
      <c r="T30" s="80"/>
      <c r="U30" s="80"/>
      <c r="V30" s="80"/>
      <c r="W30" s="80"/>
      <c r="Y30" s="75" t="s">
        <v>142</v>
      </c>
      <c r="Z30" s="75" t="s">
        <v>142</v>
      </c>
      <c r="AA30" s="75" t="s">
        <v>142</v>
      </c>
      <c r="AB30" s="75" t="s">
        <v>142</v>
      </c>
      <c r="AC30" s="75" t="s">
        <v>142</v>
      </c>
      <c r="AD30" s="75" t="s">
        <v>142</v>
      </c>
      <c r="AE30" s="75" t="s">
        <v>142</v>
      </c>
      <c r="AF30" s="75" t="s">
        <v>142</v>
      </c>
      <c r="AG30" s="75" t="s">
        <v>142</v>
      </c>
      <c r="AH30" s="75" t="s">
        <v>142</v>
      </c>
      <c r="AI30" s="75" t="s">
        <v>142</v>
      </c>
      <c r="AJ30" s="75" t="s">
        <v>142</v>
      </c>
      <c r="AL30" s="79"/>
    </row>
    <row r="31" spans="1:38" x14ac:dyDescent="0.3">
      <c r="A31" s="69" t="s">
        <v>146</v>
      </c>
      <c r="B31" s="70" t="s">
        <v>35</v>
      </c>
      <c r="C31" s="71" t="s">
        <v>147</v>
      </c>
      <c r="D31" s="72" t="s">
        <v>148</v>
      </c>
      <c r="E31" s="81" t="s">
        <v>149</v>
      </c>
      <c r="F31" s="74" t="s">
        <v>93</v>
      </c>
      <c r="G31" s="75">
        <v>674.7</v>
      </c>
      <c r="H31" s="76">
        <v>1</v>
      </c>
      <c r="I31" s="76">
        <v>4</v>
      </c>
      <c r="J31" s="77">
        <v>43983</v>
      </c>
      <c r="K31" s="78">
        <v>51287</v>
      </c>
      <c r="L31" s="75">
        <v>674.7</v>
      </c>
      <c r="M31" s="75">
        <v>674.7</v>
      </c>
      <c r="N31" s="75">
        <v>674.7</v>
      </c>
      <c r="O31" s="75">
        <v>674.7</v>
      </c>
      <c r="P31" s="75">
        <v>674.7</v>
      </c>
      <c r="Q31" s="75">
        <v>674.7</v>
      </c>
      <c r="R31" s="75">
        <v>674.7</v>
      </c>
      <c r="S31" s="75">
        <v>674.7</v>
      </c>
      <c r="T31" s="75">
        <v>674.7</v>
      </c>
      <c r="U31" s="75">
        <v>674.7</v>
      </c>
      <c r="V31" s="75">
        <v>674.7</v>
      </c>
      <c r="W31" s="75">
        <v>674.7</v>
      </c>
      <c r="Y31" s="75">
        <v>541.94000000000005</v>
      </c>
      <c r="Z31" s="75">
        <v>541.94000000000005</v>
      </c>
      <c r="AA31" s="75">
        <v>541.94000000000005</v>
      </c>
      <c r="AB31" s="75">
        <v>541.94000000000005</v>
      </c>
      <c r="AC31" s="75">
        <v>541.94000000000005</v>
      </c>
      <c r="AD31" s="75">
        <v>541.94000000000005</v>
      </c>
      <c r="AE31" s="75">
        <v>541.94000000000005</v>
      </c>
      <c r="AF31" s="75">
        <v>541.94000000000005</v>
      </c>
      <c r="AG31" s="75">
        <v>541.94000000000005</v>
      </c>
      <c r="AH31" s="75">
        <v>541.94000000000005</v>
      </c>
      <c r="AI31" s="75">
        <v>541.94000000000005</v>
      </c>
      <c r="AJ31" s="75">
        <v>541.94000000000005</v>
      </c>
      <c r="AL31" s="79"/>
    </row>
    <row r="32" spans="1:38" x14ac:dyDescent="0.3">
      <c r="A32" s="69" t="s">
        <v>146</v>
      </c>
      <c r="B32" s="70" t="s">
        <v>35</v>
      </c>
      <c r="C32" s="71" t="s">
        <v>147</v>
      </c>
      <c r="D32" s="72" t="s">
        <v>150</v>
      </c>
      <c r="E32" s="81" t="s">
        <v>151</v>
      </c>
      <c r="F32" s="74" t="s">
        <v>93</v>
      </c>
      <c r="G32" s="75">
        <v>673.8</v>
      </c>
      <c r="H32" s="76">
        <v>1</v>
      </c>
      <c r="I32" s="76">
        <v>4</v>
      </c>
      <c r="J32" s="77">
        <v>43952</v>
      </c>
      <c r="K32" s="78">
        <v>51256</v>
      </c>
      <c r="L32" s="75">
        <v>673.8</v>
      </c>
      <c r="M32" s="75">
        <v>673.8</v>
      </c>
      <c r="N32" s="75">
        <v>673.8</v>
      </c>
      <c r="O32" s="75">
        <v>673.8</v>
      </c>
      <c r="P32" s="75">
        <v>673.8</v>
      </c>
      <c r="Q32" s="75">
        <v>673.8</v>
      </c>
      <c r="R32" s="75">
        <v>673.8</v>
      </c>
      <c r="S32" s="75">
        <v>673.8</v>
      </c>
      <c r="T32" s="75">
        <v>673.8</v>
      </c>
      <c r="U32" s="75">
        <v>673.8</v>
      </c>
      <c r="V32" s="75">
        <v>673.8</v>
      </c>
      <c r="W32" s="75">
        <v>673.8</v>
      </c>
      <c r="Y32" s="75">
        <v>534.64</v>
      </c>
      <c r="Z32" s="75">
        <v>534.64</v>
      </c>
      <c r="AA32" s="75">
        <v>534.64</v>
      </c>
      <c r="AB32" s="75">
        <v>534.64</v>
      </c>
      <c r="AC32" s="75">
        <v>534.64</v>
      </c>
      <c r="AD32" s="75">
        <v>534.64</v>
      </c>
      <c r="AE32" s="75">
        <v>534.64</v>
      </c>
      <c r="AF32" s="75">
        <v>534.64</v>
      </c>
      <c r="AG32" s="75">
        <v>534.64</v>
      </c>
      <c r="AH32" s="75">
        <v>534.64</v>
      </c>
      <c r="AI32" s="75">
        <v>534.64</v>
      </c>
      <c r="AJ32" s="75">
        <v>534.64</v>
      </c>
      <c r="AL32" s="79"/>
    </row>
    <row r="33" spans="1:38" x14ac:dyDescent="0.3">
      <c r="A33" s="69" t="s">
        <v>146</v>
      </c>
      <c r="B33" s="70" t="s">
        <v>35</v>
      </c>
      <c r="C33" s="71" t="s">
        <v>147</v>
      </c>
      <c r="D33" s="72" t="s">
        <v>152</v>
      </c>
      <c r="E33" s="81" t="s">
        <v>153</v>
      </c>
      <c r="F33" s="74" t="s">
        <v>93</v>
      </c>
      <c r="G33" s="75">
        <v>49</v>
      </c>
      <c r="H33" s="76">
        <v>1</v>
      </c>
      <c r="I33" s="76">
        <v>4</v>
      </c>
      <c r="J33" s="77">
        <v>44013</v>
      </c>
      <c r="K33" s="78">
        <v>51317</v>
      </c>
      <c r="L33" s="75">
        <v>49</v>
      </c>
      <c r="M33" s="75">
        <v>49</v>
      </c>
      <c r="N33" s="75">
        <v>49</v>
      </c>
      <c r="O33" s="75">
        <v>49</v>
      </c>
      <c r="P33" s="75">
        <v>49</v>
      </c>
      <c r="Q33" s="75">
        <v>49</v>
      </c>
      <c r="R33" s="75">
        <v>49</v>
      </c>
      <c r="S33" s="75">
        <v>49</v>
      </c>
      <c r="T33" s="75">
        <v>49</v>
      </c>
      <c r="U33" s="75">
        <v>49</v>
      </c>
      <c r="V33" s="75">
        <v>49</v>
      </c>
      <c r="W33" s="75">
        <v>49</v>
      </c>
      <c r="Y33" s="75">
        <v>49</v>
      </c>
      <c r="Z33" s="75">
        <v>49</v>
      </c>
      <c r="AA33" s="75">
        <v>49</v>
      </c>
      <c r="AB33" s="75">
        <v>49</v>
      </c>
      <c r="AC33" s="75">
        <v>49</v>
      </c>
      <c r="AD33" s="75">
        <v>49</v>
      </c>
      <c r="AE33" s="75">
        <v>49</v>
      </c>
      <c r="AF33" s="75">
        <v>49</v>
      </c>
      <c r="AG33" s="75">
        <v>49</v>
      </c>
      <c r="AH33" s="75">
        <v>49</v>
      </c>
      <c r="AI33" s="75">
        <v>49</v>
      </c>
      <c r="AJ33" s="75">
        <v>49</v>
      </c>
      <c r="AL33" s="79"/>
    </row>
    <row r="34" spans="1:38" x14ac:dyDescent="0.3">
      <c r="A34" s="69" t="s">
        <v>146</v>
      </c>
      <c r="B34" s="70" t="s">
        <v>35</v>
      </c>
      <c r="C34" s="71" t="s">
        <v>147</v>
      </c>
      <c r="D34" s="72" t="s">
        <v>152</v>
      </c>
      <c r="E34" s="81" t="s">
        <v>154</v>
      </c>
      <c r="F34" s="74" t="s">
        <v>93</v>
      </c>
      <c r="G34" s="75">
        <v>49</v>
      </c>
      <c r="H34" s="76">
        <v>1</v>
      </c>
      <c r="I34" s="76">
        <v>4</v>
      </c>
      <c r="J34" s="77">
        <v>44013</v>
      </c>
      <c r="K34" s="78">
        <v>51317</v>
      </c>
      <c r="L34" s="75">
        <v>49</v>
      </c>
      <c r="M34" s="75">
        <v>49</v>
      </c>
      <c r="N34" s="75">
        <v>49</v>
      </c>
      <c r="O34" s="75">
        <v>49</v>
      </c>
      <c r="P34" s="75">
        <v>49</v>
      </c>
      <c r="Q34" s="75">
        <v>49</v>
      </c>
      <c r="R34" s="75">
        <v>49</v>
      </c>
      <c r="S34" s="75">
        <v>49</v>
      </c>
      <c r="T34" s="75">
        <v>49</v>
      </c>
      <c r="U34" s="75">
        <v>49</v>
      </c>
      <c r="V34" s="75">
        <v>49</v>
      </c>
      <c r="W34" s="75">
        <v>49</v>
      </c>
      <c r="Y34" s="75">
        <v>49</v>
      </c>
      <c r="Z34" s="75">
        <v>49</v>
      </c>
      <c r="AA34" s="75">
        <v>49</v>
      </c>
      <c r="AB34" s="75">
        <v>49</v>
      </c>
      <c r="AC34" s="75">
        <v>49</v>
      </c>
      <c r="AD34" s="75">
        <v>49</v>
      </c>
      <c r="AE34" s="75">
        <v>49</v>
      </c>
      <c r="AF34" s="75">
        <v>49</v>
      </c>
      <c r="AG34" s="75">
        <v>49</v>
      </c>
      <c r="AH34" s="75">
        <v>49</v>
      </c>
      <c r="AI34" s="75">
        <v>49</v>
      </c>
      <c r="AJ34" s="75">
        <v>49</v>
      </c>
      <c r="AL34" s="79"/>
    </row>
    <row r="35" spans="1:38" x14ac:dyDescent="0.3">
      <c r="A35" s="69" t="s">
        <v>146</v>
      </c>
      <c r="B35" s="70" t="s">
        <v>35</v>
      </c>
      <c r="C35" s="71" t="s">
        <v>147</v>
      </c>
      <c r="D35" s="72" t="s">
        <v>155</v>
      </c>
      <c r="E35" s="81" t="s">
        <v>156</v>
      </c>
      <c r="F35" s="74" t="s">
        <v>93</v>
      </c>
      <c r="G35" s="75">
        <v>100</v>
      </c>
      <c r="H35" s="76">
        <v>3</v>
      </c>
      <c r="I35" s="76">
        <v>1</v>
      </c>
      <c r="J35" s="77">
        <v>44197</v>
      </c>
      <c r="K35" s="78">
        <v>51501</v>
      </c>
      <c r="L35" s="75">
        <v>100</v>
      </c>
      <c r="M35" s="75">
        <v>100</v>
      </c>
      <c r="N35" s="75">
        <v>100</v>
      </c>
      <c r="O35" s="75">
        <v>100</v>
      </c>
      <c r="P35" s="75">
        <v>100</v>
      </c>
      <c r="Q35" s="75">
        <v>100</v>
      </c>
      <c r="R35" s="75">
        <v>100</v>
      </c>
      <c r="S35" s="75">
        <v>100</v>
      </c>
      <c r="T35" s="75">
        <v>100</v>
      </c>
      <c r="U35" s="75">
        <v>100</v>
      </c>
      <c r="V35" s="75">
        <v>100</v>
      </c>
      <c r="W35" s="75">
        <v>100</v>
      </c>
      <c r="Y35" s="75">
        <v>200</v>
      </c>
      <c r="Z35" s="75">
        <v>200</v>
      </c>
      <c r="AA35" s="75">
        <v>200</v>
      </c>
      <c r="AB35" s="75">
        <v>200</v>
      </c>
      <c r="AC35" s="75">
        <v>200</v>
      </c>
      <c r="AD35" s="75">
        <v>200</v>
      </c>
      <c r="AE35" s="75">
        <v>200</v>
      </c>
      <c r="AF35" s="75">
        <v>200</v>
      </c>
      <c r="AG35" s="75">
        <v>200</v>
      </c>
      <c r="AH35" s="75">
        <v>200</v>
      </c>
      <c r="AI35" s="75">
        <v>200</v>
      </c>
      <c r="AJ35" s="75">
        <v>200</v>
      </c>
      <c r="AL35" s="79"/>
    </row>
    <row r="36" spans="1:38" x14ac:dyDescent="0.3">
      <c r="A36" s="69" t="s">
        <v>157</v>
      </c>
      <c r="B36" s="70" t="s">
        <v>35</v>
      </c>
      <c r="C36" s="71" t="s">
        <v>147</v>
      </c>
      <c r="D36" s="72" t="s">
        <v>158</v>
      </c>
      <c r="E36" s="81" t="s">
        <v>159</v>
      </c>
      <c r="F36" s="74" t="s">
        <v>48</v>
      </c>
      <c r="G36" s="75">
        <v>100</v>
      </c>
      <c r="H36" s="76">
        <v>3</v>
      </c>
      <c r="I36" s="76">
        <v>2</v>
      </c>
      <c r="J36" s="77">
        <v>44378</v>
      </c>
      <c r="K36" s="78">
        <v>51591</v>
      </c>
      <c r="L36" s="75">
        <v>100</v>
      </c>
      <c r="M36" s="75">
        <v>100</v>
      </c>
      <c r="N36" s="75">
        <v>100</v>
      </c>
      <c r="O36" s="75">
        <v>100</v>
      </c>
      <c r="P36" s="75">
        <v>100</v>
      </c>
      <c r="Q36" s="75">
        <v>100</v>
      </c>
      <c r="R36" s="75">
        <v>100</v>
      </c>
      <c r="S36" s="75">
        <v>100</v>
      </c>
      <c r="T36" s="75">
        <v>100</v>
      </c>
      <c r="U36" s="75">
        <v>100</v>
      </c>
      <c r="V36" s="75">
        <v>100</v>
      </c>
      <c r="W36" s="75">
        <v>100</v>
      </c>
      <c r="Y36" s="75">
        <v>200</v>
      </c>
      <c r="Z36" s="75">
        <v>200</v>
      </c>
      <c r="AA36" s="75">
        <v>200</v>
      </c>
      <c r="AB36" s="75">
        <v>200</v>
      </c>
      <c r="AC36" s="75">
        <v>200</v>
      </c>
      <c r="AD36" s="75">
        <v>200</v>
      </c>
      <c r="AE36" s="75">
        <v>200</v>
      </c>
      <c r="AF36" s="75">
        <v>200</v>
      </c>
      <c r="AG36" s="75">
        <v>200</v>
      </c>
      <c r="AH36" s="75">
        <v>200</v>
      </c>
      <c r="AI36" s="75">
        <v>200</v>
      </c>
      <c r="AJ36" s="75">
        <v>200</v>
      </c>
      <c r="AL36" s="79"/>
    </row>
    <row r="37" spans="1:38" x14ac:dyDescent="0.3">
      <c r="A37" s="69" t="s">
        <v>160</v>
      </c>
      <c r="B37" s="70" t="s">
        <v>35</v>
      </c>
      <c r="C37" s="71" t="s">
        <v>147</v>
      </c>
      <c r="D37" s="72" t="s">
        <v>161</v>
      </c>
      <c r="E37" s="81" t="s">
        <v>162</v>
      </c>
      <c r="F37" s="74" t="s">
        <v>48</v>
      </c>
      <c r="G37" s="75">
        <v>40</v>
      </c>
      <c r="H37" s="76">
        <v>3</v>
      </c>
      <c r="I37" s="76">
        <v>1</v>
      </c>
      <c r="J37" s="77">
        <v>45078</v>
      </c>
      <c r="K37" s="78">
        <v>51470</v>
      </c>
      <c r="L37" s="80"/>
      <c r="M37" s="80"/>
      <c r="N37" s="80"/>
      <c r="O37" s="80"/>
      <c r="P37" s="80"/>
      <c r="Q37" s="75">
        <v>40</v>
      </c>
      <c r="R37" s="75">
        <v>40</v>
      </c>
      <c r="S37" s="75">
        <v>40</v>
      </c>
      <c r="T37" s="75">
        <v>40</v>
      </c>
      <c r="U37" s="75">
        <v>40</v>
      </c>
      <c r="V37" s="75">
        <v>40</v>
      </c>
      <c r="W37" s="75">
        <v>40</v>
      </c>
      <c r="Y37" s="80"/>
      <c r="Z37" s="80"/>
      <c r="AA37" s="80"/>
      <c r="AB37" s="80"/>
      <c r="AC37" s="80"/>
      <c r="AD37" s="75">
        <v>80</v>
      </c>
      <c r="AE37" s="75">
        <v>80</v>
      </c>
      <c r="AF37" s="75">
        <v>80</v>
      </c>
      <c r="AG37" s="75">
        <v>80</v>
      </c>
      <c r="AH37" s="75">
        <v>80</v>
      </c>
      <c r="AI37" s="75">
        <v>80</v>
      </c>
      <c r="AJ37" s="75">
        <v>80</v>
      </c>
      <c r="AL37" s="79"/>
    </row>
    <row r="38" spans="1:38" x14ac:dyDescent="0.3">
      <c r="A38" s="69" t="s">
        <v>160</v>
      </c>
      <c r="B38" s="70" t="s">
        <v>35</v>
      </c>
      <c r="C38" s="71" t="s">
        <v>147</v>
      </c>
      <c r="D38" s="72" t="s">
        <v>163</v>
      </c>
      <c r="E38" s="81" t="s">
        <v>164</v>
      </c>
      <c r="F38" s="74" t="s">
        <v>48</v>
      </c>
      <c r="G38" s="75">
        <v>10</v>
      </c>
      <c r="H38" s="76">
        <v>3</v>
      </c>
      <c r="I38" s="76">
        <v>1</v>
      </c>
      <c r="J38" s="77">
        <v>44287</v>
      </c>
      <c r="K38" s="78">
        <v>51470</v>
      </c>
      <c r="L38" s="75">
        <v>10</v>
      </c>
      <c r="M38" s="75">
        <v>10</v>
      </c>
      <c r="N38" s="75">
        <v>10</v>
      </c>
      <c r="O38" s="75">
        <v>10</v>
      </c>
      <c r="P38" s="75">
        <v>10</v>
      </c>
      <c r="Q38" s="75">
        <v>10</v>
      </c>
      <c r="R38" s="75">
        <v>10</v>
      </c>
      <c r="S38" s="75">
        <v>10</v>
      </c>
      <c r="T38" s="75">
        <v>10</v>
      </c>
      <c r="U38" s="75">
        <v>10</v>
      </c>
      <c r="V38" s="75">
        <v>10</v>
      </c>
      <c r="W38" s="75">
        <v>10</v>
      </c>
      <c r="Y38" s="75">
        <v>20</v>
      </c>
      <c r="Z38" s="75">
        <v>20</v>
      </c>
      <c r="AA38" s="75">
        <v>20</v>
      </c>
      <c r="AB38" s="75">
        <v>20</v>
      </c>
      <c r="AC38" s="75">
        <v>20</v>
      </c>
      <c r="AD38" s="75">
        <v>20</v>
      </c>
      <c r="AE38" s="75">
        <v>20</v>
      </c>
      <c r="AF38" s="75">
        <v>20</v>
      </c>
      <c r="AG38" s="75">
        <v>20</v>
      </c>
      <c r="AH38" s="75">
        <v>20</v>
      </c>
      <c r="AI38" s="75">
        <v>20</v>
      </c>
      <c r="AJ38" s="75">
        <v>20</v>
      </c>
      <c r="AL38" s="79"/>
    </row>
    <row r="39" spans="1:38" x14ac:dyDescent="0.3">
      <c r="A39" s="69" t="s">
        <v>160</v>
      </c>
      <c r="B39" s="70" t="s">
        <v>35</v>
      </c>
      <c r="C39" s="71" t="s">
        <v>147</v>
      </c>
      <c r="D39" s="72" t="s">
        <v>165</v>
      </c>
      <c r="E39" s="81" t="s">
        <v>166</v>
      </c>
      <c r="F39" s="74" t="s">
        <v>48</v>
      </c>
      <c r="G39" s="75">
        <v>11</v>
      </c>
      <c r="H39" s="76">
        <v>3</v>
      </c>
      <c r="I39" s="76">
        <v>1</v>
      </c>
      <c r="J39" s="77">
        <v>44348</v>
      </c>
      <c r="K39" s="78">
        <v>51501</v>
      </c>
      <c r="L39" s="75">
        <v>11</v>
      </c>
      <c r="M39" s="75">
        <v>11</v>
      </c>
      <c r="N39" s="75">
        <v>11</v>
      </c>
      <c r="O39" s="75">
        <v>11</v>
      </c>
      <c r="P39" s="75">
        <v>11</v>
      </c>
      <c r="Q39" s="75">
        <v>11</v>
      </c>
      <c r="R39" s="75">
        <v>11</v>
      </c>
      <c r="S39" s="75">
        <v>11</v>
      </c>
      <c r="T39" s="75">
        <v>11</v>
      </c>
      <c r="U39" s="75">
        <v>11</v>
      </c>
      <c r="V39" s="75">
        <v>11</v>
      </c>
      <c r="W39" s="75">
        <v>11</v>
      </c>
      <c r="Y39" s="75">
        <v>22</v>
      </c>
      <c r="Z39" s="75">
        <v>22</v>
      </c>
      <c r="AA39" s="75">
        <v>22</v>
      </c>
      <c r="AB39" s="75">
        <v>22</v>
      </c>
      <c r="AC39" s="75">
        <v>22</v>
      </c>
      <c r="AD39" s="75">
        <v>22</v>
      </c>
      <c r="AE39" s="75">
        <v>22</v>
      </c>
      <c r="AF39" s="75">
        <v>22</v>
      </c>
      <c r="AG39" s="75">
        <v>22</v>
      </c>
      <c r="AH39" s="75">
        <v>22</v>
      </c>
      <c r="AI39" s="75">
        <v>22</v>
      </c>
      <c r="AJ39" s="75">
        <v>22</v>
      </c>
      <c r="AL39" s="79"/>
    </row>
    <row r="40" spans="1:38" x14ac:dyDescent="0.3">
      <c r="A40" s="69" t="s">
        <v>160</v>
      </c>
      <c r="B40" s="70" t="s">
        <v>35</v>
      </c>
      <c r="C40" s="71" t="s">
        <v>147</v>
      </c>
      <c r="D40" s="72" t="s">
        <v>167</v>
      </c>
      <c r="E40" s="81" t="s">
        <v>162</v>
      </c>
      <c r="F40" s="74" t="s">
        <v>48</v>
      </c>
      <c r="G40" s="75">
        <v>5</v>
      </c>
      <c r="H40" s="76">
        <v>3</v>
      </c>
      <c r="I40" s="76">
        <v>1</v>
      </c>
      <c r="J40" s="77">
        <v>45078</v>
      </c>
      <c r="K40" s="78">
        <v>51591</v>
      </c>
      <c r="L40" s="75">
        <v>5</v>
      </c>
      <c r="M40" s="75">
        <v>5</v>
      </c>
      <c r="N40" s="75">
        <v>5</v>
      </c>
      <c r="O40" s="75">
        <v>5</v>
      </c>
      <c r="P40" s="75">
        <v>5</v>
      </c>
      <c r="Q40" s="75">
        <v>5</v>
      </c>
      <c r="R40" s="75">
        <v>5</v>
      </c>
      <c r="S40" s="75">
        <v>5</v>
      </c>
      <c r="T40" s="75">
        <v>5</v>
      </c>
      <c r="U40" s="75">
        <v>5</v>
      </c>
      <c r="V40" s="75">
        <v>5</v>
      </c>
      <c r="W40" s="75">
        <v>5</v>
      </c>
      <c r="Y40" s="75">
        <v>10</v>
      </c>
      <c r="Z40" s="75">
        <v>10</v>
      </c>
      <c r="AA40" s="75">
        <v>10</v>
      </c>
      <c r="AB40" s="75">
        <v>10</v>
      </c>
      <c r="AC40" s="75">
        <v>10</v>
      </c>
      <c r="AD40" s="75">
        <v>10</v>
      </c>
      <c r="AE40" s="75">
        <v>10</v>
      </c>
      <c r="AF40" s="75">
        <v>10</v>
      </c>
      <c r="AG40" s="75">
        <v>10</v>
      </c>
      <c r="AH40" s="75">
        <v>10</v>
      </c>
      <c r="AI40" s="75">
        <v>10</v>
      </c>
      <c r="AJ40" s="75">
        <v>10</v>
      </c>
      <c r="AL40" s="79"/>
    </row>
    <row r="41" spans="1:38" x14ac:dyDescent="0.3">
      <c r="A41" s="69" t="s">
        <v>168</v>
      </c>
      <c r="B41" s="70"/>
      <c r="C41" s="71" t="s">
        <v>169</v>
      </c>
      <c r="D41" s="72" t="s">
        <v>170</v>
      </c>
      <c r="E41" s="81" t="s">
        <v>171</v>
      </c>
      <c r="F41" s="74" t="s">
        <v>39</v>
      </c>
      <c r="G41" s="75"/>
      <c r="H41" s="76"/>
      <c r="I41" s="76">
        <v>4</v>
      </c>
      <c r="J41" s="77">
        <v>44197</v>
      </c>
      <c r="K41" s="78">
        <v>45292</v>
      </c>
      <c r="L41" s="75">
        <v>100</v>
      </c>
      <c r="M41" s="75">
        <v>100</v>
      </c>
      <c r="N41" s="75">
        <v>100</v>
      </c>
      <c r="O41" s="75">
        <v>100</v>
      </c>
      <c r="P41" s="75">
        <v>100</v>
      </c>
      <c r="Q41" s="75">
        <v>100</v>
      </c>
      <c r="R41" s="75">
        <v>100</v>
      </c>
      <c r="S41" s="75">
        <v>100</v>
      </c>
      <c r="T41" s="75">
        <v>100</v>
      </c>
      <c r="U41" s="75">
        <v>100</v>
      </c>
      <c r="V41" s="75">
        <v>100</v>
      </c>
      <c r="W41" s="75">
        <v>100</v>
      </c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L41" s="79"/>
    </row>
    <row r="42" spans="1:38" x14ac:dyDescent="0.3">
      <c r="A42" s="69" t="s">
        <v>172</v>
      </c>
      <c r="B42" s="70" t="s">
        <v>35</v>
      </c>
      <c r="C42" s="71" t="s">
        <v>169</v>
      </c>
      <c r="D42" s="72" t="s">
        <v>173</v>
      </c>
      <c r="E42" s="81" t="s">
        <v>174</v>
      </c>
      <c r="F42" s="74" t="s">
        <v>48</v>
      </c>
      <c r="G42" s="75">
        <v>22</v>
      </c>
      <c r="H42" s="76" t="s">
        <v>141</v>
      </c>
      <c r="I42" s="76">
        <v>4</v>
      </c>
      <c r="J42" s="77">
        <v>43831</v>
      </c>
      <c r="K42" s="78">
        <v>46386</v>
      </c>
      <c r="L42" s="75">
        <v>30.27</v>
      </c>
      <c r="M42" s="75">
        <v>26.24</v>
      </c>
      <c r="N42" s="75">
        <v>30.35</v>
      </c>
      <c r="O42" s="75">
        <v>30.32</v>
      </c>
      <c r="P42" s="75">
        <v>30.16</v>
      </c>
      <c r="Q42" s="75">
        <v>30.35</v>
      </c>
      <c r="R42" s="75">
        <v>29.84</v>
      </c>
      <c r="S42" s="75">
        <v>22</v>
      </c>
      <c r="T42" s="75">
        <v>21.8</v>
      </c>
      <c r="U42" s="75">
        <v>21.99</v>
      </c>
      <c r="V42" s="75">
        <v>21.8</v>
      </c>
      <c r="W42" s="75">
        <v>21.99</v>
      </c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L42" s="79"/>
    </row>
    <row r="43" spans="1:38" x14ac:dyDescent="0.3">
      <c r="A43" s="69" t="s">
        <v>175</v>
      </c>
      <c r="B43" s="70" t="s">
        <v>35</v>
      </c>
      <c r="C43" s="71" t="s">
        <v>169</v>
      </c>
      <c r="D43" s="72" t="s">
        <v>173</v>
      </c>
      <c r="E43" s="81" t="s">
        <v>176</v>
      </c>
      <c r="F43" s="74" t="s">
        <v>48</v>
      </c>
      <c r="G43" s="75">
        <v>18.09</v>
      </c>
      <c r="H43" s="76" t="s">
        <v>177</v>
      </c>
      <c r="I43" s="76">
        <v>4</v>
      </c>
      <c r="J43" s="77">
        <v>44075</v>
      </c>
      <c r="K43" s="78">
        <v>46387</v>
      </c>
      <c r="L43" s="75">
        <v>17.36</v>
      </c>
      <c r="M43" s="75">
        <v>16.04</v>
      </c>
      <c r="N43" s="75">
        <v>16.7</v>
      </c>
      <c r="O43" s="75">
        <v>16.149999999999999</v>
      </c>
      <c r="P43" s="75">
        <v>16.440000000000001</v>
      </c>
      <c r="Q43" s="75">
        <v>17.55</v>
      </c>
      <c r="R43" s="75">
        <v>16.5</v>
      </c>
      <c r="S43" s="75">
        <v>18.09</v>
      </c>
      <c r="T43" s="75">
        <v>16.739999999999998</v>
      </c>
      <c r="U43" s="75">
        <v>16.920000000000002</v>
      </c>
      <c r="V43" s="75">
        <v>16.64</v>
      </c>
      <c r="W43" s="75">
        <v>18.34</v>
      </c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L43" s="79"/>
    </row>
    <row r="44" spans="1:38" x14ac:dyDescent="0.3">
      <c r="A44" s="69" t="s">
        <v>178</v>
      </c>
      <c r="B44" s="70"/>
      <c r="C44" s="71" t="s">
        <v>179</v>
      </c>
      <c r="D44" s="72" t="s">
        <v>180</v>
      </c>
      <c r="E44" s="81" t="s">
        <v>162</v>
      </c>
      <c r="F44" s="74" t="s">
        <v>39</v>
      </c>
      <c r="G44" s="75"/>
      <c r="H44" s="76"/>
      <c r="I44" s="76">
        <v>4</v>
      </c>
      <c r="J44" s="77">
        <v>45078</v>
      </c>
      <c r="K44" s="78">
        <v>49458</v>
      </c>
      <c r="L44" s="80"/>
      <c r="M44" s="80"/>
      <c r="N44" s="80"/>
      <c r="O44" s="80"/>
      <c r="P44" s="80"/>
      <c r="Q44" s="75">
        <v>12.7</v>
      </c>
      <c r="R44" s="75">
        <v>12.25</v>
      </c>
      <c r="S44" s="75">
        <v>12.56</v>
      </c>
      <c r="T44" s="75">
        <v>12.07</v>
      </c>
      <c r="U44" s="75">
        <v>10.83</v>
      </c>
      <c r="V44" s="75">
        <v>11.98</v>
      </c>
      <c r="W44" s="75">
        <v>12.75</v>
      </c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L44" s="79"/>
    </row>
    <row r="45" spans="1:38" x14ac:dyDescent="0.3">
      <c r="A45" s="83"/>
      <c r="B45" s="82"/>
      <c r="C45" s="84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L45" s="79"/>
    </row>
    <row r="46" spans="1:38" ht="28.5" customHeight="1" x14ac:dyDescent="0.3">
      <c r="A46" s="85" t="s">
        <v>181</v>
      </c>
      <c r="B46" s="85"/>
      <c r="C46" s="85" t="s">
        <v>85</v>
      </c>
      <c r="D46" s="85" t="s">
        <v>86</v>
      </c>
      <c r="E46" s="85" t="s">
        <v>4</v>
      </c>
      <c r="F46" s="85" t="s">
        <v>5</v>
      </c>
      <c r="G46" s="85" t="s">
        <v>6</v>
      </c>
      <c r="H46" s="85" t="s">
        <v>87</v>
      </c>
      <c r="I46" s="85"/>
      <c r="J46" s="86" t="s">
        <v>182</v>
      </c>
      <c r="K46" s="86" t="s">
        <v>11</v>
      </c>
      <c r="L46" s="87" t="s">
        <v>71</v>
      </c>
      <c r="M46" s="87" t="s">
        <v>72</v>
      </c>
      <c r="N46" s="87" t="s">
        <v>73</v>
      </c>
      <c r="O46" s="87" t="s">
        <v>74</v>
      </c>
      <c r="P46" s="87" t="s">
        <v>75</v>
      </c>
      <c r="Q46" s="87" t="s">
        <v>76</v>
      </c>
      <c r="R46" s="87" t="s">
        <v>77</v>
      </c>
      <c r="S46" s="87" t="s">
        <v>78</v>
      </c>
      <c r="T46" s="87" t="s">
        <v>79</v>
      </c>
      <c r="U46" s="87" t="s">
        <v>80</v>
      </c>
      <c r="V46" s="87" t="s">
        <v>81</v>
      </c>
      <c r="W46" s="87" t="s">
        <v>82</v>
      </c>
      <c r="Y46" s="88" t="s">
        <v>71</v>
      </c>
      <c r="Z46" s="89" t="s">
        <v>72</v>
      </c>
      <c r="AA46" s="89" t="s">
        <v>73</v>
      </c>
      <c r="AB46" s="89" t="s">
        <v>74</v>
      </c>
      <c r="AC46" s="89" t="s">
        <v>75</v>
      </c>
      <c r="AD46" s="89" t="s">
        <v>76</v>
      </c>
      <c r="AE46" s="89" t="s">
        <v>77</v>
      </c>
      <c r="AF46" s="89" t="s">
        <v>78</v>
      </c>
      <c r="AG46" s="89" t="s">
        <v>79</v>
      </c>
      <c r="AH46" s="89" t="s">
        <v>80</v>
      </c>
      <c r="AI46" s="89" t="s">
        <v>81</v>
      </c>
      <c r="AJ46" s="89" t="s">
        <v>82</v>
      </c>
      <c r="AK46" s="60" t="s">
        <v>142</v>
      </c>
      <c r="AL46" s="79"/>
    </row>
    <row r="47" spans="1:38" x14ac:dyDescent="0.3">
      <c r="A47" s="90" t="s">
        <v>183</v>
      </c>
      <c r="B47" s="90"/>
      <c r="C47" s="91"/>
      <c r="D47" s="92" t="s">
        <v>184</v>
      </c>
      <c r="E47" s="93" t="s">
        <v>185</v>
      </c>
      <c r="F47" s="93" t="s">
        <v>39</v>
      </c>
      <c r="G47" s="94"/>
      <c r="H47" s="94"/>
      <c r="I47" s="95"/>
      <c r="J47" s="96">
        <v>44927</v>
      </c>
      <c r="K47" s="96">
        <v>45291</v>
      </c>
      <c r="L47" s="97">
        <v>19</v>
      </c>
      <c r="M47" s="97">
        <v>19</v>
      </c>
      <c r="N47" s="97">
        <v>19</v>
      </c>
      <c r="O47" s="97">
        <v>23.4</v>
      </c>
      <c r="P47" s="97">
        <v>27.4</v>
      </c>
      <c r="Q47" s="97">
        <v>29</v>
      </c>
      <c r="R47" s="97">
        <v>34.200000000000003</v>
      </c>
      <c r="S47" s="97">
        <v>34.200000000000003</v>
      </c>
      <c r="T47" s="98">
        <v>34.200000000000003</v>
      </c>
      <c r="U47" s="98">
        <v>34.200000000000003</v>
      </c>
      <c r="V47" s="98">
        <v>23.4</v>
      </c>
      <c r="W47" s="90">
        <v>23.4</v>
      </c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L47" s="79"/>
    </row>
    <row r="48" spans="1:38" x14ac:dyDescent="0.3">
      <c r="A48" s="90" t="s">
        <v>183</v>
      </c>
      <c r="B48" s="90"/>
      <c r="C48" s="91"/>
      <c r="D48" s="92" t="s">
        <v>186</v>
      </c>
      <c r="E48" s="93" t="s">
        <v>185</v>
      </c>
      <c r="F48" s="93" t="s">
        <v>39</v>
      </c>
      <c r="G48" s="94"/>
      <c r="H48" s="94"/>
      <c r="I48" s="95"/>
      <c r="J48" s="96">
        <v>44927</v>
      </c>
      <c r="K48" s="96">
        <v>45291</v>
      </c>
      <c r="L48" s="97">
        <v>0.8</v>
      </c>
      <c r="M48" s="97">
        <v>0.9</v>
      </c>
      <c r="N48" s="97">
        <v>1.1000000000000001</v>
      </c>
      <c r="O48" s="97">
        <v>2.8</v>
      </c>
      <c r="P48" s="97">
        <v>3.2</v>
      </c>
      <c r="Q48" s="97">
        <v>5.6</v>
      </c>
      <c r="R48" s="97">
        <v>7.6</v>
      </c>
      <c r="S48" s="97">
        <v>8</v>
      </c>
      <c r="T48" s="98">
        <v>8</v>
      </c>
      <c r="U48" s="98">
        <v>3.6</v>
      </c>
      <c r="V48" s="98">
        <v>2</v>
      </c>
      <c r="W48" s="90">
        <v>2</v>
      </c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L48" s="79"/>
    </row>
    <row r="49" spans="1:38" x14ac:dyDescent="0.3">
      <c r="A49" s="90" t="s">
        <v>183</v>
      </c>
      <c r="B49" s="90"/>
      <c r="C49" s="91"/>
      <c r="D49" s="92" t="s">
        <v>187</v>
      </c>
      <c r="E49" s="93" t="s">
        <v>185</v>
      </c>
      <c r="F49" s="93" t="s">
        <v>39</v>
      </c>
      <c r="G49" s="94"/>
      <c r="H49" s="94"/>
      <c r="I49" s="95"/>
      <c r="J49" s="96">
        <v>44927</v>
      </c>
      <c r="K49" s="96">
        <v>45291</v>
      </c>
      <c r="L49" s="97">
        <v>1</v>
      </c>
      <c r="M49" s="97">
        <v>1.1000000000000001</v>
      </c>
      <c r="N49" s="97">
        <v>1.4</v>
      </c>
      <c r="O49" s="97">
        <v>3.5</v>
      </c>
      <c r="P49" s="97">
        <v>4</v>
      </c>
      <c r="Q49" s="97">
        <v>7</v>
      </c>
      <c r="R49" s="97">
        <v>9.5</v>
      </c>
      <c r="S49" s="97">
        <v>10</v>
      </c>
      <c r="T49" s="98">
        <v>10</v>
      </c>
      <c r="U49" s="98">
        <v>4.5</v>
      </c>
      <c r="V49" s="98">
        <v>2.5</v>
      </c>
      <c r="W49" s="90">
        <v>2.5</v>
      </c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L49" s="79"/>
    </row>
    <row r="50" spans="1:38" x14ac:dyDescent="0.3">
      <c r="A50" s="90" t="s">
        <v>183</v>
      </c>
      <c r="B50" s="90"/>
      <c r="C50" s="91"/>
      <c r="D50" s="92" t="s">
        <v>188</v>
      </c>
      <c r="E50" s="93" t="s">
        <v>185</v>
      </c>
      <c r="F50" s="93" t="s">
        <v>39</v>
      </c>
      <c r="G50" s="94"/>
      <c r="H50" s="94"/>
      <c r="I50" s="95"/>
      <c r="J50" s="96">
        <v>44927</v>
      </c>
      <c r="K50" s="96">
        <v>45291</v>
      </c>
      <c r="L50" s="97">
        <v>30.4</v>
      </c>
      <c r="M50" s="97">
        <v>30.4</v>
      </c>
      <c r="N50" s="97">
        <v>30.4</v>
      </c>
      <c r="O50" s="97">
        <v>30.4</v>
      </c>
      <c r="P50" s="97">
        <v>33.799999999999997</v>
      </c>
      <c r="Q50" s="97">
        <v>42</v>
      </c>
      <c r="R50" s="97">
        <v>51</v>
      </c>
      <c r="S50" s="97">
        <v>51</v>
      </c>
      <c r="T50" s="98">
        <v>51</v>
      </c>
      <c r="U50" s="98">
        <v>42</v>
      </c>
      <c r="V50" s="98">
        <v>30.4</v>
      </c>
      <c r="W50" s="90">
        <v>30.4</v>
      </c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L50" s="79"/>
    </row>
    <row r="51" spans="1:38" x14ac:dyDescent="0.3">
      <c r="A51" s="99"/>
      <c r="B51" s="100"/>
      <c r="C51" s="100"/>
      <c r="D51" s="101"/>
      <c r="E51" s="102"/>
      <c r="F51" s="103"/>
      <c r="G51" s="83"/>
      <c r="H51" s="104"/>
      <c r="I51" s="104"/>
      <c r="J51" s="105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82"/>
      <c r="V51" s="82"/>
      <c r="W51" s="82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L51" s="79"/>
    </row>
    <row r="52" spans="1:38" ht="40.200000000000003" x14ac:dyDescent="0.3">
      <c r="A52" s="108" t="s">
        <v>189</v>
      </c>
      <c r="B52" s="108"/>
      <c r="C52" s="108" t="s">
        <v>85</v>
      </c>
      <c r="D52" s="108" t="s">
        <v>86</v>
      </c>
      <c r="E52" s="108" t="s">
        <v>4</v>
      </c>
      <c r="F52" s="108" t="s">
        <v>5</v>
      </c>
      <c r="G52" s="108" t="s">
        <v>6</v>
      </c>
      <c r="H52" s="108" t="s">
        <v>87</v>
      </c>
      <c r="I52" s="108"/>
      <c r="J52" s="108" t="s">
        <v>182</v>
      </c>
      <c r="K52" s="108" t="s">
        <v>11</v>
      </c>
      <c r="L52" s="108" t="s">
        <v>71</v>
      </c>
      <c r="M52" s="108" t="s">
        <v>72</v>
      </c>
      <c r="N52" s="108" t="s">
        <v>73</v>
      </c>
      <c r="O52" s="108" t="s">
        <v>74</v>
      </c>
      <c r="P52" s="108" t="s">
        <v>75</v>
      </c>
      <c r="Q52" s="108" t="s">
        <v>76</v>
      </c>
      <c r="R52" s="108" t="s">
        <v>77</v>
      </c>
      <c r="S52" s="108" t="s">
        <v>78</v>
      </c>
      <c r="T52" s="108" t="s">
        <v>79</v>
      </c>
      <c r="U52" s="108" t="s">
        <v>80</v>
      </c>
      <c r="V52" s="108" t="s">
        <v>81</v>
      </c>
      <c r="W52" s="108" t="s">
        <v>82</v>
      </c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L52" s="79"/>
    </row>
    <row r="53" spans="1:38" ht="14.4" x14ac:dyDescent="0.3">
      <c r="A53" s="109" t="s">
        <v>146</v>
      </c>
      <c r="B53" s="110" t="s">
        <v>35</v>
      </c>
      <c r="C53" s="111" t="s">
        <v>190</v>
      </c>
      <c r="D53" s="112" t="s">
        <v>191</v>
      </c>
      <c r="E53" s="113" t="s">
        <v>192</v>
      </c>
      <c r="F53" s="114" t="s">
        <v>93</v>
      </c>
      <c r="G53" s="115">
        <v>5</v>
      </c>
      <c r="H53" s="116"/>
      <c r="I53" s="116"/>
      <c r="J53" s="117">
        <v>43040</v>
      </c>
      <c r="K53" s="117">
        <v>46872</v>
      </c>
      <c r="L53" s="118">
        <v>5</v>
      </c>
      <c r="M53" s="114">
        <v>5</v>
      </c>
      <c r="N53" s="114">
        <v>5</v>
      </c>
      <c r="O53" s="114">
        <v>5</v>
      </c>
      <c r="P53" s="114">
        <v>5</v>
      </c>
      <c r="Q53" s="114">
        <v>5</v>
      </c>
      <c r="R53" s="114">
        <v>5</v>
      </c>
      <c r="S53" s="114">
        <v>5</v>
      </c>
      <c r="T53" s="114">
        <v>5</v>
      </c>
      <c r="U53" s="114">
        <v>5</v>
      </c>
      <c r="V53" s="114">
        <v>5</v>
      </c>
      <c r="W53" s="114">
        <v>5</v>
      </c>
    </row>
    <row r="54" spans="1:38" ht="14.4" x14ac:dyDescent="0.3">
      <c r="A54" s="109" t="s">
        <v>146</v>
      </c>
      <c r="B54" s="110" t="s">
        <v>35</v>
      </c>
      <c r="C54" s="111" t="s">
        <v>190</v>
      </c>
      <c r="D54" s="112" t="s">
        <v>193</v>
      </c>
      <c r="E54" s="113" t="s">
        <v>194</v>
      </c>
      <c r="F54" s="114" t="s">
        <v>93</v>
      </c>
      <c r="G54" s="115">
        <v>5</v>
      </c>
      <c r="H54" s="116"/>
      <c r="I54" s="116"/>
      <c r="J54" s="117">
        <v>43132</v>
      </c>
      <c r="K54" s="117">
        <v>46965</v>
      </c>
      <c r="L54" s="118">
        <v>5</v>
      </c>
      <c r="M54" s="118">
        <v>5</v>
      </c>
      <c r="N54" s="118">
        <v>5</v>
      </c>
      <c r="O54" s="118">
        <v>5</v>
      </c>
      <c r="P54" s="118">
        <v>5</v>
      </c>
      <c r="Q54" s="118">
        <v>5</v>
      </c>
      <c r="R54" s="118">
        <v>5</v>
      </c>
      <c r="S54" s="118">
        <v>5</v>
      </c>
      <c r="T54" s="118">
        <v>5</v>
      </c>
      <c r="U54" s="118">
        <v>5</v>
      </c>
      <c r="V54" s="118">
        <v>5</v>
      </c>
      <c r="W54" s="118">
        <v>5</v>
      </c>
    </row>
    <row r="55" spans="1:38" ht="14.4" x14ac:dyDescent="0.3">
      <c r="A55" s="109" t="s">
        <v>146</v>
      </c>
      <c r="B55" s="110" t="s">
        <v>35</v>
      </c>
      <c r="C55" s="111" t="s">
        <v>190</v>
      </c>
      <c r="D55" s="112" t="s">
        <v>195</v>
      </c>
      <c r="E55" s="113" t="s">
        <v>196</v>
      </c>
      <c r="F55" s="114" t="s">
        <v>93</v>
      </c>
      <c r="G55" s="115">
        <v>25</v>
      </c>
      <c r="H55" s="116"/>
      <c r="I55" s="116"/>
      <c r="J55" s="117">
        <v>43556</v>
      </c>
      <c r="K55" s="117">
        <v>47208</v>
      </c>
      <c r="L55" s="118">
        <v>25</v>
      </c>
      <c r="M55" s="118">
        <v>25</v>
      </c>
      <c r="N55" s="118">
        <v>25</v>
      </c>
      <c r="O55" s="118">
        <v>25</v>
      </c>
      <c r="P55" s="118">
        <v>25</v>
      </c>
      <c r="Q55" s="118">
        <v>25</v>
      </c>
      <c r="R55" s="118">
        <v>25</v>
      </c>
      <c r="S55" s="118">
        <v>25</v>
      </c>
      <c r="T55" s="118">
        <v>25</v>
      </c>
      <c r="U55" s="118">
        <v>25</v>
      </c>
      <c r="V55" s="118">
        <v>25</v>
      </c>
      <c r="W55" s="118">
        <v>25</v>
      </c>
    </row>
    <row r="56" spans="1:38" ht="14.4" x14ac:dyDescent="0.3">
      <c r="A56" s="109" t="s">
        <v>146</v>
      </c>
      <c r="B56" s="110" t="s">
        <v>35</v>
      </c>
      <c r="C56" s="111" t="s">
        <v>190</v>
      </c>
      <c r="D56" s="112" t="s">
        <v>197</v>
      </c>
      <c r="E56" s="113" t="s">
        <v>198</v>
      </c>
      <c r="F56" s="114" t="s">
        <v>93</v>
      </c>
      <c r="G56" s="115">
        <v>15</v>
      </c>
      <c r="H56" s="116"/>
      <c r="I56" s="116"/>
      <c r="J56" s="117">
        <v>43891</v>
      </c>
      <c r="K56" s="117">
        <v>11017</v>
      </c>
      <c r="L56" s="118">
        <v>15</v>
      </c>
      <c r="M56" s="118">
        <v>15</v>
      </c>
      <c r="N56" s="118">
        <v>15</v>
      </c>
      <c r="O56" s="118">
        <v>15</v>
      </c>
      <c r="P56" s="118">
        <v>15</v>
      </c>
      <c r="Q56" s="118">
        <v>15</v>
      </c>
      <c r="R56" s="118">
        <v>15</v>
      </c>
      <c r="S56" s="118">
        <v>15</v>
      </c>
      <c r="T56" s="118">
        <v>15</v>
      </c>
      <c r="U56" s="118">
        <v>15</v>
      </c>
      <c r="V56" s="118">
        <v>15</v>
      </c>
      <c r="W56" s="118">
        <v>15</v>
      </c>
    </row>
    <row r="57" spans="1:38" ht="14.4" x14ac:dyDescent="0.3">
      <c r="A57" s="109" t="s">
        <v>146</v>
      </c>
      <c r="B57" s="110" t="s">
        <v>35</v>
      </c>
      <c r="C57" s="111" t="s">
        <v>199</v>
      </c>
      <c r="D57" s="112" t="s">
        <v>200</v>
      </c>
      <c r="E57" s="113" t="s">
        <v>201</v>
      </c>
      <c r="F57" s="114" t="s">
        <v>93</v>
      </c>
      <c r="G57" s="115">
        <v>20</v>
      </c>
      <c r="H57" s="116"/>
      <c r="I57" s="116"/>
      <c r="J57" s="117">
        <v>42705</v>
      </c>
      <c r="K57" s="117">
        <v>46507</v>
      </c>
      <c r="L57" s="118">
        <v>20</v>
      </c>
      <c r="M57" s="118">
        <v>20</v>
      </c>
      <c r="N57" s="118">
        <v>20</v>
      </c>
      <c r="O57" s="118">
        <v>20</v>
      </c>
      <c r="P57" s="118">
        <v>20</v>
      </c>
      <c r="Q57" s="118">
        <v>20</v>
      </c>
      <c r="R57" s="118">
        <v>20</v>
      </c>
      <c r="S57" s="118">
        <v>20</v>
      </c>
      <c r="T57" s="118">
        <v>20</v>
      </c>
      <c r="U57" s="118">
        <v>20</v>
      </c>
      <c r="V57" s="118">
        <v>20</v>
      </c>
      <c r="W57" s="118">
        <v>20</v>
      </c>
    </row>
    <row r="58" spans="1:38" ht="52.8" x14ac:dyDescent="0.3">
      <c r="A58" s="109" t="s">
        <v>202</v>
      </c>
      <c r="B58" s="110" t="s">
        <v>35</v>
      </c>
      <c r="C58" s="119" t="s">
        <v>203</v>
      </c>
      <c r="D58" s="120" t="s">
        <v>204</v>
      </c>
      <c r="E58" s="121" t="s">
        <v>185</v>
      </c>
      <c r="F58" s="114" t="s">
        <v>93</v>
      </c>
      <c r="G58" s="115">
        <v>5</v>
      </c>
      <c r="H58" s="116"/>
      <c r="I58" s="116"/>
      <c r="J58" s="117">
        <v>44531</v>
      </c>
      <c r="K58" s="122">
        <v>49673</v>
      </c>
      <c r="L58" s="118">
        <v>4.07</v>
      </c>
      <c r="M58" s="118">
        <v>4.3</v>
      </c>
      <c r="N58" s="118">
        <v>4.26</v>
      </c>
      <c r="O58" s="118">
        <v>4.6500000000000004</v>
      </c>
      <c r="P58" s="118">
        <v>4.66</v>
      </c>
      <c r="Q58" s="118">
        <v>4.8099999999999996</v>
      </c>
      <c r="R58" s="118">
        <v>4.8499999999999996</v>
      </c>
      <c r="S58" s="118">
        <v>5</v>
      </c>
      <c r="T58" s="118">
        <v>4.99</v>
      </c>
      <c r="U58" s="118">
        <v>4.71</v>
      </c>
      <c r="V58" s="118">
        <v>4.6399999999999997</v>
      </c>
      <c r="W58" s="118">
        <v>4.07</v>
      </c>
    </row>
    <row r="59" spans="1:38" ht="52.8" x14ac:dyDescent="0.3">
      <c r="A59" s="109" t="s">
        <v>160</v>
      </c>
      <c r="B59" s="110" t="s">
        <v>35</v>
      </c>
      <c r="C59" s="119" t="s">
        <v>205</v>
      </c>
      <c r="D59" s="120" t="s">
        <v>206</v>
      </c>
      <c r="E59" s="121" t="s">
        <v>185</v>
      </c>
      <c r="F59" s="114" t="s">
        <v>48</v>
      </c>
      <c r="G59" s="115"/>
      <c r="H59" s="116"/>
      <c r="I59" s="116"/>
      <c r="J59" s="117">
        <v>44562</v>
      </c>
      <c r="K59" s="122" t="s">
        <v>207</v>
      </c>
      <c r="L59" s="118">
        <v>5</v>
      </c>
      <c r="M59" s="118">
        <v>4.9000000000000004</v>
      </c>
      <c r="N59" s="118">
        <v>5.4</v>
      </c>
      <c r="O59" s="118">
        <v>5.4</v>
      </c>
      <c r="P59" s="118">
        <v>5.6</v>
      </c>
      <c r="Q59" s="118">
        <v>6.2</v>
      </c>
      <c r="R59" s="118">
        <v>7</v>
      </c>
      <c r="S59" s="118">
        <v>7.1</v>
      </c>
      <c r="T59" s="118">
        <v>7</v>
      </c>
      <c r="U59" s="118">
        <v>6.7</v>
      </c>
      <c r="V59" s="118">
        <v>6.6</v>
      </c>
      <c r="W59" s="118">
        <v>5.9</v>
      </c>
    </row>
    <row r="60" spans="1:38" ht="66" x14ac:dyDescent="0.3">
      <c r="A60" s="109" t="s">
        <v>208</v>
      </c>
      <c r="B60" s="110" t="s">
        <v>35</v>
      </c>
      <c r="C60" s="119" t="s">
        <v>209</v>
      </c>
      <c r="D60" s="120" t="s">
        <v>210</v>
      </c>
      <c r="E60" s="110" t="s">
        <v>185</v>
      </c>
      <c r="F60" s="110" t="s">
        <v>40</v>
      </c>
      <c r="G60" s="123"/>
      <c r="H60" s="112"/>
      <c r="I60" s="112"/>
      <c r="J60" s="122">
        <v>45139</v>
      </c>
      <c r="K60" s="124">
        <v>48791</v>
      </c>
      <c r="L60" s="118">
        <v>0</v>
      </c>
      <c r="M60" s="118">
        <v>0</v>
      </c>
      <c r="N60" s="118">
        <v>0</v>
      </c>
      <c r="O60" s="118">
        <v>0</v>
      </c>
      <c r="P60" s="118">
        <v>0</v>
      </c>
      <c r="Q60" s="118">
        <v>0</v>
      </c>
      <c r="R60" s="118">
        <v>0</v>
      </c>
      <c r="S60" s="118">
        <v>4.5</v>
      </c>
      <c r="T60" s="118">
        <v>4.5</v>
      </c>
      <c r="U60" s="118">
        <v>4.5</v>
      </c>
      <c r="V60" s="118">
        <v>4.5</v>
      </c>
      <c r="W60" s="118">
        <v>4.5</v>
      </c>
    </row>
    <row r="61" spans="1:38" ht="66" x14ac:dyDescent="0.3">
      <c r="A61" s="109" t="s">
        <v>208</v>
      </c>
      <c r="B61" s="110" t="s">
        <v>35</v>
      </c>
      <c r="C61" s="119" t="s">
        <v>209</v>
      </c>
      <c r="D61" s="120" t="s">
        <v>211</v>
      </c>
      <c r="E61" s="110" t="s">
        <v>185</v>
      </c>
      <c r="F61" s="110" t="s">
        <v>40</v>
      </c>
      <c r="G61" s="123"/>
      <c r="H61" s="112"/>
      <c r="I61" s="112"/>
      <c r="J61" s="122">
        <v>45139</v>
      </c>
      <c r="K61" s="124">
        <v>48791</v>
      </c>
      <c r="L61" s="118">
        <v>0</v>
      </c>
      <c r="M61" s="118">
        <v>0</v>
      </c>
      <c r="N61" s="118">
        <v>0</v>
      </c>
      <c r="O61" s="118">
        <v>0</v>
      </c>
      <c r="P61" s="118">
        <v>0</v>
      </c>
      <c r="Q61" s="118">
        <v>0</v>
      </c>
      <c r="R61" s="118">
        <v>0</v>
      </c>
      <c r="S61" s="118">
        <v>0.5</v>
      </c>
      <c r="T61" s="118">
        <v>0.5</v>
      </c>
      <c r="U61" s="118">
        <v>0.5</v>
      </c>
      <c r="V61" s="118">
        <v>0.5</v>
      </c>
      <c r="W61" s="118">
        <v>0.5</v>
      </c>
    </row>
    <row r="65" spans="1:36" x14ac:dyDescent="0.3">
      <c r="F65" s="126" t="s">
        <v>212</v>
      </c>
      <c r="G65" s="127"/>
    </row>
    <row r="66" spans="1:36" x14ac:dyDescent="0.3">
      <c r="F66" s="126" t="s">
        <v>213</v>
      </c>
      <c r="G66" s="127">
        <v>1.0900000000000001</v>
      </c>
      <c r="K66" s="128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</row>
    <row r="67" spans="1:36" x14ac:dyDescent="0.3">
      <c r="F67" s="130" t="s">
        <v>214</v>
      </c>
      <c r="G67" s="131">
        <v>1.0760000000000001</v>
      </c>
      <c r="K67" s="132" t="s">
        <v>215</v>
      </c>
      <c r="L67" s="133">
        <f>SUM(L$4:L$43)+SUM(L$47:L$50)*$G$66</f>
        <v>4010.2480000000005</v>
      </c>
      <c r="M67" s="133">
        <f>SUM(M$4:M$43)+SUM(M$47:M$50)*$G$66</f>
        <v>4001.7759999999998</v>
      </c>
      <c r="N67" s="133">
        <f t="shared" ref="N67:W67" si="0">SUM(N$4:N$43)+SUM(N$47:N$50)*$G$66</f>
        <v>4011.511</v>
      </c>
      <c r="O67" s="133">
        <f t="shared" si="0"/>
        <v>4007.0590000000002</v>
      </c>
      <c r="P67" s="133">
        <f t="shared" si="0"/>
        <v>4009.076</v>
      </c>
      <c r="Q67" s="133">
        <f t="shared" si="0"/>
        <v>3584.2339999999999</v>
      </c>
      <c r="R67" s="133">
        <f t="shared" si="0"/>
        <v>3603.8270000000007</v>
      </c>
      <c r="S67" s="133">
        <f t="shared" si="0"/>
        <v>2268.8380000000002</v>
      </c>
      <c r="T67" s="133">
        <f t="shared" si="0"/>
        <v>2267.8979999999997</v>
      </c>
      <c r="U67" s="133">
        <f t="shared" si="0"/>
        <v>2247.1169999999997</v>
      </c>
      <c r="V67" s="133">
        <f t="shared" si="0"/>
        <v>2216.8270000000002</v>
      </c>
      <c r="W67" s="133">
        <f t="shared" si="0"/>
        <v>2220.797</v>
      </c>
      <c r="X67" s="134" t="s">
        <v>216</v>
      </c>
      <c r="Y67" s="133">
        <f t="shared" ref="Y67:AJ67" si="1">SUM(Y4:Y57)</f>
        <v>3752.94</v>
      </c>
      <c r="Z67" s="133">
        <f t="shared" si="1"/>
        <v>3752.94</v>
      </c>
      <c r="AA67" s="133">
        <f t="shared" si="1"/>
        <v>3752.94</v>
      </c>
      <c r="AB67" s="133">
        <f t="shared" si="1"/>
        <v>3752.94</v>
      </c>
      <c r="AC67" s="133">
        <f t="shared" si="1"/>
        <v>3752.94</v>
      </c>
      <c r="AD67" s="133">
        <f t="shared" si="1"/>
        <v>3352.29</v>
      </c>
      <c r="AE67" s="133">
        <f t="shared" si="1"/>
        <v>3352.29</v>
      </c>
      <c r="AF67" s="133">
        <f t="shared" si="1"/>
        <v>2023.5300000000002</v>
      </c>
      <c r="AG67" s="133">
        <f t="shared" si="1"/>
        <v>2023.5300000000002</v>
      </c>
      <c r="AH67" s="133">
        <f t="shared" si="1"/>
        <v>2023.5300000000002</v>
      </c>
      <c r="AI67" s="133">
        <f t="shared" si="1"/>
        <v>2023.5300000000002</v>
      </c>
      <c r="AJ67" s="133">
        <f t="shared" si="1"/>
        <v>2023.5300000000002</v>
      </c>
    </row>
    <row r="68" spans="1:36" ht="53.4" x14ac:dyDescent="0.3">
      <c r="K68" s="135" t="s">
        <v>217</v>
      </c>
      <c r="L68" s="136">
        <f>(SUM(L53:L61)*$G$66)</f>
        <v>86.186300000000003</v>
      </c>
      <c r="M68" s="136">
        <f t="shared" ref="M68:W68" si="2">(SUM(M53:M61)*$G$66)</f>
        <v>86.328000000000003</v>
      </c>
      <c r="N68" s="136">
        <f t="shared" si="2"/>
        <v>86.829400000000021</v>
      </c>
      <c r="O68" s="136">
        <f t="shared" si="2"/>
        <v>87.254500000000021</v>
      </c>
      <c r="P68" s="136">
        <f t="shared" si="2"/>
        <v>87.483400000000003</v>
      </c>
      <c r="Q68" s="136">
        <f t="shared" si="2"/>
        <v>88.300900000000013</v>
      </c>
      <c r="R68" s="136">
        <f t="shared" si="2"/>
        <v>89.216499999999996</v>
      </c>
      <c r="S68" s="136">
        <f t="shared" si="2"/>
        <v>94.939000000000007</v>
      </c>
      <c r="T68" s="136">
        <f t="shared" si="2"/>
        <v>94.819100000000006</v>
      </c>
      <c r="U68" s="136">
        <f t="shared" si="2"/>
        <v>94.186900000000009</v>
      </c>
      <c r="V68" s="136">
        <f t="shared" si="2"/>
        <v>94.001599999999996</v>
      </c>
      <c r="W68" s="136">
        <f t="shared" si="2"/>
        <v>92.6173</v>
      </c>
      <c r="X68" s="134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</row>
    <row r="69" spans="1:36" x14ac:dyDescent="0.3">
      <c r="X69" s="138" t="s">
        <v>218</v>
      </c>
      <c r="Y69" s="139">
        <f t="shared" ref="Y69:AJ69" si="3">SUMIF($H$4:$H$46, 1, Y$4:Y$46)</f>
        <v>3260.94</v>
      </c>
      <c r="Z69" s="139">
        <f t="shared" si="3"/>
        <v>3260.94</v>
      </c>
      <c r="AA69" s="139">
        <f t="shared" si="3"/>
        <v>3260.94</v>
      </c>
      <c r="AB69" s="139">
        <f t="shared" si="3"/>
        <v>3260.94</v>
      </c>
      <c r="AC69" s="139">
        <f t="shared" si="3"/>
        <v>3260.94</v>
      </c>
      <c r="AD69" s="139">
        <f t="shared" si="3"/>
        <v>2780.29</v>
      </c>
      <c r="AE69" s="139">
        <f t="shared" si="3"/>
        <v>2780.29</v>
      </c>
      <c r="AF69" s="139">
        <f t="shared" si="3"/>
        <v>1451.5300000000002</v>
      </c>
      <c r="AG69" s="139">
        <f t="shared" si="3"/>
        <v>1451.5300000000002</v>
      </c>
      <c r="AH69" s="139">
        <f t="shared" si="3"/>
        <v>1451.5300000000002</v>
      </c>
      <c r="AI69" s="139">
        <f t="shared" si="3"/>
        <v>1451.5300000000002</v>
      </c>
      <c r="AJ69" s="139">
        <f t="shared" si="3"/>
        <v>1451.5300000000002</v>
      </c>
    </row>
    <row r="70" spans="1:36" x14ac:dyDescent="0.3">
      <c r="J70" s="277" t="s">
        <v>219</v>
      </c>
      <c r="K70" s="135" t="s">
        <v>93</v>
      </c>
      <c r="L70" s="140">
        <f>SUMIF($F$53:$F$61, $K$70,L$53:L$61)*1.076</f>
        <v>79.69932</v>
      </c>
      <c r="M70" s="140">
        <f t="shared" ref="M70:W70" si="4">SUMIF($F$53:$F$61, $K$70,M$53:M$61)*1.076</f>
        <v>79.946799999999996</v>
      </c>
      <c r="N70" s="140">
        <f t="shared" si="4"/>
        <v>79.903760000000005</v>
      </c>
      <c r="O70" s="140">
        <f t="shared" si="4"/>
        <v>80.323400000000007</v>
      </c>
      <c r="P70" s="140">
        <f t="shared" si="4"/>
        <v>80.334159999999997</v>
      </c>
      <c r="Q70" s="140">
        <f t="shared" si="4"/>
        <v>80.495560000000012</v>
      </c>
      <c r="R70" s="140">
        <f t="shared" si="4"/>
        <v>80.538600000000002</v>
      </c>
      <c r="S70" s="140">
        <f t="shared" si="4"/>
        <v>80.7</v>
      </c>
      <c r="T70" s="140">
        <f t="shared" si="4"/>
        <v>80.689239999999998</v>
      </c>
      <c r="U70" s="140">
        <f t="shared" si="4"/>
        <v>80.387959999999993</v>
      </c>
      <c r="V70" s="140">
        <f t="shared" si="4"/>
        <v>80.312640000000002</v>
      </c>
      <c r="W70" s="140">
        <f t="shared" si="4"/>
        <v>79.69932</v>
      </c>
      <c r="X70" s="141" t="s">
        <v>220</v>
      </c>
      <c r="Y70" s="139">
        <f t="shared" ref="Y70:AJ70" si="5">SUMIF($H$4:$H$46, 2, Y$4:Y$46)</f>
        <v>0</v>
      </c>
      <c r="Z70" s="139">
        <f t="shared" si="5"/>
        <v>0</v>
      </c>
      <c r="AA70" s="139">
        <f t="shared" si="5"/>
        <v>0</v>
      </c>
      <c r="AB70" s="139">
        <f t="shared" si="5"/>
        <v>0</v>
      </c>
      <c r="AC70" s="139">
        <f t="shared" si="5"/>
        <v>0</v>
      </c>
      <c r="AD70" s="139">
        <f t="shared" si="5"/>
        <v>0</v>
      </c>
      <c r="AE70" s="139">
        <f t="shared" si="5"/>
        <v>0</v>
      </c>
      <c r="AF70" s="139">
        <f t="shared" si="5"/>
        <v>0</v>
      </c>
      <c r="AG70" s="139">
        <f t="shared" si="5"/>
        <v>0</v>
      </c>
      <c r="AH70" s="139">
        <f t="shared" si="5"/>
        <v>0</v>
      </c>
      <c r="AI70" s="139">
        <f t="shared" si="5"/>
        <v>0</v>
      </c>
      <c r="AJ70" s="139">
        <f t="shared" si="5"/>
        <v>0</v>
      </c>
    </row>
    <row r="71" spans="1:36" ht="27" x14ac:dyDescent="0.3">
      <c r="J71" s="277"/>
      <c r="K71" s="135" t="s">
        <v>48</v>
      </c>
      <c r="L71" s="140">
        <f>SUMIF($F$53:$F$61, $K$71,L$53:L$61)*1.076</f>
        <v>5.3800000000000008</v>
      </c>
      <c r="M71" s="140">
        <f t="shared" ref="M71:W71" si="6">SUMIF($F$53:$F$61, $K$71,M$53:M$61)*1.076</f>
        <v>5.2724000000000011</v>
      </c>
      <c r="N71" s="140">
        <f t="shared" si="6"/>
        <v>5.8104000000000005</v>
      </c>
      <c r="O71" s="140">
        <f t="shared" si="6"/>
        <v>5.8104000000000005</v>
      </c>
      <c r="P71" s="140">
        <f t="shared" si="6"/>
        <v>6.0255999999999998</v>
      </c>
      <c r="Q71" s="140">
        <f t="shared" si="6"/>
        <v>6.6712000000000007</v>
      </c>
      <c r="R71" s="140">
        <f t="shared" si="6"/>
        <v>7.532</v>
      </c>
      <c r="S71" s="140">
        <f t="shared" si="6"/>
        <v>7.6395999999999997</v>
      </c>
      <c r="T71" s="140">
        <f t="shared" si="6"/>
        <v>7.532</v>
      </c>
      <c r="U71" s="140">
        <f t="shared" si="6"/>
        <v>7.2092000000000009</v>
      </c>
      <c r="V71" s="140">
        <f t="shared" si="6"/>
        <v>7.1016000000000004</v>
      </c>
      <c r="W71" s="140">
        <f t="shared" si="6"/>
        <v>6.3484000000000007</v>
      </c>
      <c r="X71" s="141" t="s">
        <v>221</v>
      </c>
      <c r="Y71" s="139">
        <f t="shared" ref="Y71:AJ71" si="7">SUMIF($H$4:$H$46, 3, Y$4:Y$46)</f>
        <v>492</v>
      </c>
      <c r="Z71" s="139">
        <f t="shared" si="7"/>
        <v>492</v>
      </c>
      <c r="AA71" s="139">
        <f t="shared" si="7"/>
        <v>492</v>
      </c>
      <c r="AB71" s="139">
        <f t="shared" si="7"/>
        <v>492</v>
      </c>
      <c r="AC71" s="139">
        <f t="shared" si="7"/>
        <v>492</v>
      </c>
      <c r="AD71" s="139">
        <f t="shared" si="7"/>
        <v>572</v>
      </c>
      <c r="AE71" s="139">
        <f t="shared" si="7"/>
        <v>572</v>
      </c>
      <c r="AF71" s="139">
        <f t="shared" si="7"/>
        <v>572</v>
      </c>
      <c r="AG71" s="139">
        <f t="shared" si="7"/>
        <v>572</v>
      </c>
      <c r="AH71" s="139">
        <f t="shared" si="7"/>
        <v>572</v>
      </c>
      <c r="AI71" s="139">
        <f t="shared" si="7"/>
        <v>572</v>
      </c>
      <c r="AJ71" s="139">
        <f t="shared" si="7"/>
        <v>572</v>
      </c>
    </row>
    <row r="72" spans="1:36" ht="14.4" x14ac:dyDescent="0.3">
      <c r="J72" s="277"/>
      <c r="K72" s="135" t="s">
        <v>40</v>
      </c>
      <c r="L72" s="140">
        <f>SUMIF($F$53:$F$61, $K$72,L$53:L$61)*1.076</f>
        <v>0</v>
      </c>
      <c r="M72" s="140">
        <f t="shared" ref="M72:W72" si="8">SUMIF($F$53:$F$61, $K$72,M$53:M$61)*1.076</f>
        <v>0</v>
      </c>
      <c r="N72" s="140">
        <f t="shared" si="8"/>
        <v>0</v>
      </c>
      <c r="O72" s="140">
        <f t="shared" si="8"/>
        <v>0</v>
      </c>
      <c r="P72" s="140">
        <f t="shared" si="8"/>
        <v>0</v>
      </c>
      <c r="Q72" s="140">
        <f t="shared" si="8"/>
        <v>0</v>
      </c>
      <c r="R72" s="140">
        <f t="shared" si="8"/>
        <v>0</v>
      </c>
      <c r="S72" s="140">
        <f t="shared" si="8"/>
        <v>5.3800000000000008</v>
      </c>
      <c r="T72" s="140">
        <f t="shared" si="8"/>
        <v>5.3800000000000008</v>
      </c>
      <c r="U72" s="140">
        <f t="shared" si="8"/>
        <v>5.3800000000000008</v>
      </c>
      <c r="V72" s="140">
        <f t="shared" si="8"/>
        <v>5.3800000000000008</v>
      </c>
      <c r="W72" s="140">
        <f t="shared" si="8"/>
        <v>5.3800000000000008</v>
      </c>
      <c r="X72" s="137"/>
      <c r="Y72" s="142"/>
      <c r="Z72" s="142"/>
      <c r="AA72" s="142"/>
      <c r="AB72" s="142"/>
      <c r="AC72" s="142"/>
      <c r="AD72" s="142"/>
      <c r="AE72" s="142"/>
      <c r="AF72" s="142"/>
      <c r="AG72" s="142"/>
      <c r="AH72" s="142"/>
      <c r="AI72" s="142"/>
      <c r="AJ72" s="142"/>
    </row>
    <row r="74" spans="1:36" ht="14.4" customHeight="1" x14ac:dyDescent="0.3">
      <c r="A74" s="278" t="s">
        <v>222</v>
      </c>
      <c r="B74" s="278"/>
      <c r="C74" s="278"/>
      <c r="D74" s="278"/>
      <c r="E74" s="278"/>
      <c r="F74" s="278"/>
      <c r="G74" s="278"/>
      <c r="H74" s="278"/>
      <c r="I74" s="278"/>
      <c r="J74" s="278"/>
      <c r="K74" s="278"/>
      <c r="L74" s="278"/>
      <c r="M74" s="278"/>
      <c r="N74" s="278"/>
      <c r="O74" s="278"/>
      <c r="P74" s="278"/>
      <c r="Q74" s="278"/>
      <c r="R74" s="278"/>
      <c r="S74" s="278"/>
      <c r="T74" s="278"/>
      <c r="U74" s="143"/>
      <c r="V74" s="137"/>
      <c r="W74" s="137"/>
      <c r="X74" s="137"/>
      <c r="Y74" s="137"/>
      <c r="Z74" s="137"/>
      <c r="AA74" s="137"/>
    </row>
    <row r="75" spans="1:36" ht="14.4" x14ac:dyDescent="0.3">
      <c r="A75" s="144"/>
      <c r="B75" s="145"/>
      <c r="C75" s="145"/>
      <c r="D75" s="145"/>
      <c r="E75" s="145"/>
      <c r="F75" s="146"/>
      <c r="G75" s="145"/>
      <c r="H75" s="147"/>
      <c r="I75" s="147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4"/>
      <c r="V75" s="137"/>
      <c r="W75" s="137"/>
      <c r="X75" s="137"/>
      <c r="Y75" s="137"/>
      <c r="Z75" s="137"/>
      <c r="AA75" s="137"/>
    </row>
    <row r="76" spans="1:36" ht="27.6" x14ac:dyDescent="0.3">
      <c r="A76" s="148" t="s">
        <v>223</v>
      </c>
      <c r="B76" s="148" t="s">
        <v>224</v>
      </c>
      <c r="C76" s="148" t="s">
        <v>225</v>
      </c>
      <c r="D76" s="148" t="s">
        <v>226</v>
      </c>
      <c r="E76" s="148" t="s">
        <v>227</v>
      </c>
      <c r="F76" s="149" t="s">
        <v>228</v>
      </c>
      <c r="G76" s="148" t="s">
        <v>229</v>
      </c>
      <c r="H76" s="148" t="s">
        <v>230</v>
      </c>
      <c r="I76" s="148" t="s">
        <v>231</v>
      </c>
      <c r="J76" s="148" t="s">
        <v>232</v>
      </c>
      <c r="K76" s="148" t="s">
        <v>233</v>
      </c>
      <c r="L76" s="148" t="s">
        <v>234</v>
      </c>
      <c r="M76" s="148" t="s">
        <v>235</v>
      </c>
      <c r="N76" s="148" t="s">
        <v>236</v>
      </c>
      <c r="O76" s="148" t="s">
        <v>237</v>
      </c>
      <c r="P76" s="148" t="s">
        <v>237</v>
      </c>
      <c r="Q76" s="148" t="s">
        <v>238</v>
      </c>
      <c r="R76" s="148" t="s">
        <v>239</v>
      </c>
      <c r="S76" s="148" t="s">
        <v>240</v>
      </c>
      <c r="T76" s="148" t="s">
        <v>241</v>
      </c>
      <c r="U76" s="137"/>
      <c r="V76" s="137"/>
      <c r="W76" s="137"/>
      <c r="X76" s="137"/>
      <c r="Y76" s="137"/>
    </row>
    <row r="77" spans="1:36" ht="14.4" x14ac:dyDescent="0.3">
      <c r="A77" s="150">
        <v>12033</v>
      </c>
      <c r="B77" s="151" t="s">
        <v>242</v>
      </c>
      <c r="C77" s="150" t="s">
        <v>243</v>
      </c>
      <c r="D77" s="151" t="s">
        <v>244</v>
      </c>
      <c r="E77" s="152">
        <v>45078</v>
      </c>
      <c r="F77" s="153">
        <v>51470</v>
      </c>
      <c r="G77" s="152">
        <v>51470</v>
      </c>
      <c r="H77" s="153" t="s">
        <v>245</v>
      </c>
      <c r="I77" s="150" t="s">
        <v>64</v>
      </c>
      <c r="J77" s="150" t="s">
        <v>246</v>
      </c>
      <c r="K77" s="151" t="s">
        <v>247</v>
      </c>
      <c r="L77" s="151" t="s">
        <v>247</v>
      </c>
      <c r="M77" s="150" t="s">
        <v>248</v>
      </c>
      <c r="N77" s="150">
        <v>40</v>
      </c>
      <c r="O77" s="150">
        <v>40</v>
      </c>
      <c r="P77" s="150">
        <v>0</v>
      </c>
      <c r="Q77" s="150" t="s">
        <v>249</v>
      </c>
      <c r="R77" s="150" t="s">
        <v>250</v>
      </c>
      <c r="S77" s="150">
        <v>40</v>
      </c>
      <c r="T77" s="150">
        <v>80</v>
      </c>
      <c r="U77" s="137"/>
      <c r="V77" s="137"/>
      <c r="W77" s="137"/>
      <c r="X77" s="137"/>
      <c r="Y77" s="137"/>
    </row>
    <row r="78" spans="1:36" ht="14.4" x14ac:dyDescent="0.3">
      <c r="A78" s="154">
        <v>12032</v>
      </c>
      <c r="B78" s="155" t="s">
        <v>167</v>
      </c>
      <c r="C78" s="154" t="s">
        <v>251</v>
      </c>
      <c r="D78" s="155" t="s">
        <v>252</v>
      </c>
      <c r="E78" s="156">
        <v>45078</v>
      </c>
      <c r="F78" s="157">
        <v>51560</v>
      </c>
      <c r="G78" s="156">
        <v>51560</v>
      </c>
      <c r="H78" s="157" t="s">
        <v>245</v>
      </c>
      <c r="I78" s="154" t="s">
        <v>64</v>
      </c>
      <c r="J78" s="154" t="s">
        <v>246</v>
      </c>
      <c r="K78" s="155" t="s">
        <v>247</v>
      </c>
      <c r="L78" s="155" t="s">
        <v>247</v>
      </c>
      <c r="M78" s="154" t="s">
        <v>248</v>
      </c>
      <c r="N78" s="154">
        <v>5</v>
      </c>
      <c r="O78" s="154">
        <v>5</v>
      </c>
      <c r="P78" s="154">
        <v>0</v>
      </c>
      <c r="Q78" s="154" t="s">
        <v>249</v>
      </c>
      <c r="R78" s="154" t="s">
        <v>250</v>
      </c>
      <c r="S78" s="154">
        <v>5</v>
      </c>
      <c r="T78" s="154">
        <v>10</v>
      </c>
      <c r="U78" s="137"/>
      <c r="V78" s="137"/>
      <c r="W78" s="137"/>
      <c r="X78" s="137"/>
      <c r="Y78" s="137"/>
    </row>
    <row r="79" spans="1:36" ht="14.4" x14ac:dyDescent="0.3">
      <c r="A79" s="150">
        <v>2836</v>
      </c>
      <c r="B79" s="151" t="s">
        <v>180</v>
      </c>
      <c r="C79" s="150" t="s">
        <v>253</v>
      </c>
      <c r="D79" s="151" t="s">
        <v>180</v>
      </c>
      <c r="E79" s="152">
        <v>45078</v>
      </c>
      <c r="F79" s="158">
        <v>49458</v>
      </c>
      <c r="G79" s="158">
        <v>49458</v>
      </c>
      <c r="H79" s="153" t="s">
        <v>254</v>
      </c>
      <c r="I79" s="150" t="s">
        <v>64</v>
      </c>
      <c r="J79" s="150" t="s">
        <v>246</v>
      </c>
      <c r="K79" s="151" t="s">
        <v>255</v>
      </c>
      <c r="L79" s="151" t="s">
        <v>255</v>
      </c>
      <c r="M79" s="150" t="s">
        <v>248</v>
      </c>
      <c r="N79" s="150">
        <v>14.5</v>
      </c>
      <c r="O79" s="150"/>
      <c r="P79" s="150">
        <v>0</v>
      </c>
      <c r="Q79" s="150" t="s">
        <v>249</v>
      </c>
      <c r="R79" s="150" t="s">
        <v>256</v>
      </c>
      <c r="S79" s="150">
        <v>14.5</v>
      </c>
      <c r="T79" s="150">
        <v>0</v>
      </c>
      <c r="U79" s="137"/>
      <c r="V79" s="137"/>
      <c r="W79" s="137"/>
      <c r="X79" s="137"/>
      <c r="Y79" s="137"/>
    </row>
  </sheetData>
  <mergeCells count="2">
    <mergeCell ref="J70:J72"/>
    <mergeCell ref="A74:T74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E8DE5-7962-49BA-A74C-41FC58338401}">
  <dimension ref="A1:AL60"/>
  <sheetViews>
    <sheetView topLeftCell="A38" zoomScale="90" zoomScaleNormal="90" workbookViewId="0">
      <selection activeCell="A49" sqref="A49"/>
    </sheetView>
  </sheetViews>
  <sheetFormatPr defaultColWidth="8.6640625" defaultRowHeight="13.8" x14ac:dyDescent="0.3"/>
  <cols>
    <col min="1" max="1" width="25.5546875" style="125" customWidth="1"/>
    <col min="2" max="2" width="16.109375" style="60" customWidth="1"/>
    <col min="3" max="3" width="23.44140625" style="60" customWidth="1"/>
    <col min="4" max="4" width="40.5546875" style="60" customWidth="1"/>
    <col min="5" max="5" width="19.109375" style="60" customWidth="1"/>
    <col min="6" max="6" width="25.5546875" style="60" customWidth="1"/>
    <col min="7" max="7" width="18.109375" style="60" bestFit="1" customWidth="1"/>
    <col min="8" max="8" width="13.109375" style="61" customWidth="1"/>
    <col min="9" max="9" width="12.6640625" style="61" customWidth="1"/>
    <col min="10" max="10" width="11.109375" style="60" customWidth="1"/>
    <col min="11" max="16" width="14.5546875" style="60" customWidth="1"/>
    <col min="17" max="17" width="11.109375" style="60" customWidth="1"/>
    <col min="18" max="18" width="12.88671875" style="60" customWidth="1"/>
    <col min="19" max="19" width="12.33203125" style="60" customWidth="1"/>
    <col min="20" max="20" width="13" style="60" customWidth="1"/>
    <col min="21" max="21" width="10.44140625" style="60" customWidth="1"/>
    <col min="22" max="22" width="10.5546875" style="60" customWidth="1"/>
    <col min="23" max="23" width="10.109375" style="60" customWidth="1"/>
    <col min="24" max="24" width="16.88671875" style="60" bestFit="1" customWidth="1"/>
    <col min="25" max="25" width="11.44140625" style="60" customWidth="1"/>
    <col min="26" max="26" width="10.44140625" style="60" customWidth="1"/>
    <col min="27" max="27" width="11" style="60" customWidth="1"/>
    <col min="28" max="29" width="10.44140625" style="60" customWidth="1"/>
    <col min="30" max="30" width="12.44140625" style="60" customWidth="1"/>
    <col min="31" max="31" width="15.5546875" style="60" bestFit="1" customWidth="1"/>
    <col min="32" max="39" width="10.5546875" style="60" customWidth="1"/>
    <col min="40" max="40" width="11.44140625" style="60" customWidth="1"/>
    <col min="41" max="43" width="10.5546875" style="60" customWidth="1"/>
    <col min="44" max="16384" width="8.6640625" style="60"/>
  </cols>
  <sheetData>
    <row r="1" spans="1:38" x14ac:dyDescent="0.3">
      <c r="A1" s="60"/>
      <c r="C1" s="125"/>
      <c r="H1" s="60"/>
      <c r="I1" s="60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38" x14ac:dyDescent="0.3">
      <c r="A2" s="159"/>
      <c r="B2" s="160"/>
      <c r="C2" s="161"/>
      <c r="D2" s="160"/>
      <c r="E2" s="160"/>
      <c r="F2" s="160"/>
      <c r="G2" s="160"/>
      <c r="H2" s="160"/>
      <c r="I2" s="160"/>
      <c r="J2" s="160"/>
      <c r="K2" s="162"/>
      <c r="L2" s="62" t="s">
        <v>71</v>
      </c>
      <c r="M2" s="62" t="s">
        <v>72</v>
      </c>
      <c r="N2" s="62" t="s">
        <v>73</v>
      </c>
      <c r="O2" s="62" t="s">
        <v>74</v>
      </c>
      <c r="P2" s="62" t="s">
        <v>75</v>
      </c>
      <c r="Q2" s="62" t="s">
        <v>76</v>
      </c>
      <c r="R2" s="62" t="s">
        <v>77</v>
      </c>
      <c r="S2" s="62" t="s">
        <v>78</v>
      </c>
      <c r="T2" s="62" t="s">
        <v>79</v>
      </c>
      <c r="U2" s="62" t="s">
        <v>80</v>
      </c>
      <c r="V2" s="62" t="s">
        <v>81</v>
      </c>
      <c r="W2" s="62" t="s">
        <v>82</v>
      </c>
      <c r="Y2" s="62" t="s">
        <v>71</v>
      </c>
      <c r="Z2" s="62" t="s">
        <v>72</v>
      </c>
      <c r="AA2" s="62" t="s">
        <v>73</v>
      </c>
      <c r="AB2" s="62" t="s">
        <v>74</v>
      </c>
      <c r="AC2" s="62" t="s">
        <v>75</v>
      </c>
      <c r="AD2" s="62" t="s">
        <v>76</v>
      </c>
      <c r="AE2" s="62" t="s">
        <v>77</v>
      </c>
      <c r="AF2" s="62" t="s">
        <v>78</v>
      </c>
      <c r="AG2" s="62" t="s">
        <v>79</v>
      </c>
      <c r="AH2" s="62" t="s">
        <v>80</v>
      </c>
      <c r="AI2" s="62" t="s">
        <v>81</v>
      </c>
      <c r="AJ2" s="62" t="s">
        <v>82</v>
      </c>
    </row>
    <row r="3" spans="1:38" ht="79.8" x14ac:dyDescent="0.3">
      <c r="A3" s="64" t="s">
        <v>83</v>
      </c>
      <c r="B3" s="64" t="s">
        <v>84</v>
      </c>
      <c r="C3" s="65" t="s">
        <v>85</v>
      </c>
      <c r="D3" s="66" t="s">
        <v>86</v>
      </c>
      <c r="E3" s="67" t="s">
        <v>4</v>
      </c>
      <c r="F3" s="67" t="s">
        <v>5</v>
      </c>
      <c r="G3" s="68" t="s">
        <v>6</v>
      </c>
      <c r="H3" s="68" t="s">
        <v>87</v>
      </c>
      <c r="I3" s="68" t="s">
        <v>257</v>
      </c>
      <c r="J3" s="68" t="s">
        <v>10</v>
      </c>
      <c r="K3" s="68" t="s">
        <v>11</v>
      </c>
      <c r="L3" s="68" t="s">
        <v>88</v>
      </c>
      <c r="M3" s="68" t="s">
        <v>88</v>
      </c>
      <c r="N3" s="68" t="s">
        <v>88</v>
      </c>
      <c r="O3" s="68" t="s">
        <v>88</v>
      </c>
      <c r="P3" s="67" t="s">
        <v>88</v>
      </c>
      <c r="Q3" s="67" t="s">
        <v>88</v>
      </c>
      <c r="R3" s="67" t="s">
        <v>88</v>
      </c>
      <c r="S3" s="67" t="s">
        <v>88</v>
      </c>
      <c r="T3" s="67" t="s">
        <v>88</v>
      </c>
      <c r="U3" s="67" t="s">
        <v>88</v>
      </c>
      <c r="V3" s="67" t="s">
        <v>88</v>
      </c>
      <c r="W3" s="67" t="s">
        <v>88</v>
      </c>
      <c r="X3" s="163"/>
      <c r="Y3" s="68" t="s">
        <v>89</v>
      </c>
      <c r="Z3" s="68" t="s">
        <v>89</v>
      </c>
      <c r="AA3" s="68" t="s">
        <v>89</v>
      </c>
      <c r="AB3" s="67" t="s">
        <v>89</v>
      </c>
      <c r="AC3" s="67" t="s">
        <v>89</v>
      </c>
      <c r="AD3" s="67" t="s">
        <v>89</v>
      </c>
      <c r="AE3" s="67" t="s">
        <v>89</v>
      </c>
      <c r="AF3" s="67" t="s">
        <v>89</v>
      </c>
      <c r="AG3" s="67" t="s">
        <v>89</v>
      </c>
      <c r="AH3" s="67" t="s">
        <v>89</v>
      </c>
      <c r="AI3" s="67" t="s">
        <v>89</v>
      </c>
      <c r="AJ3" s="68" t="s">
        <v>89</v>
      </c>
    </row>
    <row r="4" spans="1:38" x14ac:dyDescent="0.3">
      <c r="A4" s="164" t="s">
        <v>90</v>
      </c>
      <c r="B4" s="70" t="s">
        <v>35</v>
      </c>
      <c r="C4" s="71"/>
      <c r="D4" s="72" t="s">
        <v>91</v>
      </c>
      <c r="E4" s="73" t="s">
        <v>92</v>
      </c>
      <c r="F4" s="74" t="s">
        <v>93</v>
      </c>
      <c r="G4" s="75">
        <v>20</v>
      </c>
      <c r="H4" s="76">
        <v>3</v>
      </c>
      <c r="I4" s="76">
        <v>1</v>
      </c>
      <c r="J4" s="77">
        <v>42735</v>
      </c>
      <c r="K4" s="78">
        <v>46386</v>
      </c>
      <c r="L4" s="75">
        <v>20</v>
      </c>
      <c r="M4" s="75">
        <v>20</v>
      </c>
      <c r="N4" s="75">
        <v>20</v>
      </c>
      <c r="O4" s="75">
        <v>20</v>
      </c>
      <c r="P4" s="75">
        <v>20</v>
      </c>
      <c r="Q4" s="75">
        <v>20</v>
      </c>
      <c r="R4" s="75">
        <v>20</v>
      </c>
      <c r="S4" s="75">
        <v>20</v>
      </c>
      <c r="T4" s="75">
        <v>20</v>
      </c>
      <c r="U4" s="75">
        <v>20</v>
      </c>
      <c r="V4" s="75">
        <v>20</v>
      </c>
      <c r="W4" s="75">
        <v>20</v>
      </c>
      <c r="X4" s="107"/>
      <c r="Y4" s="75">
        <v>40</v>
      </c>
      <c r="Z4" s="75">
        <v>40</v>
      </c>
      <c r="AA4" s="75">
        <v>40</v>
      </c>
      <c r="AB4" s="75">
        <v>40</v>
      </c>
      <c r="AC4" s="75">
        <v>40</v>
      </c>
      <c r="AD4" s="75">
        <v>40</v>
      </c>
      <c r="AE4" s="75">
        <v>40</v>
      </c>
      <c r="AF4" s="75">
        <v>40</v>
      </c>
      <c r="AG4" s="75">
        <v>40</v>
      </c>
      <c r="AH4" s="75">
        <v>40</v>
      </c>
      <c r="AI4" s="75">
        <v>40</v>
      </c>
      <c r="AJ4" s="75">
        <v>40</v>
      </c>
      <c r="AL4" s="79"/>
    </row>
    <row r="5" spans="1:38" x14ac:dyDescent="0.3">
      <c r="A5" s="164" t="s">
        <v>90</v>
      </c>
      <c r="B5" s="70" t="s">
        <v>35</v>
      </c>
      <c r="C5" s="71"/>
      <c r="D5" s="72" t="s">
        <v>94</v>
      </c>
      <c r="E5" s="72" t="s">
        <v>95</v>
      </c>
      <c r="F5" s="74" t="s">
        <v>93</v>
      </c>
      <c r="G5" s="75">
        <v>2</v>
      </c>
      <c r="H5" s="76">
        <v>1</v>
      </c>
      <c r="I5" s="76">
        <v>2</v>
      </c>
      <c r="J5" s="77">
        <v>43009</v>
      </c>
      <c r="K5" s="78">
        <v>46387</v>
      </c>
      <c r="L5" s="75">
        <v>2</v>
      </c>
      <c r="M5" s="75">
        <v>2</v>
      </c>
      <c r="N5" s="75">
        <v>2</v>
      </c>
      <c r="O5" s="75">
        <v>2</v>
      </c>
      <c r="P5" s="75">
        <v>2</v>
      </c>
      <c r="Q5" s="75">
        <v>2</v>
      </c>
      <c r="R5" s="75">
        <v>2</v>
      </c>
      <c r="S5" s="75">
        <v>2</v>
      </c>
      <c r="T5" s="75">
        <v>2</v>
      </c>
      <c r="U5" s="75">
        <v>2</v>
      </c>
      <c r="V5" s="75">
        <v>2</v>
      </c>
      <c r="W5" s="75">
        <v>2</v>
      </c>
      <c r="X5" s="107"/>
      <c r="Y5" s="75">
        <v>4</v>
      </c>
      <c r="Z5" s="75">
        <v>4</v>
      </c>
      <c r="AA5" s="75">
        <v>4</v>
      </c>
      <c r="AB5" s="75">
        <v>4</v>
      </c>
      <c r="AC5" s="75">
        <v>4</v>
      </c>
      <c r="AD5" s="75">
        <v>4</v>
      </c>
      <c r="AE5" s="75">
        <v>4</v>
      </c>
      <c r="AF5" s="75">
        <v>4</v>
      </c>
      <c r="AG5" s="75">
        <v>4</v>
      </c>
      <c r="AH5" s="75">
        <v>4</v>
      </c>
      <c r="AI5" s="75">
        <v>4</v>
      </c>
      <c r="AJ5" s="75">
        <v>4</v>
      </c>
      <c r="AL5" s="79"/>
    </row>
    <row r="6" spans="1:38" x14ac:dyDescent="0.3">
      <c r="A6" s="164" t="s">
        <v>96</v>
      </c>
      <c r="B6" s="70" t="s">
        <v>15</v>
      </c>
      <c r="C6" s="71"/>
      <c r="D6" s="72" t="s">
        <v>97</v>
      </c>
      <c r="E6" s="72" t="s">
        <v>98</v>
      </c>
      <c r="F6" s="74" t="s">
        <v>93</v>
      </c>
      <c r="G6" s="75">
        <v>26</v>
      </c>
      <c r="H6" s="76"/>
      <c r="I6" s="76">
        <v>4</v>
      </c>
      <c r="J6" s="77">
        <v>43282</v>
      </c>
      <c r="K6" s="78">
        <v>45727</v>
      </c>
      <c r="L6" s="75">
        <v>26</v>
      </c>
      <c r="M6" s="75">
        <v>26</v>
      </c>
      <c r="N6" s="75">
        <v>26</v>
      </c>
      <c r="O6" s="75">
        <v>26</v>
      </c>
      <c r="P6" s="75">
        <v>26</v>
      </c>
      <c r="Q6" s="75">
        <v>26</v>
      </c>
      <c r="R6" s="75">
        <v>26</v>
      </c>
      <c r="S6" s="75">
        <v>26</v>
      </c>
      <c r="T6" s="75">
        <v>26</v>
      </c>
      <c r="U6" s="75">
        <v>26</v>
      </c>
      <c r="V6" s="75">
        <v>26</v>
      </c>
      <c r="W6" s="75">
        <v>26</v>
      </c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L6" s="79"/>
    </row>
    <row r="7" spans="1:38" x14ac:dyDescent="0.3">
      <c r="A7" s="164" t="s">
        <v>119</v>
      </c>
      <c r="B7" s="70" t="s">
        <v>35</v>
      </c>
      <c r="C7" s="71"/>
      <c r="D7" s="72" t="s">
        <v>120</v>
      </c>
      <c r="E7" s="72" t="s">
        <v>121</v>
      </c>
      <c r="F7" s="74" t="s">
        <v>93</v>
      </c>
      <c r="G7" s="75">
        <v>47</v>
      </c>
      <c r="H7" s="76">
        <v>1</v>
      </c>
      <c r="I7" s="76">
        <v>4</v>
      </c>
      <c r="J7" s="77">
        <v>39282</v>
      </c>
      <c r="K7" s="78" t="s">
        <v>122</v>
      </c>
      <c r="L7" s="75">
        <v>47</v>
      </c>
      <c r="M7" s="75">
        <v>47</v>
      </c>
      <c r="N7" s="75">
        <v>47</v>
      </c>
      <c r="O7" s="75">
        <v>47</v>
      </c>
      <c r="P7" s="75">
        <v>47</v>
      </c>
      <c r="Q7" s="75">
        <v>47</v>
      </c>
      <c r="R7" s="75">
        <v>47</v>
      </c>
      <c r="S7" s="75">
        <v>47</v>
      </c>
      <c r="T7" s="75">
        <v>47</v>
      </c>
      <c r="U7" s="75">
        <v>47</v>
      </c>
      <c r="V7" s="75">
        <v>47</v>
      </c>
      <c r="W7" s="75">
        <v>47</v>
      </c>
      <c r="Y7" s="75">
        <v>47</v>
      </c>
      <c r="Z7" s="75">
        <v>47</v>
      </c>
      <c r="AA7" s="75">
        <v>47</v>
      </c>
      <c r="AB7" s="75">
        <v>47</v>
      </c>
      <c r="AC7" s="75">
        <v>47</v>
      </c>
      <c r="AD7" s="75">
        <v>47</v>
      </c>
      <c r="AE7" s="75">
        <v>47</v>
      </c>
      <c r="AF7" s="75">
        <v>47</v>
      </c>
      <c r="AG7" s="75">
        <v>47</v>
      </c>
      <c r="AH7" s="75">
        <v>47</v>
      </c>
      <c r="AI7" s="75">
        <v>47</v>
      </c>
      <c r="AJ7" s="75">
        <v>47</v>
      </c>
      <c r="AL7" s="79"/>
    </row>
    <row r="8" spans="1:38" x14ac:dyDescent="0.3">
      <c r="A8" s="164" t="s">
        <v>119</v>
      </c>
      <c r="B8" s="70" t="s">
        <v>35</v>
      </c>
      <c r="C8" s="71"/>
      <c r="D8" s="72" t="s">
        <v>123</v>
      </c>
      <c r="E8" s="72" t="s">
        <v>124</v>
      </c>
      <c r="F8" s="74" t="s">
        <v>93</v>
      </c>
      <c r="G8" s="75">
        <v>47.11</v>
      </c>
      <c r="H8" s="76">
        <v>1</v>
      </c>
      <c r="I8" s="76">
        <v>4</v>
      </c>
      <c r="J8" s="77">
        <v>39283</v>
      </c>
      <c r="K8" s="78" t="s">
        <v>122</v>
      </c>
      <c r="L8" s="75">
        <v>47.11</v>
      </c>
      <c r="M8" s="75">
        <v>47.11</v>
      </c>
      <c r="N8" s="75">
        <v>47.11</v>
      </c>
      <c r="O8" s="75">
        <v>47.11</v>
      </c>
      <c r="P8" s="75">
        <v>47.11</v>
      </c>
      <c r="Q8" s="75">
        <v>47.11</v>
      </c>
      <c r="R8" s="75">
        <v>47.11</v>
      </c>
      <c r="S8" s="75">
        <v>47.11</v>
      </c>
      <c r="T8" s="75">
        <v>47.11</v>
      </c>
      <c r="U8" s="75">
        <v>47.11</v>
      </c>
      <c r="V8" s="75">
        <v>47.11</v>
      </c>
      <c r="W8" s="75">
        <v>47.11</v>
      </c>
      <c r="Y8" s="75">
        <v>47.11</v>
      </c>
      <c r="Z8" s="75">
        <v>47.11</v>
      </c>
      <c r="AA8" s="75">
        <v>47.11</v>
      </c>
      <c r="AB8" s="75">
        <v>47.11</v>
      </c>
      <c r="AC8" s="75">
        <v>47.11</v>
      </c>
      <c r="AD8" s="75">
        <v>47.11</v>
      </c>
      <c r="AE8" s="75">
        <v>47.11</v>
      </c>
      <c r="AF8" s="75">
        <v>47.11</v>
      </c>
      <c r="AG8" s="75">
        <v>47.11</v>
      </c>
      <c r="AH8" s="75">
        <v>47.11</v>
      </c>
      <c r="AI8" s="75">
        <v>47.11</v>
      </c>
      <c r="AJ8" s="75">
        <v>47.11</v>
      </c>
      <c r="AL8" s="79"/>
    </row>
    <row r="9" spans="1:38" x14ac:dyDescent="0.3">
      <c r="A9" s="164" t="s">
        <v>119</v>
      </c>
      <c r="B9" s="70" t="s">
        <v>35</v>
      </c>
      <c r="C9" s="71"/>
      <c r="D9" s="72" t="s">
        <v>125</v>
      </c>
      <c r="E9" s="72" t="s">
        <v>126</v>
      </c>
      <c r="F9" s="74" t="s">
        <v>93</v>
      </c>
      <c r="G9" s="75">
        <v>45.64</v>
      </c>
      <c r="H9" s="76">
        <v>1</v>
      </c>
      <c r="I9" s="76">
        <v>4</v>
      </c>
      <c r="J9" s="77">
        <v>39280</v>
      </c>
      <c r="K9" s="78" t="s">
        <v>122</v>
      </c>
      <c r="L9" s="75">
        <v>45.64</v>
      </c>
      <c r="M9" s="75">
        <v>45.64</v>
      </c>
      <c r="N9" s="75">
        <v>45.64</v>
      </c>
      <c r="O9" s="75">
        <v>45.64</v>
      </c>
      <c r="P9" s="75">
        <v>45.64</v>
      </c>
      <c r="Q9" s="75">
        <v>45.64</v>
      </c>
      <c r="R9" s="75">
        <v>45.64</v>
      </c>
      <c r="S9" s="75">
        <v>45.64</v>
      </c>
      <c r="T9" s="75">
        <v>45.64</v>
      </c>
      <c r="U9" s="75">
        <v>45.64</v>
      </c>
      <c r="V9" s="75">
        <v>45.64</v>
      </c>
      <c r="W9" s="75">
        <v>45.64</v>
      </c>
      <c r="Y9" s="75">
        <v>45.64</v>
      </c>
      <c r="Z9" s="75">
        <v>45.64</v>
      </c>
      <c r="AA9" s="75">
        <v>45.64</v>
      </c>
      <c r="AB9" s="75">
        <v>45.64</v>
      </c>
      <c r="AC9" s="75">
        <v>45.64</v>
      </c>
      <c r="AD9" s="75">
        <v>45.64</v>
      </c>
      <c r="AE9" s="75">
        <v>45.64</v>
      </c>
      <c r="AF9" s="75">
        <v>45.64</v>
      </c>
      <c r="AG9" s="75">
        <v>45.64</v>
      </c>
      <c r="AH9" s="75">
        <v>45.64</v>
      </c>
      <c r="AI9" s="75">
        <v>45.64</v>
      </c>
      <c r="AJ9" s="75">
        <v>45.64</v>
      </c>
      <c r="AL9" s="79"/>
    </row>
    <row r="10" spans="1:38" x14ac:dyDescent="0.3">
      <c r="A10" s="164" t="s">
        <v>127</v>
      </c>
      <c r="B10" s="70" t="s">
        <v>35</v>
      </c>
      <c r="C10" s="71"/>
      <c r="D10" s="72" t="s">
        <v>128</v>
      </c>
      <c r="E10" s="72" t="s">
        <v>129</v>
      </c>
      <c r="F10" s="74" t="s">
        <v>48</v>
      </c>
      <c r="G10" s="75">
        <v>47.2</v>
      </c>
      <c r="H10" s="76">
        <v>1</v>
      </c>
      <c r="I10" s="76">
        <v>4</v>
      </c>
      <c r="J10" s="77">
        <v>40026</v>
      </c>
      <c r="K10" s="78" t="s">
        <v>122</v>
      </c>
      <c r="L10" s="75">
        <v>47.2</v>
      </c>
      <c r="M10" s="75">
        <v>47.2</v>
      </c>
      <c r="N10" s="75">
        <v>47.2</v>
      </c>
      <c r="O10" s="75">
        <v>47.2</v>
      </c>
      <c r="P10" s="75">
        <v>47.2</v>
      </c>
      <c r="Q10" s="75">
        <v>47.2</v>
      </c>
      <c r="R10" s="75">
        <v>47.2</v>
      </c>
      <c r="S10" s="75">
        <v>47.2</v>
      </c>
      <c r="T10" s="75">
        <v>47.2</v>
      </c>
      <c r="U10" s="75">
        <v>47.2</v>
      </c>
      <c r="V10" s="75">
        <v>47.2</v>
      </c>
      <c r="W10" s="75">
        <v>47.2</v>
      </c>
      <c r="Y10" s="75">
        <v>47.2</v>
      </c>
      <c r="Z10" s="75">
        <v>47.2</v>
      </c>
      <c r="AA10" s="75">
        <v>47.2</v>
      </c>
      <c r="AB10" s="75">
        <v>47.2</v>
      </c>
      <c r="AC10" s="75">
        <v>47.2</v>
      </c>
      <c r="AD10" s="75">
        <v>47.2</v>
      </c>
      <c r="AE10" s="75">
        <v>47.2</v>
      </c>
      <c r="AF10" s="75">
        <v>47.2</v>
      </c>
      <c r="AG10" s="75">
        <v>47.2</v>
      </c>
      <c r="AH10" s="75">
        <v>47.2</v>
      </c>
      <c r="AI10" s="75">
        <v>47.2</v>
      </c>
      <c r="AJ10" s="75">
        <v>47.2</v>
      </c>
      <c r="AL10" s="79"/>
    </row>
    <row r="11" spans="1:38" x14ac:dyDescent="0.3">
      <c r="A11" s="164" t="s">
        <v>119</v>
      </c>
      <c r="B11" s="70" t="s">
        <v>35</v>
      </c>
      <c r="C11" s="71"/>
      <c r="D11" s="72" t="s">
        <v>130</v>
      </c>
      <c r="E11" s="72" t="s">
        <v>131</v>
      </c>
      <c r="F11" s="74" t="s">
        <v>93</v>
      </c>
      <c r="G11" s="75">
        <v>46</v>
      </c>
      <c r="H11" s="76">
        <v>1</v>
      </c>
      <c r="I11" s="76">
        <v>4</v>
      </c>
      <c r="J11" s="77">
        <v>39282</v>
      </c>
      <c r="K11" s="78" t="s">
        <v>122</v>
      </c>
      <c r="L11" s="75">
        <v>46</v>
      </c>
      <c r="M11" s="75">
        <v>46</v>
      </c>
      <c r="N11" s="75">
        <v>46</v>
      </c>
      <c r="O11" s="75">
        <v>46</v>
      </c>
      <c r="P11" s="75">
        <v>46</v>
      </c>
      <c r="Q11" s="75">
        <v>46</v>
      </c>
      <c r="R11" s="75">
        <v>46</v>
      </c>
      <c r="S11" s="75">
        <v>46</v>
      </c>
      <c r="T11" s="75">
        <v>46</v>
      </c>
      <c r="U11" s="75">
        <v>46</v>
      </c>
      <c r="V11" s="75">
        <v>46</v>
      </c>
      <c r="W11" s="75">
        <v>46</v>
      </c>
      <c r="Y11" s="75">
        <v>46</v>
      </c>
      <c r="Z11" s="75">
        <v>46</v>
      </c>
      <c r="AA11" s="75">
        <v>46</v>
      </c>
      <c r="AB11" s="75">
        <v>46</v>
      </c>
      <c r="AC11" s="75">
        <v>46</v>
      </c>
      <c r="AD11" s="75">
        <v>46</v>
      </c>
      <c r="AE11" s="75">
        <v>46</v>
      </c>
      <c r="AF11" s="75">
        <v>46</v>
      </c>
      <c r="AG11" s="75">
        <v>46</v>
      </c>
      <c r="AH11" s="75">
        <v>46</v>
      </c>
      <c r="AI11" s="75">
        <v>46</v>
      </c>
      <c r="AJ11" s="75">
        <v>46</v>
      </c>
      <c r="AL11" s="79"/>
    </row>
    <row r="12" spans="1:38" x14ac:dyDescent="0.3">
      <c r="A12" s="164" t="s">
        <v>132</v>
      </c>
      <c r="B12" s="70" t="s">
        <v>35</v>
      </c>
      <c r="C12" s="71" t="s">
        <v>133</v>
      </c>
      <c r="D12" s="72" t="s">
        <v>134</v>
      </c>
      <c r="E12" s="72" t="s">
        <v>135</v>
      </c>
      <c r="F12" s="74" t="s">
        <v>93</v>
      </c>
      <c r="G12" s="75">
        <v>10</v>
      </c>
      <c r="H12" s="76">
        <v>1</v>
      </c>
      <c r="I12" s="76">
        <v>1</v>
      </c>
      <c r="J12" s="77">
        <v>42917</v>
      </c>
      <c r="K12" s="78">
        <v>46568</v>
      </c>
      <c r="L12" s="75">
        <v>10</v>
      </c>
      <c r="M12" s="75">
        <v>10</v>
      </c>
      <c r="N12" s="75">
        <v>10</v>
      </c>
      <c r="O12" s="75">
        <v>10</v>
      </c>
      <c r="P12" s="75">
        <v>10</v>
      </c>
      <c r="Q12" s="75">
        <v>10</v>
      </c>
      <c r="R12" s="75">
        <v>10</v>
      </c>
      <c r="S12" s="75">
        <v>10</v>
      </c>
      <c r="T12" s="75">
        <v>10</v>
      </c>
      <c r="U12" s="75">
        <v>10</v>
      </c>
      <c r="V12" s="75">
        <v>10</v>
      </c>
      <c r="W12" s="75">
        <v>10</v>
      </c>
      <c r="Y12" s="75">
        <v>20</v>
      </c>
      <c r="Z12" s="75">
        <v>20</v>
      </c>
      <c r="AA12" s="75">
        <v>20</v>
      </c>
      <c r="AB12" s="75">
        <v>20</v>
      </c>
      <c r="AC12" s="75">
        <v>20</v>
      </c>
      <c r="AD12" s="75">
        <v>20</v>
      </c>
      <c r="AE12" s="75">
        <v>20</v>
      </c>
      <c r="AF12" s="75">
        <v>20</v>
      </c>
      <c r="AG12" s="75">
        <v>20</v>
      </c>
      <c r="AH12" s="75">
        <v>20</v>
      </c>
      <c r="AI12" s="75">
        <v>20</v>
      </c>
      <c r="AJ12" s="75">
        <v>20</v>
      </c>
      <c r="AL12" s="79"/>
    </row>
    <row r="13" spans="1:38" x14ac:dyDescent="0.3">
      <c r="A13" s="164" t="s">
        <v>132</v>
      </c>
      <c r="B13" s="70" t="s">
        <v>35</v>
      </c>
      <c r="C13" s="71" t="s">
        <v>133</v>
      </c>
      <c r="D13" s="72" t="s">
        <v>136</v>
      </c>
      <c r="E13" s="72" t="s">
        <v>137</v>
      </c>
      <c r="F13" s="74" t="s">
        <v>93</v>
      </c>
      <c r="G13" s="75">
        <v>10</v>
      </c>
      <c r="H13" s="76">
        <v>1</v>
      </c>
      <c r="I13" s="76">
        <v>1</v>
      </c>
      <c r="J13" s="77">
        <v>42917</v>
      </c>
      <c r="K13" s="78">
        <v>46568</v>
      </c>
      <c r="L13" s="75">
        <v>10</v>
      </c>
      <c r="M13" s="75">
        <v>10</v>
      </c>
      <c r="N13" s="75">
        <v>10</v>
      </c>
      <c r="O13" s="75">
        <v>10</v>
      </c>
      <c r="P13" s="75">
        <v>10</v>
      </c>
      <c r="Q13" s="75">
        <v>10</v>
      </c>
      <c r="R13" s="75">
        <v>10</v>
      </c>
      <c r="S13" s="75">
        <v>10</v>
      </c>
      <c r="T13" s="75">
        <v>10</v>
      </c>
      <c r="U13" s="75">
        <v>10</v>
      </c>
      <c r="V13" s="75">
        <v>10</v>
      </c>
      <c r="W13" s="75">
        <v>10</v>
      </c>
      <c r="Y13" s="75">
        <v>20</v>
      </c>
      <c r="Z13" s="75">
        <v>20</v>
      </c>
      <c r="AA13" s="75">
        <v>20</v>
      </c>
      <c r="AB13" s="75">
        <v>20</v>
      </c>
      <c r="AC13" s="75">
        <v>20</v>
      </c>
      <c r="AD13" s="75">
        <v>20</v>
      </c>
      <c r="AE13" s="75">
        <v>20</v>
      </c>
      <c r="AF13" s="75">
        <v>20</v>
      </c>
      <c r="AG13" s="75">
        <v>20</v>
      </c>
      <c r="AH13" s="75">
        <v>20</v>
      </c>
      <c r="AI13" s="75">
        <v>20</v>
      </c>
      <c r="AJ13" s="75">
        <v>20</v>
      </c>
      <c r="AL13" s="79"/>
    </row>
    <row r="14" spans="1:38" x14ac:dyDescent="0.3">
      <c r="A14" s="164" t="s">
        <v>138</v>
      </c>
      <c r="B14" s="70" t="s">
        <v>35</v>
      </c>
      <c r="C14" s="71"/>
      <c r="D14" s="72" t="s">
        <v>139</v>
      </c>
      <c r="E14" s="72" t="s">
        <v>140</v>
      </c>
      <c r="F14" s="74" t="s">
        <v>93</v>
      </c>
      <c r="G14" s="75">
        <v>2.81</v>
      </c>
      <c r="H14" s="76" t="s">
        <v>142</v>
      </c>
      <c r="I14" s="76">
        <v>4</v>
      </c>
      <c r="J14" s="77">
        <v>32140</v>
      </c>
      <c r="K14" s="78">
        <v>46265.999988425923</v>
      </c>
      <c r="L14" s="75">
        <v>3.34</v>
      </c>
      <c r="M14" s="75">
        <v>0.03</v>
      </c>
      <c r="N14" s="75">
        <v>5.47</v>
      </c>
      <c r="O14" s="75">
        <v>9.74</v>
      </c>
      <c r="P14" s="75">
        <v>2.58</v>
      </c>
      <c r="Q14" s="75">
        <v>3</v>
      </c>
      <c r="R14" s="75">
        <v>3.77</v>
      </c>
      <c r="S14" s="75">
        <v>2.81</v>
      </c>
      <c r="T14" s="75">
        <v>3.42</v>
      </c>
      <c r="U14" s="75">
        <v>2.87</v>
      </c>
      <c r="V14" s="75">
        <v>1.39</v>
      </c>
      <c r="W14" s="75">
        <v>3.47</v>
      </c>
      <c r="Y14" s="75" t="s">
        <v>142</v>
      </c>
      <c r="Z14" s="75" t="s">
        <v>142</v>
      </c>
      <c r="AA14" s="75" t="s">
        <v>142</v>
      </c>
      <c r="AB14" s="75" t="s">
        <v>142</v>
      </c>
      <c r="AC14" s="75" t="s">
        <v>142</v>
      </c>
      <c r="AD14" s="75" t="s">
        <v>142</v>
      </c>
      <c r="AE14" s="75" t="s">
        <v>142</v>
      </c>
      <c r="AF14" s="75" t="s">
        <v>142</v>
      </c>
      <c r="AG14" s="75" t="s">
        <v>142</v>
      </c>
      <c r="AH14" s="75" t="s">
        <v>142</v>
      </c>
      <c r="AI14" s="75" t="s">
        <v>142</v>
      </c>
      <c r="AJ14" s="75" t="s">
        <v>142</v>
      </c>
      <c r="AL14" s="79"/>
    </row>
    <row r="15" spans="1:38" x14ac:dyDescent="0.3">
      <c r="A15" s="164" t="s">
        <v>146</v>
      </c>
      <c r="B15" s="70" t="s">
        <v>35</v>
      </c>
      <c r="C15" s="71" t="s">
        <v>147</v>
      </c>
      <c r="D15" s="72" t="s">
        <v>148</v>
      </c>
      <c r="E15" s="72" t="s">
        <v>149</v>
      </c>
      <c r="F15" s="74" t="s">
        <v>93</v>
      </c>
      <c r="G15" s="75">
        <v>674.7</v>
      </c>
      <c r="H15" s="76">
        <v>1</v>
      </c>
      <c r="I15" s="76">
        <v>4</v>
      </c>
      <c r="J15" s="77">
        <v>43983</v>
      </c>
      <c r="K15" s="78">
        <v>51287</v>
      </c>
      <c r="L15" s="75">
        <v>674.7</v>
      </c>
      <c r="M15" s="75">
        <v>674.7</v>
      </c>
      <c r="N15" s="75">
        <v>674.7</v>
      </c>
      <c r="O15" s="75">
        <v>674.7</v>
      </c>
      <c r="P15" s="75">
        <v>674.7</v>
      </c>
      <c r="Q15" s="75">
        <v>674.7</v>
      </c>
      <c r="R15" s="75">
        <v>674.7</v>
      </c>
      <c r="S15" s="75">
        <v>674.7</v>
      </c>
      <c r="T15" s="75">
        <v>674.7</v>
      </c>
      <c r="U15" s="75">
        <v>674.7</v>
      </c>
      <c r="V15" s="75">
        <v>674.7</v>
      </c>
      <c r="W15" s="75">
        <v>674.7</v>
      </c>
      <c r="Y15" s="75">
        <v>541.94000000000005</v>
      </c>
      <c r="Z15" s="75">
        <v>541.94000000000005</v>
      </c>
      <c r="AA15" s="75">
        <v>541.94000000000005</v>
      </c>
      <c r="AB15" s="75">
        <v>541.94000000000005</v>
      </c>
      <c r="AC15" s="75">
        <v>541.94000000000005</v>
      </c>
      <c r="AD15" s="75">
        <v>541.94000000000005</v>
      </c>
      <c r="AE15" s="75">
        <v>541.94000000000005</v>
      </c>
      <c r="AF15" s="75">
        <v>541.94000000000005</v>
      </c>
      <c r="AG15" s="75">
        <v>541.94000000000005</v>
      </c>
      <c r="AH15" s="75">
        <v>541.94000000000005</v>
      </c>
      <c r="AI15" s="75">
        <v>541.94000000000005</v>
      </c>
      <c r="AJ15" s="75">
        <v>541.94000000000005</v>
      </c>
      <c r="AL15" s="79"/>
    </row>
    <row r="16" spans="1:38" x14ac:dyDescent="0.3">
      <c r="A16" s="164" t="s">
        <v>146</v>
      </c>
      <c r="B16" s="70" t="s">
        <v>35</v>
      </c>
      <c r="C16" s="71" t="s">
        <v>147</v>
      </c>
      <c r="D16" s="72" t="s">
        <v>150</v>
      </c>
      <c r="E16" s="72" t="s">
        <v>151</v>
      </c>
      <c r="F16" s="74" t="s">
        <v>93</v>
      </c>
      <c r="G16" s="75">
        <v>673.8</v>
      </c>
      <c r="H16" s="76">
        <v>1</v>
      </c>
      <c r="I16" s="76">
        <v>4</v>
      </c>
      <c r="J16" s="77">
        <v>43952</v>
      </c>
      <c r="K16" s="78">
        <v>51256</v>
      </c>
      <c r="L16" s="75">
        <v>673.8</v>
      </c>
      <c r="M16" s="75">
        <v>673.8</v>
      </c>
      <c r="N16" s="75">
        <v>673.8</v>
      </c>
      <c r="O16" s="75">
        <v>673.8</v>
      </c>
      <c r="P16" s="75">
        <v>673.8</v>
      </c>
      <c r="Q16" s="75">
        <v>673.8</v>
      </c>
      <c r="R16" s="75">
        <v>673.8</v>
      </c>
      <c r="S16" s="75">
        <v>673.8</v>
      </c>
      <c r="T16" s="75">
        <v>673.8</v>
      </c>
      <c r="U16" s="75">
        <v>673.8</v>
      </c>
      <c r="V16" s="75">
        <v>673.8</v>
      </c>
      <c r="W16" s="75">
        <v>673.8</v>
      </c>
      <c r="Y16" s="75">
        <v>534.64</v>
      </c>
      <c r="Z16" s="75">
        <v>534.64</v>
      </c>
      <c r="AA16" s="75">
        <v>534.64</v>
      </c>
      <c r="AB16" s="75">
        <v>534.64</v>
      </c>
      <c r="AC16" s="75">
        <v>534.64</v>
      </c>
      <c r="AD16" s="75">
        <v>534.64</v>
      </c>
      <c r="AE16" s="75">
        <v>534.64</v>
      </c>
      <c r="AF16" s="75">
        <v>534.64</v>
      </c>
      <c r="AG16" s="75">
        <v>534.64</v>
      </c>
      <c r="AH16" s="75">
        <v>534.64</v>
      </c>
      <c r="AI16" s="75">
        <v>534.64</v>
      </c>
      <c r="AJ16" s="75">
        <v>534.64</v>
      </c>
      <c r="AL16" s="79"/>
    </row>
    <row r="17" spans="1:38" x14ac:dyDescent="0.3">
      <c r="A17" s="164" t="s">
        <v>146</v>
      </c>
      <c r="B17" s="70" t="s">
        <v>35</v>
      </c>
      <c r="C17" s="71" t="s">
        <v>147</v>
      </c>
      <c r="D17" s="72" t="s">
        <v>152</v>
      </c>
      <c r="E17" s="72" t="s">
        <v>153</v>
      </c>
      <c r="F17" s="74" t="s">
        <v>93</v>
      </c>
      <c r="G17" s="75">
        <v>49</v>
      </c>
      <c r="H17" s="76">
        <v>1</v>
      </c>
      <c r="I17" s="76">
        <v>4</v>
      </c>
      <c r="J17" s="77">
        <v>44013</v>
      </c>
      <c r="K17" s="78">
        <v>51317</v>
      </c>
      <c r="L17" s="75">
        <v>49</v>
      </c>
      <c r="M17" s="75">
        <v>49</v>
      </c>
      <c r="N17" s="75">
        <v>49</v>
      </c>
      <c r="O17" s="75">
        <v>49</v>
      </c>
      <c r="P17" s="75">
        <v>49</v>
      </c>
      <c r="Q17" s="75">
        <v>49</v>
      </c>
      <c r="R17" s="75">
        <v>49</v>
      </c>
      <c r="S17" s="75">
        <v>49</v>
      </c>
      <c r="T17" s="75">
        <v>49</v>
      </c>
      <c r="U17" s="75">
        <v>49</v>
      </c>
      <c r="V17" s="75">
        <v>49</v>
      </c>
      <c r="W17" s="75">
        <v>49</v>
      </c>
      <c r="Y17" s="75">
        <v>49</v>
      </c>
      <c r="Z17" s="75">
        <v>49</v>
      </c>
      <c r="AA17" s="75">
        <v>49</v>
      </c>
      <c r="AB17" s="75">
        <v>49</v>
      </c>
      <c r="AC17" s="75">
        <v>49</v>
      </c>
      <c r="AD17" s="75">
        <v>49</v>
      </c>
      <c r="AE17" s="75">
        <v>49</v>
      </c>
      <c r="AF17" s="75">
        <v>49</v>
      </c>
      <c r="AG17" s="75">
        <v>49</v>
      </c>
      <c r="AH17" s="75">
        <v>49</v>
      </c>
      <c r="AI17" s="75">
        <v>49</v>
      </c>
      <c r="AJ17" s="75">
        <v>49</v>
      </c>
      <c r="AL17" s="79"/>
    </row>
    <row r="18" spans="1:38" x14ac:dyDescent="0.3">
      <c r="A18" s="164" t="s">
        <v>146</v>
      </c>
      <c r="B18" s="70" t="s">
        <v>35</v>
      </c>
      <c r="C18" s="71" t="s">
        <v>147</v>
      </c>
      <c r="D18" s="72" t="s">
        <v>152</v>
      </c>
      <c r="E18" s="72" t="s">
        <v>154</v>
      </c>
      <c r="F18" s="74" t="s">
        <v>93</v>
      </c>
      <c r="G18" s="75">
        <v>49</v>
      </c>
      <c r="H18" s="76">
        <v>1</v>
      </c>
      <c r="I18" s="76">
        <v>4</v>
      </c>
      <c r="J18" s="77">
        <v>44013</v>
      </c>
      <c r="K18" s="78">
        <v>51317</v>
      </c>
      <c r="L18" s="75">
        <v>49</v>
      </c>
      <c r="M18" s="75">
        <v>49</v>
      </c>
      <c r="N18" s="75">
        <v>49</v>
      </c>
      <c r="O18" s="75">
        <v>49</v>
      </c>
      <c r="P18" s="75">
        <v>49</v>
      </c>
      <c r="Q18" s="75">
        <v>49</v>
      </c>
      <c r="R18" s="75">
        <v>49</v>
      </c>
      <c r="S18" s="75">
        <v>49</v>
      </c>
      <c r="T18" s="75">
        <v>49</v>
      </c>
      <c r="U18" s="75">
        <v>49</v>
      </c>
      <c r="V18" s="75">
        <v>49</v>
      </c>
      <c r="W18" s="75">
        <v>49</v>
      </c>
      <c r="Y18" s="75">
        <v>49</v>
      </c>
      <c r="Z18" s="75">
        <v>49</v>
      </c>
      <c r="AA18" s="75">
        <v>49</v>
      </c>
      <c r="AB18" s="75">
        <v>49</v>
      </c>
      <c r="AC18" s="75">
        <v>49</v>
      </c>
      <c r="AD18" s="75">
        <v>49</v>
      </c>
      <c r="AE18" s="75">
        <v>49</v>
      </c>
      <c r="AF18" s="75">
        <v>49</v>
      </c>
      <c r="AG18" s="75">
        <v>49</v>
      </c>
      <c r="AH18" s="75">
        <v>49</v>
      </c>
      <c r="AI18" s="75">
        <v>49</v>
      </c>
      <c r="AJ18" s="75">
        <v>49</v>
      </c>
      <c r="AL18" s="79"/>
    </row>
    <row r="19" spans="1:38" x14ac:dyDescent="0.3">
      <c r="A19" s="164" t="s">
        <v>146</v>
      </c>
      <c r="B19" s="70" t="s">
        <v>35</v>
      </c>
      <c r="C19" s="71" t="s">
        <v>147</v>
      </c>
      <c r="D19" s="72" t="s">
        <v>155</v>
      </c>
      <c r="E19" s="72" t="s">
        <v>156</v>
      </c>
      <c r="F19" s="74" t="s">
        <v>93</v>
      </c>
      <c r="G19" s="75">
        <v>100</v>
      </c>
      <c r="H19" s="76">
        <v>3</v>
      </c>
      <c r="I19" s="76">
        <v>1</v>
      </c>
      <c r="J19" s="77">
        <v>44197</v>
      </c>
      <c r="K19" s="78">
        <v>51501</v>
      </c>
      <c r="L19" s="75">
        <v>100</v>
      </c>
      <c r="M19" s="75">
        <v>100</v>
      </c>
      <c r="N19" s="75">
        <v>100</v>
      </c>
      <c r="O19" s="75">
        <v>100</v>
      </c>
      <c r="P19" s="75">
        <v>100</v>
      </c>
      <c r="Q19" s="75">
        <v>100</v>
      </c>
      <c r="R19" s="75">
        <v>100</v>
      </c>
      <c r="S19" s="75">
        <v>100</v>
      </c>
      <c r="T19" s="75">
        <v>100</v>
      </c>
      <c r="U19" s="75">
        <v>100</v>
      </c>
      <c r="V19" s="75">
        <v>100</v>
      </c>
      <c r="W19" s="75">
        <v>100</v>
      </c>
      <c r="Y19" s="75">
        <v>200</v>
      </c>
      <c r="Z19" s="75">
        <v>200</v>
      </c>
      <c r="AA19" s="75">
        <v>200</v>
      </c>
      <c r="AB19" s="75">
        <v>200</v>
      </c>
      <c r="AC19" s="75">
        <v>200</v>
      </c>
      <c r="AD19" s="75">
        <v>200</v>
      </c>
      <c r="AE19" s="75">
        <v>200</v>
      </c>
      <c r="AF19" s="75">
        <v>200</v>
      </c>
      <c r="AG19" s="75">
        <v>200</v>
      </c>
      <c r="AH19" s="75">
        <v>200</v>
      </c>
      <c r="AI19" s="75">
        <v>200</v>
      </c>
      <c r="AJ19" s="75">
        <v>200</v>
      </c>
      <c r="AL19" s="79"/>
    </row>
    <row r="20" spans="1:38" x14ac:dyDescent="0.3">
      <c r="A20" s="164" t="s">
        <v>157</v>
      </c>
      <c r="B20" s="70" t="s">
        <v>35</v>
      </c>
      <c r="C20" s="71" t="s">
        <v>147</v>
      </c>
      <c r="D20" s="72" t="s">
        <v>158</v>
      </c>
      <c r="E20" s="72" t="s">
        <v>159</v>
      </c>
      <c r="F20" s="74" t="s">
        <v>48</v>
      </c>
      <c r="G20" s="75">
        <v>100</v>
      </c>
      <c r="H20" s="76">
        <v>3</v>
      </c>
      <c r="I20" s="76">
        <v>2</v>
      </c>
      <c r="J20" s="77">
        <v>44378</v>
      </c>
      <c r="K20" s="78">
        <v>51591</v>
      </c>
      <c r="L20" s="75">
        <v>100</v>
      </c>
      <c r="M20" s="75">
        <v>100</v>
      </c>
      <c r="N20" s="75">
        <v>100</v>
      </c>
      <c r="O20" s="75">
        <v>100</v>
      </c>
      <c r="P20" s="75">
        <v>100</v>
      </c>
      <c r="Q20" s="75">
        <v>100</v>
      </c>
      <c r="R20" s="75">
        <v>100</v>
      </c>
      <c r="S20" s="75">
        <v>100</v>
      </c>
      <c r="T20" s="75">
        <v>100</v>
      </c>
      <c r="U20" s="75">
        <v>100</v>
      </c>
      <c r="V20" s="75">
        <v>100</v>
      </c>
      <c r="W20" s="75">
        <v>100</v>
      </c>
      <c r="Y20" s="75">
        <v>200</v>
      </c>
      <c r="Z20" s="75">
        <v>200</v>
      </c>
      <c r="AA20" s="75">
        <v>200</v>
      </c>
      <c r="AB20" s="75">
        <v>200</v>
      </c>
      <c r="AC20" s="75">
        <v>200</v>
      </c>
      <c r="AD20" s="75">
        <v>200</v>
      </c>
      <c r="AE20" s="75">
        <v>200</v>
      </c>
      <c r="AF20" s="75">
        <v>200</v>
      </c>
      <c r="AG20" s="75">
        <v>200</v>
      </c>
      <c r="AH20" s="75">
        <v>200</v>
      </c>
      <c r="AI20" s="75">
        <v>200</v>
      </c>
      <c r="AJ20" s="75">
        <v>200</v>
      </c>
      <c r="AL20" s="79"/>
    </row>
    <row r="21" spans="1:38" x14ac:dyDescent="0.3">
      <c r="A21" s="164" t="s">
        <v>160</v>
      </c>
      <c r="B21" s="70" t="s">
        <v>35</v>
      </c>
      <c r="C21" s="71" t="s">
        <v>147</v>
      </c>
      <c r="D21" s="72" t="s">
        <v>161</v>
      </c>
      <c r="E21" s="72" t="s">
        <v>162</v>
      </c>
      <c r="F21" s="74" t="s">
        <v>48</v>
      </c>
      <c r="G21" s="75">
        <v>40</v>
      </c>
      <c r="H21" s="76">
        <v>3</v>
      </c>
      <c r="I21" s="76">
        <v>1</v>
      </c>
      <c r="J21" s="77">
        <v>45078</v>
      </c>
      <c r="K21" s="78">
        <v>51470</v>
      </c>
      <c r="L21" s="75">
        <v>40</v>
      </c>
      <c r="M21" s="75">
        <v>40</v>
      </c>
      <c r="N21" s="75">
        <v>40</v>
      </c>
      <c r="O21" s="75">
        <v>40</v>
      </c>
      <c r="P21" s="75">
        <v>40</v>
      </c>
      <c r="Q21" s="75">
        <v>40</v>
      </c>
      <c r="R21" s="75">
        <v>40</v>
      </c>
      <c r="S21" s="75">
        <v>40</v>
      </c>
      <c r="T21" s="75">
        <v>40</v>
      </c>
      <c r="U21" s="75">
        <v>40</v>
      </c>
      <c r="V21" s="75">
        <v>40</v>
      </c>
      <c r="W21" s="75">
        <v>40</v>
      </c>
      <c r="Y21" s="75">
        <v>80</v>
      </c>
      <c r="Z21" s="75">
        <v>80</v>
      </c>
      <c r="AA21" s="75">
        <v>80</v>
      </c>
      <c r="AB21" s="75">
        <v>80</v>
      </c>
      <c r="AC21" s="75">
        <v>80</v>
      </c>
      <c r="AD21" s="75">
        <v>80</v>
      </c>
      <c r="AE21" s="75">
        <v>80</v>
      </c>
      <c r="AF21" s="75">
        <v>80</v>
      </c>
      <c r="AG21" s="75">
        <v>80</v>
      </c>
      <c r="AH21" s="75">
        <v>80</v>
      </c>
      <c r="AI21" s="75">
        <v>80</v>
      </c>
      <c r="AJ21" s="75">
        <v>80</v>
      </c>
      <c r="AL21" s="79"/>
    </row>
    <row r="22" spans="1:38" x14ac:dyDescent="0.3">
      <c r="A22" s="164" t="s">
        <v>160</v>
      </c>
      <c r="B22" s="70" t="s">
        <v>35</v>
      </c>
      <c r="C22" s="71" t="s">
        <v>147</v>
      </c>
      <c r="D22" s="72" t="s">
        <v>163</v>
      </c>
      <c r="E22" s="72" t="s">
        <v>164</v>
      </c>
      <c r="F22" s="74" t="s">
        <v>48</v>
      </c>
      <c r="G22" s="75">
        <v>10</v>
      </c>
      <c r="H22" s="76">
        <v>3</v>
      </c>
      <c r="I22" s="76">
        <v>1</v>
      </c>
      <c r="J22" s="77">
        <v>44287</v>
      </c>
      <c r="K22" s="78">
        <v>51470</v>
      </c>
      <c r="L22" s="75">
        <v>10</v>
      </c>
      <c r="M22" s="75">
        <v>10</v>
      </c>
      <c r="N22" s="75">
        <v>10</v>
      </c>
      <c r="O22" s="75">
        <v>10</v>
      </c>
      <c r="P22" s="75">
        <v>10</v>
      </c>
      <c r="Q22" s="75">
        <v>10</v>
      </c>
      <c r="R22" s="75">
        <v>10</v>
      </c>
      <c r="S22" s="75">
        <v>10</v>
      </c>
      <c r="T22" s="75">
        <v>10</v>
      </c>
      <c r="U22" s="75">
        <v>10</v>
      </c>
      <c r="V22" s="75">
        <v>10</v>
      </c>
      <c r="W22" s="75">
        <v>10</v>
      </c>
      <c r="Y22" s="75">
        <v>20</v>
      </c>
      <c r="Z22" s="75">
        <v>20</v>
      </c>
      <c r="AA22" s="75">
        <v>20</v>
      </c>
      <c r="AB22" s="75">
        <v>20</v>
      </c>
      <c r="AC22" s="75">
        <v>20</v>
      </c>
      <c r="AD22" s="75">
        <v>20</v>
      </c>
      <c r="AE22" s="75">
        <v>20</v>
      </c>
      <c r="AF22" s="75">
        <v>20</v>
      </c>
      <c r="AG22" s="75">
        <v>20</v>
      </c>
      <c r="AH22" s="75">
        <v>20</v>
      </c>
      <c r="AI22" s="75">
        <v>20</v>
      </c>
      <c r="AJ22" s="75">
        <v>20</v>
      </c>
      <c r="AL22" s="79"/>
    </row>
    <row r="23" spans="1:38" x14ac:dyDescent="0.3">
      <c r="A23" s="164" t="s">
        <v>160</v>
      </c>
      <c r="B23" s="70" t="s">
        <v>35</v>
      </c>
      <c r="C23" s="71" t="s">
        <v>147</v>
      </c>
      <c r="D23" s="72" t="s">
        <v>165</v>
      </c>
      <c r="E23" s="72" t="s">
        <v>166</v>
      </c>
      <c r="F23" s="74" t="s">
        <v>48</v>
      </c>
      <c r="G23" s="75">
        <v>11</v>
      </c>
      <c r="H23" s="76">
        <v>3</v>
      </c>
      <c r="I23" s="76">
        <v>2</v>
      </c>
      <c r="J23" s="77">
        <v>44348</v>
      </c>
      <c r="K23" s="78">
        <v>51501</v>
      </c>
      <c r="L23" s="75">
        <v>11</v>
      </c>
      <c r="M23" s="75">
        <v>11</v>
      </c>
      <c r="N23" s="75">
        <v>11</v>
      </c>
      <c r="O23" s="75">
        <v>11</v>
      </c>
      <c r="P23" s="75">
        <v>11</v>
      </c>
      <c r="Q23" s="75">
        <v>11</v>
      </c>
      <c r="R23" s="75">
        <v>11</v>
      </c>
      <c r="S23" s="75">
        <v>11</v>
      </c>
      <c r="T23" s="75">
        <v>11</v>
      </c>
      <c r="U23" s="75">
        <v>11</v>
      </c>
      <c r="V23" s="75">
        <v>11</v>
      </c>
      <c r="W23" s="75">
        <v>11</v>
      </c>
      <c r="Y23" s="75">
        <v>22</v>
      </c>
      <c r="Z23" s="75">
        <v>22</v>
      </c>
      <c r="AA23" s="75">
        <v>22</v>
      </c>
      <c r="AB23" s="75">
        <v>22</v>
      </c>
      <c r="AC23" s="75">
        <v>22</v>
      </c>
      <c r="AD23" s="75">
        <v>22</v>
      </c>
      <c r="AE23" s="75">
        <v>22</v>
      </c>
      <c r="AF23" s="75">
        <v>22</v>
      </c>
      <c r="AG23" s="75">
        <v>22</v>
      </c>
      <c r="AH23" s="75">
        <v>22</v>
      </c>
      <c r="AI23" s="75">
        <v>22</v>
      </c>
      <c r="AJ23" s="75">
        <v>22</v>
      </c>
      <c r="AL23" s="79"/>
    </row>
    <row r="24" spans="1:38" x14ac:dyDescent="0.3">
      <c r="A24" s="164" t="s">
        <v>160</v>
      </c>
      <c r="B24" s="70" t="s">
        <v>35</v>
      </c>
      <c r="C24" s="71" t="s">
        <v>147</v>
      </c>
      <c r="D24" s="72" t="s">
        <v>167</v>
      </c>
      <c r="E24" s="72" t="s">
        <v>162</v>
      </c>
      <c r="F24" s="74" t="s">
        <v>48</v>
      </c>
      <c r="G24" s="75">
        <v>5</v>
      </c>
      <c r="H24" s="76">
        <v>3</v>
      </c>
      <c r="I24" s="76">
        <v>1</v>
      </c>
      <c r="J24" s="77">
        <v>45078</v>
      </c>
      <c r="K24" s="78">
        <v>51591</v>
      </c>
      <c r="L24" s="75">
        <v>5</v>
      </c>
      <c r="M24" s="75">
        <v>5</v>
      </c>
      <c r="N24" s="75">
        <v>5</v>
      </c>
      <c r="O24" s="75">
        <v>5</v>
      </c>
      <c r="P24" s="75">
        <v>5</v>
      </c>
      <c r="Q24" s="75">
        <v>5</v>
      </c>
      <c r="R24" s="75">
        <v>5</v>
      </c>
      <c r="S24" s="75">
        <v>5</v>
      </c>
      <c r="T24" s="75">
        <v>5</v>
      </c>
      <c r="U24" s="75">
        <v>5</v>
      </c>
      <c r="V24" s="75">
        <v>5</v>
      </c>
      <c r="W24" s="75">
        <v>5</v>
      </c>
      <c r="Y24" s="75">
        <v>10</v>
      </c>
      <c r="Z24" s="75">
        <v>10</v>
      </c>
      <c r="AA24" s="75">
        <v>10</v>
      </c>
      <c r="AB24" s="75">
        <v>10</v>
      </c>
      <c r="AC24" s="75">
        <v>10</v>
      </c>
      <c r="AD24" s="75">
        <v>10</v>
      </c>
      <c r="AE24" s="75">
        <v>10</v>
      </c>
      <c r="AF24" s="75">
        <v>10</v>
      </c>
      <c r="AG24" s="75">
        <v>10</v>
      </c>
      <c r="AH24" s="75">
        <v>10</v>
      </c>
      <c r="AI24" s="75">
        <v>10</v>
      </c>
      <c r="AJ24" s="75">
        <v>10</v>
      </c>
      <c r="AL24" s="79"/>
    </row>
    <row r="25" spans="1:38" x14ac:dyDescent="0.3">
      <c r="A25" s="164" t="s">
        <v>172</v>
      </c>
      <c r="B25" s="70" t="s">
        <v>35</v>
      </c>
      <c r="C25" s="71" t="s">
        <v>169</v>
      </c>
      <c r="D25" s="72" t="s">
        <v>173</v>
      </c>
      <c r="E25" s="72" t="s">
        <v>174</v>
      </c>
      <c r="F25" s="74" t="s">
        <v>48</v>
      </c>
      <c r="G25" s="75">
        <v>22</v>
      </c>
      <c r="H25" s="76" t="s">
        <v>177</v>
      </c>
      <c r="I25" s="76">
        <v>4</v>
      </c>
      <c r="J25" s="77">
        <v>43831</v>
      </c>
      <c r="K25" s="78">
        <v>46386</v>
      </c>
      <c r="L25" s="75">
        <v>30.27</v>
      </c>
      <c r="M25" s="75">
        <v>26.24</v>
      </c>
      <c r="N25" s="75">
        <v>30.35</v>
      </c>
      <c r="O25" s="75">
        <v>30.32</v>
      </c>
      <c r="P25" s="75">
        <v>30.16</v>
      </c>
      <c r="Q25" s="75">
        <v>30.35</v>
      </c>
      <c r="R25" s="75">
        <v>29.84</v>
      </c>
      <c r="S25" s="75">
        <v>22</v>
      </c>
      <c r="T25" s="75">
        <v>21.8</v>
      </c>
      <c r="U25" s="75">
        <v>21.99</v>
      </c>
      <c r="V25" s="75">
        <v>21.8</v>
      </c>
      <c r="W25" s="75">
        <v>21.99</v>
      </c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L25" s="79"/>
    </row>
    <row r="26" spans="1:38" x14ac:dyDescent="0.3">
      <c r="A26" s="164" t="s">
        <v>175</v>
      </c>
      <c r="B26" s="70" t="s">
        <v>35</v>
      </c>
      <c r="C26" s="71" t="s">
        <v>169</v>
      </c>
      <c r="D26" s="72" t="s">
        <v>173</v>
      </c>
      <c r="E26" s="72" t="s">
        <v>176</v>
      </c>
      <c r="F26" s="74" t="s">
        <v>48</v>
      </c>
      <c r="G26" s="75">
        <v>18.09</v>
      </c>
      <c r="H26" s="76" t="s">
        <v>177</v>
      </c>
      <c r="I26" s="76">
        <v>4</v>
      </c>
      <c r="J26" s="77">
        <v>44075</v>
      </c>
      <c r="K26" s="78">
        <v>46387</v>
      </c>
      <c r="L26" s="75">
        <v>17.36</v>
      </c>
      <c r="M26" s="75">
        <v>16.04</v>
      </c>
      <c r="N26" s="75">
        <v>16.7</v>
      </c>
      <c r="O26" s="75">
        <v>16.149999999999999</v>
      </c>
      <c r="P26" s="75">
        <v>16.440000000000001</v>
      </c>
      <c r="Q26" s="75">
        <v>17.55</v>
      </c>
      <c r="R26" s="75">
        <v>16.5</v>
      </c>
      <c r="S26" s="75">
        <v>18.09</v>
      </c>
      <c r="T26" s="75">
        <v>16.739999999999998</v>
      </c>
      <c r="U26" s="75">
        <v>16.920000000000002</v>
      </c>
      <c r="V26" s="75">
        <v>16.64</v>
      </c>
      <c r="W26" s="75">
        <v>18.34</v>
      </c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L26" s="79"/>
    </row>
    <row r="27" spans="1:38" x14ac:dyDescent="0.3">
      <c r="A27" s="164" t="s">
        <v>178</v>
      </c>
      <c r="B27" s="70"/>
      <c r="C27" s="71" t="s">
        <v>179</v>
      </c>
      <c r="D27" s="72" t="s">
        <v>180</v>
      </c>
      <c r="E27" s="72" t="s">
        <v>162</v>
      </c>
      <c r="F27" s="74" t="s">
        <v>39</v>
      </c>
      <c r="G27" s="75"/>
      <c r="H27" s="76"/>
      <c r="I27" s="76">
        <v>4</v>
      </c>
      <c r="J27" s="77">
        <v>45078</v>
      </c>
      <c r="K27" s="78">
        <v>49458</v>
      </c>
      <c r="L27" s="75">
        <v>11.97</v>
      </c>
      <c r="M27" s="75">
        <v>11.77</v>
      </c>
      <c r="N27" s="75">
        <v>11.42</v>
      </c>
      <c r="O27" s="75">
        <v>10.66</v>
      </c>
      <c r="P27" s="75">
        <v>11.57</v>
      </c>
      <c r="Q27" s="75">
        <v>12.7</v>
      </c>
      <c r="R27" s="75">
        <v>12.25</v>
      </c>
      <c r="S27" s="75">
        <v>12.56</v>
      </c>
      <c r="T27" s="75">
        <v>12.07</v>
      </c>
      <c r="U27" s="75">
        <v>10.83</v>
      </c>
      <c r="V27" s="75">
        <v>11.98</v>
      </c>
      <c r="W27" s="75">
        <v>12.75</v>
      </c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L27" s="79"/>
    </row>
    <row r="28" spans="1:38" x14ac:dyDescent="0.3">
      <c r="A28" s="165"/>
      <c r="B28" s="166"/>
      <c r="C28" s="167"/>
      <c r="D28" s="165"/>
      <c r="E28" s="166"/>
      <c r="F28" s="168"/>
      <c r="G28" s="169"/>
      <c r="H28" s="166"/>
      <c r="I28" s="166"/>
      <c r="J28" s="170"/>
      <c r="K28" s="170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L28" s="79"/>
    </row>
    <row r="29" spans="1:38" x14ac:dyDescent="0.3">
      <c r="A29" s="85" t="s">
        <v>258</v>
      </c>
      <c r="B29" s="85"/>
      <c r="C29" s="85"/>
      <c r="D29" s="85" t="s">
        <v>259</v>
      </c>
      <c r="E29" s="85" t="s">
        <v>185</v>
      </c>
      <c r="F29" s="85" t="s">
        <v>39</v>
      </c>
      <c r="G29" s="85"/>
      <c r="H29" s="85"/>
      <c r="I29" s="85"/>
      <c r="J29" s="86">
        <v>45292</v>
      </c>
      <c r="K29" s="86">
        <v>45657</v>
      </c>
      <c r="L29" s="86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171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60" t="s">
        <v>142</v>
      </c>
      <c r="AL29" s="79"/>
    </row>
    <row r="30" spans="1:38" x14ac:dyDescent="0.3">
      <c r="A30" s="172"/>
      <c r="B30" s="100"/>
      <c r="C30" s="100"/>
      <c r="D30" s="101"/>
      <c r="E30" s="102"/>
      <c r="F30" s="103"/>
      <c r="G30" s="83"/>
      <c r="H30" s="104"/>
      <c r="I30" s="104"/>
      <c r="J30" s="105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82"/>
      <c r="V30" s="82"/>
      <c r="W30" s="82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L30" s="79"/>
    </row>
    <row r="31" spans="1:38" ht="53.4" x14ac:dyDescent="0.3">
      <c r="A31" s="173" t="s">
        <v>189</v>
      </c>
      <c r="B31" s="174"/>
      <c r="C31" s="174" t="s">
        <v>85</v>
      </c>
      <c r="D31" s="173" t="s">
        <v>86</v>
      </c>
      <c r="E31" s="175" t="s">
        <v>4</v>
      </c>
      <c r="F31" s="176" t="s">
        <v>5</v>
      </c>
      <c r="G31" s="176" t="s">
        <v>6</v>
      </c>
      <c r="H31" s="177" t="s">
        <v>87</v>
      </c>
      <c r="I31" s="178"/>
      <c r="J31" s="108" t="s">
        <v>182</v>
      </c>
      <c r="K31" s="108" t="s">
        <v>11</v>
      </c>
      <c r="L31" s="179" t="s">
        <v>71</v>
      </c>
      <c r="M31" s="179" t="s">
        <v>72</v>
      </c>
      <c r="N31" s="179" t="s">
        <v>73</v>
      </c>
      <c r="O31" s="179" t="s">
        <v>74</v>
      </c>
      <c r="P31" s="179" t="s">
        <v>75</v>
      </c>
      <c r="Q31" s="179" t="s">
        <v>76</v>
      </c>
      <c r="R31" s="179" t="s">
        <v>77</v>
      </c>
      <c r="S31" s="179" t="s">
        <v>78</v>
      </c>
      <c r="T31" s="179" t="s">
        <v>79</v>
      </c>
      <c r="U31" s="179" t="s">
        <v>80</v>
      </c>
      <c r="V31" s="179" t="s">
        <v>81</v>
      </c>
      <c r="W31" s="179" t="s">
        <v>82</v>
      </c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L31" s="79"/>
    </row>
    <row r="32" spans="1:38" ht="14.4" x14ac:dyDescent="0.3">
      <c r="A32" s="109" t="s">
        <v>146</v>
      </c>
      <c r="B32" s="110" t="s">
        <v>35</v>
      </c>
      <c r="C32" s="180" t="s">
        <v>190</v>
      </c>
      <c r="D32" s="112" t="s">
        <v>191</v>
      </c>
      <c r="E32" s="113" t="s">
        <v>192</v>
      </c>
      <c r="F32" s="114" t="s">
        <v>93</v>
      </c>
      <c r="G32" s="115">
        <v>5</v>
      </c>
      <c r="H32" s="116"/>
      <c r="I32" s="116"/>
      <c r="J32" s="117">
        <v>43040</v>
      </c>
      <c r="K32" s="117">
        <v>46872</v>
      </c>
      <c r="L32" s="118">
        <v>5</v>
      </c>
      <c r="M32" s="114">
        <v>5</v>
      </c>
      <c r="N32" s="114">
        <v>5</v>
      </c>
      <c r="O32" s="114">
        <v>5</v>
      </c>
      <c r="P32" s="114">
        <v>5</v>
      </c>
      <c r="Q32" s="114">
        <v>5</v>
      </c>
      <c r="R32" s="114">
        <v>5</v>
      </c>
      <c r="S32" s="114">
        <v>5</v>
      </c>
      <c r="T32" s="114">
        <v>5</v>
      </c>
      <c r="U32" s="114">
        <v>5</v>
      </c>
      <c r="V32" s="114">
        <v>5</v>
      </c>
      <c r="W32" s="114">
        <v>5</v>
      </c>
    </row>
    <row r="33" spans="1:36" ht="14.4" x14ac:dyDescent="0.3">
      <c r="A33" s="109" t="s">
        <v>146</v>
      </c>
      <c r="B33" s="110" t="s">
        <v>35</v>
      </c>
      <c r="C33" s="180" t="s">
        <v>190</v>
      </c>
      <c r="D33" s="112" t="s">
        <v>193</v>
      </c>
      <c r="E33" s="113" t="s">
        <v>194</v>
      </c>
      <c r="F33" s="114" t="s">
        <v>93</v>
      </c>
      <c r="G33" s="115">
        <v>5</v>
      </c>
      <c r="H33" s="116"/>
      <c r="I33" s="116"/>
      <c r="J33" s="117">
        <v>43132</v>
      </c>
      <c r="K33" s="117">
        <v>46965</v>
      </c>
      <c r="L33" s="118">
        <v>5</v>
      </c>
      <c r="M33" s="118">
        <v>5</v>
      </c>
      <c r="N33" s="118">
        <v>5</v>
      </c>
      <c r="O33" s="118">
        <v>5</v>
      </c>
      <c r="P33" s="118">
        <v>5</v>
      </c>
      <c r="Q33" s="118">
        <v>5</v>
      </c>
      <c r="R33" s="118">
        <v>5</v>
      </c>
      <c r="S33" s="118">
        <v>5</v>
      </c>
      <c r="T33" s="118">
        <v>5</v>
      </c>
      <c r="U33" s="118">
        <v>5</v>
      </c>
      <c r="V33" s="118">
        <v>5</v>
      </c>
      <c r="W33" s="118">
        <v>5</v>
      </c>
    </row>
    <row r="34" spans="1:36" ht="14.4" x14ac:dyDescent="0.3">
      <c r="A34" s="109" t="s">
        <v>146</v>
      </c>
      <c r="B34" s="110" t="s">
        <v>35</v>
      </c>
      <c r="C34" s="180" t="s">
        <v>190</v>
      </c>
      <c r="D34" s="112" t="s">
        <v>195</v>
      </c>
      <c r="E34" s="113" t="s">
        <v>196</v>
      </c>
      <c r="F34" s="114" t="s">
        <v>93</v>
      </c>
      <c r="G34" s="115">
        <v>25</v>
      </c>
      <c r="H34" s="116"/>
      <c r="I34" s="116"/>
      <c r="J34" s="117">
        <v>43556</v>
      </c>
      <c r="K34" s="117">
        <v>47208</v>
      </c>
      <c r="L34" s="118">
        <v>25</v>
      </c>
      <c r="M34" s="118">
        <v>25</v>
      </c>
      <c r="N34" s="118">
        <v>25</v>
      </c>
      <c r="O34" s="118">
        <v>25</v>
      </c>
      <c r="P34" s="118">
        <v>25</v>
      </c>
      <c r="Q34" s="118">
        <v>25</v>
      </c>
      <c r="R34" s="118">
        <v>25</v>
      </c>
      <c r="S34" s="118">
        <v>25</v>
      </c>
      <c r="T34" s="118">
        <v>25</v>
      </c>
      <c r="U34" s="118">
        <v>25</v>
      </c>
      <c r="V34" s="118">
        <v>25</v>
      </c>
      <c r="W34" s="118">
        <v>25</v>
      </c>
    </row>
    <row r="35" spans="1:36" ht="14.4" x14ac:dyDescent="0.3">
      <c r="A35" s="109" t="s">
        <v>146</v>
      </c>
      <c r="B35" s="110" t="s">
        <v>35</v>
      </c>
      <c r="C35" s="180" t="s">
        <v>190</v>
      </c>
      <c r="D35" s="112" t="s">
        <v>197</v>
      </c>
      <c r="E35" s="113" t="s">
        <v>198</v>
      </c>
      <c r="F35" s="114" t="s">
        <v>93</v>
      </c>
      <c r="G35" s="115">
        <v>15</v>
      </c>
      <c r="H35" s="116"/>
      <c r="I35" s="116"/>
      <c r="J35" s="117">
        <v>43891</v>
      </c>
      <c r="K35" s="117">
        <v>11017</v>
      </c>
      <c r="L35" s="118">
        <v>15</v>
      </c>
      <c r="M35" s="118">
        <v>15</v>
      </c>
      <c r="N35" s="118">
        <v>15</v>
      </c>
      <c r="O35" s="118">
        <v>15</v>
      </c>
      <c r="P35" s="118">
        <v>15</v>
      </c>
      <c r="Q35" s="118">
        <v>15</v>
      </c>
      <c r="R35" s="118">
        <v>15</v>
      </c>
      <c r="S35" s="118">
        <v>15</v>
      </c>
      <c r="T35" s="118">
        <v>15</v>
      </c>
      <c r="U35" s="118">
        <v>15</v>
      </c>
      <c r="V35" s="118">
        <v>15</v>
      </c>
      <c r="W35" s="118">
        <v>15</v>
      </c>
    </row>
    <row r="36" spans="1:36" ht="14.4" x14ac:dyDescent="0.3">
      <c r="A36" s="109" t="s">
        <v>146</v>
      </c>
      <c r="B36" s="110" t="s">
        <v>35</v>
      </c>
      <c r="C36" s="180" t="s">
        <v>199</v>
      </c>
      <c r="D36" s="112" t="s">
        <v>200</v>
      </c>
      <c r="E36" s="113" t="s">
        <v>201</v>
      </c>
      <c r="F36" s="114" t="s">
        <v>93</v>
      </c>
      <c r="G36" s="115">
        <v>20</v>
      </c>
      <c r="H36" s="116"/>
      <c r="I36" s="116"/>
      <c r="J36" s="117">
        <v>42705</v>
      </c>
      <c r="K36" s="117">
        <v>46507</v>
      </c>
      <c r="L36" s="118">
        <v>20</v>
      </c>
      <c r="M36" s="118">
        <v>20</v>
      </c>
      <c r="N36" s="118">
        <v>20</v>
      </c>
      <c r="O36" s="118">
        <v>20</v>
      </c>
      <c r="P36" s="118">
        <v>20</v>
      </c>
      <c r="Q36" s="118">
        <v>20</v>
      </c>
      <c r="R36" s="118">
        <v>20</v>
      </c>
      <c r="S36" s="118">
        <v>20</v>
      </c>
      <c r="T36" s="118">
        <v>20</v>
      </c>
      <c r="U36" s="118">
        <v>20</v>
      </c>
      <c r="V36" s="118">
        <v>20</v>
      </c>
      <c r="W36" s="118">
        <v>20</v>
      </c>
    </row>
    <row r="37" spans="1:36" ht="39.6" x14ac:dyDescent="0.3">
      <c r="A37" s="109" t="s">
        <v>202</v>
      </c>
      <c r="B37" s="110" t="s">
        <v>35</v>
      </c>
      <c r="C37" s="180" t="s">
        <v>260</v>
      </c>
      <c r="D37" s="120" t="s">
        <v>204</v>
      </c>
      <c r="E37" s="113" t="s">
        <v>185</v>
      </c>
      <c r="F37" s="114" t="s">
        <v>93</v>
      </c>
      <c r="G37" s="115">
        <v>5</v>
      </c>
      <c r="H37" s="181"/>
      <c r="I37" s="181"/>
      <c r="J37" s="117">
        <v>44531</v>
      </c>
      <c r="K37" s="117">
        <v>49673</v>
      </c>
      <c r="L37" s="118">
        <v>4.07</v>
      </c>
      <c r="M37" s="118">
        <v>4.3</v>
      </c>
      <c r="N37" s="118">
        <v>4.26</v>
      </c>
      <c r="O37" s="118">
        <v>4.6500000000000004</v>
      </c>
      <c r="P37" s="118">
        <v>4.66</v>
      </c>
      <c r="Q37" s="118">
        <v>4.8099999999999996</v>
      </c>
      <c r="R37" s="118">
        <v>4.8499999999999996</v>
      </c>
      <c r="S37" s="118">
        <v>5</v>
      </c>
      <c r="T37" s="118">
        <v>4.99</v>
      </c>
      <c r="U37" s="118">
        <v>4.71</v>
      </c>
      <c r="V37" s="118">
        <v>4.6399999999999997</v>
      </c>
      <c r="W37" s="118">
        <v>4.07</v>
      </c>
    </row>
    <row r="38" spans="1:36" ht="14.4" x14ac:dyDescent="0.3">
      <c r="A38" s="109" t="s">
        <v>261</v>
      </c>
      <c r="B38" s="110" t="s">
        <v>35</v>
      </c>
      <c r="C38" s="180" t="s">
        <v>262</v>
      </c>
      <c r="D38" s="112" t="s">
        <v>263</v>
      </c>
      <c r="E38" s="113" t="s">
        <v>264</v>
      </c>
      <c r="F38" s="114" t="s">
        <v>265</v>
      </c>
      <c r="G38" s="115">
        <v>10.08</v>
      </c>
      <c r="H38" s="181"/>
      <c r="I38" s="181"/>
      <c r="J38" s="117">
        <v>44562</v>
      </c>
      <c r="K38" s="117">
        <v>47999</v>
      </c>
      <c r="L38" s="118">
        <v>8.4600000000000009</v>
      </c>
      <c r="M38" s="118">
        <v>8.3070000000000004</v>
      </c>
      <c r="N38" s="118">
        <v>9.0730000000000004</v>
      </c>
      <c r="O38" s="118">
        <v>9.1110000000000007</v>
      </c>
      <c r="P38" s="118">
        <v>9.4550000000000001</v>
      </c>
      <c r="Q38" s="118">
        <v>9.6</v>
      </c>
      <c r="R38" s="118">
        <v>10</v>
      </c>
      <c r="S38" s="118">
        <v>10.08</v>
      </c>
      <c r="T38" s="118">
        <v>10.039999999999999</v>
      </c>
      <c r="U38" s="118">
        <v>9.5619999999999994</v>
      </c>
      <c r="V38" s="118">
        <v>9.4019999999999992</v>
      </c>
      <c r="W38" s="118">
        <v>8.3670000000000009</v>
      </c>
    </row>
    <row r="39" spans="1:36" ht="66" x14ac:dyDescent="0.3">
      <c r="A39" s="109" t="s">
        <v>208</v>
      </c>
      <c r="B39" s="110" t="s">
        <v>35</v>
      </c>
      <c r="C39" s="123" t="s">
        <v>209</v>
      </c>
      <c r="D39" s="112" t="s">
        <v>266</v>
      </c>
      <c r="E39" s="109" t="s">
        <v>185</v>
      </c>
      <c r="F39" s="110" t="s">
        <v>40</v>
      </c>
      <c r="G39" s="123"/>
      <c r="H39" s="112"/>
      <c r="I39" s="112"/>
      <c r="J39" s="122">
        <v>45139</v>
      </c>
      <c r="K39" s="124">
        <v>48791</v>
      </c>
      <c r="L39" s="118">
        <v>4.5</v>
      </c>
      <c r="M39" s="118">
        <v>4.5</v>
      </c>
      <c r="N39" s="118">
        <v>4.5</v>
      </c>
      <c r="O39" s="118">
        <v>4.5</v>
      </c>
      <c r="P39" s="118">
        <v>4.5</v>
      </c>
      <c r="Q39" s="118">
        <v>4.5</v>
      </c>
      <c r="R39" s="118">
        <v>4.5</v>
      </c>
      <c r="S39" s="118">
        <v>4.5</v>
      </c>
      <c r="T39" s="118">
        <v>4.5</v>
      </c>
      <c r="U39" s="118">
        <v>4.5</v>
      </c>
      <c r="V39" s="118">
        <v>4.5</v>
      </c>
      <c r="W39" s="118">
        <v>4.5</v>
      </c>
    </row>
    <row r="40" spans="1:36" ht="66" x14ac:dyDescent="0.3">
      <c r="A40" s="109" t="s">
        <v>208</v>
      </c>
      <c r="B40" s="110" t="s">
        <v>35</v>
      </c>
      <c r="C40" s="123" t="s">
        <v>209</v>
      </c>
      <c r="D40" s="112" t="s">
        <v>211</v>
      </c>
      <c r="E40" s="109" t="s">
        <v>185</v>
      </c>
      <c r="F40" s="110" t="s">
        <v>40</v>
      </c>
      <c r="G40" s="123"/>
      <c r="H40" s="112"/>
      <c r="I40" s="112"/>
      <c r="J40" s="122">
        <v>45139</v>
      </c>
      <c r="K40" s="124">
        <v>48791</v>
      </c>
      <c r="L40" s="118">
        <v>0.5</v>
      </c>
      <c r="M40" s="118">
        <v>0.5</v>
      </c>
      <c r="N40" s="118">
        <v>0.5</v>
      </c>
      <c r="O40" s="118">
        <v>0.5</v>
      </c>
      <c r="P40" s="118">
        <v>0.5</v>
      </c>
      <c r="Q40" s="118">
        <v>0.5</v>
      </c>
      <c r="R40" s="118">
        <v>0.5</v>
      </c>
      <c r="S40" s="118">
        <v>0.5</v>
      </c>
      <c r="T40" s="118">
        <v>0.5</v>
      </c>
      <c r="U40" s="118">
        <v>0.5</v>
      </c>
      <c r="V40" s="118">
        <v>0.5</v>
      </c>
      <c r="W40" s="118">
        <v>0.5</v>
      </c>
    </row>
    <row r="44" spans="1:36" x14ac:dyDescent="0.3">
      <c r="F44" s="126" t="s">
        <v>212</v>
      </c>
      <c r="G44" s="127"/>
    </row>
    <row r="45" spans="1:36" x14ac:dyDescent="0.3">
      <c r="F45" s="126" t="s">
        <v>213</v>
      </c>
      <c r="G45" s="127">
        <v>1.0900000000000001</v>
      </c>
      <c r="K45" s="128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</row>
    <row r="46" spans="1:36" x14ac:dyDescent="0.3">
      <c r="F46" s="130" t="s">
        <v>214</v>
      </c>
      <c r="G46" s="131">
        <v>1.0760000000000001</v>
      </c>
      <c r="K46" s="132" t="s">
        <v>215</v>
      </c>
      <c r="L46" s="133">
        <f>SUM(L$4:L$27)+(SUM(L$29)*$G$45)</f>
        <v>2076.39</v>
      </c>
      <c r="M46" s="133">
        <f t="shared" ref="M46:W46" si="0">SUM(M$4:M$27)+(SUM(M$29)*$G$45)</f>
        <v>2067.5300000000002</v>
      </c>
      <c r="N46" s="133">
        <f t="shared" si="0"/>
        <v>2077.39</v>
      </c>
      <c r="O46" s="133">
        <f t="shared" si="0"/>
        <v>2080.3200000000002</v>
      </c>
      <c r="P46" s="133">
        <f t="shared" si="0"/>
        <v>2074.2000000000003</v>
      </c>
      <c r="Q46" s="133">
        <f t="shared" si="0"/>
        <v>2077.0499999999997</v>
      </c>
      <c r="R46" s="133">
        <f t="shared" si="0"/>
        <v>2075.81</v>
      </c>
      <c r="S46" s="133">
        <f t="shared" si="0"/>
        <v>2068.91</v>
      </c>
      <c r="T46" s="133">
        <f t="shared" si="0"/>
        <v>2067.48</v>
      </c>
      <c r="U46" s="133">
        <f t="shared" si="0"/>
        <v>2066.06</v>
      </c>
      <c r="V46" s="133">
        <f t="shared" si="0"/>
        <v>2065.2599999999998</v>
      </c>
      <c r="W46" s="133">
        <f t="shared" si="0"/>
        <v>2070</v>
      </c>
      <c r="X46" s="134" t="s">
        <v>216</v>
      </c>
      <c r="Y46" s="133">
        <f t="shared" ref="Y46:AJ46" si="1">SUM(Y4:Y36)</f>
        <v>2023.5300000000002</v>
      </c>
      <c r="Z46" s="133">
        <f t="shared" si="1"/>
        <v>2023.5300000000002</v>
      </c>
      <c r="AA46" s="133">
        <f t="shared" si="1"/>
        <v>2023.5300000000002</v>
      </c>
      <c r="AB46" s="133">
        <f t="shared" si="1"/>
        <v>2023.5300000000002</v>
      </c>
      <c r="AC46" s="133">
        <f t="shared" si="1"/>
        <v>2023.5300000000002</v>
      </c>
      <c r="AD46" s="133">
        <f t="shared" si="1"/>
        <v>2023.5300000000002</v>
      </c>
      <c r="AE46" s="133">
        <f t="shared" si="1"/>
        <v>2023.5300000000002</v>
      </c>
      <c r="AF46" s="133">
        <f t="shared" si="1"/>
        <v>2023.5300000000002</v>
      </c>
      <c r="AG46" s="133">
        <f t="shared" si="1"/>
        <v>2023.5300000000002</v>
      </c>
      <c r="AH46" s="133">
        <f t="shared" si="1"/>
        <v>2023.5300000000002</v>
      </c>
      <c r="AI46" s="133">
        <f t="shared" si="1"/>
        <v>2023.5300000000002</v>
      </c>
      <c r="AJ46" s="133">
        <f t="shared" si="1"/>
        <v>2023.5300000000002</v>
      </c>
    </row>
    <row r="47" spans="1:36" ht="53.4" x14ac:dyDescent="0.3">
      <c r="K47" s="135" t="s">
        <v>217</v>
      </c>
      <c r="L47" s="136">
        <f>(SUM(L32:L40)*$G$45)</f>
        <v>95.407700000000006</v>
      </c>
      <c r="M47" s="136">
        <f t="shared" ref="M47:W47" si="2">(SUM(M32:M40)*$G$45)</f>
        <v>95.491630000000001</v>
      </c>
      <c r="N47" s="136">
        <f t="shared" si="2"/>
        <v>96.282970000000006</v>
      </c>
      <c r="O47" s="136">
        <f t="shared" si="2"/>
        <v>96.749490000000023</v>
      </c>
      <c r="P47" s="136">
        <f t="shared" si="2"/>
        <v>97.135350000000003</v>
      </c>
      <c r="Q47" s="136">
        <f t="shared" si="2"/>
        <v>97.456900000000005</v>
      </c>
      <c r="R47" s="136">
        <f t="shared" si="2"/>
        <v>97.936499999999995</v>
      </c>
      <c r="S47" s="136">
        <f t="shared" si="2"/>
        <v>98.187200000000004</v>
      </c>
      <c r="T47" s="136">
        <f t="shared" si="2"/>
        <v>98.132700000000014</v>
      </c>
      <c r="U47" s="136">
        <f t="shared" si="2"/>
        <v>97.306479999999993</v>
      </c>
      <c r="V47" s="136">
        <f t="shared" si="2"/>
        <v>97.055780000000013</v>
      </c>
      <c r="W47" s="136">
        <f t="shared" si="2"/>
        <v>95.306330000000003</v>
      </c>
      <c r="X47" s="134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</row>
    <row r="48" spans="1:36" x14ac:dyDescent="0.3">
      <c r="K48" s="135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82" t="s">
        <v>218</v>
      </c>
      <c r="Y48" s="139">
        <f t="shared" ref="Y48:AJ48" si="3">SUMIF($H$4:$H$29, 1, Y$4:Y$29)</f>
        <v>1451.5300000000002</v>
      </c>
      <c r="Z48" s="139">
        <f t="shared" si="3"/>
        <v>1451.5300000000002</v>
      </c>
      <c r="AA48" s="139">
        <f t="shared" si="3"/>
        <v>1451.5300000000002</v>
      </c>
      <c r="AB48" s="139">
        <f t="shared" si="3"/>
        <v>1451.5300000000002</v>
      </c>
      <c r="AC48" s="139">
        <f t="shared" si="3"/>
        <v>1451.5300000000002</v>
      </c>
      <c r="AD48" s="139">
        <f t="shared" si="3"/>
        <v>1451.5300000000002</v>
      </c>
      <c r="AE48" s="139">
        <f t="shared" si="3"/>
        <v>1451.5300000000002</v>
      </c>
      <c r="AF48" s="139">
        <f t="shared" si="3"/>
        <v>1451.5300000000002</v>
      </c>
      <c r="AG48" s="139">
        <f t="shared" si="3"/>
        <v>1451.5300000000002</v>
      </c>
      <c r="AH48" s="139">
        <f t="shared" si="3"/>
        <v>1451.5300000000002</v>
      </c>
      <c r="AI48" s="139">
        <f t="shared" si="3"/>
        <v>1451.5300000000002</v>
      </c>
      <c r="AJ48" s="139">
        <f t="shared" si="3"/>
        <v>1451.5300000000002</v>
      </c>
    </row>
    <row r="49" spans="1:36" x14ac:dyDescent="0.3">
      <c r="J49" s="277" t="s">
        <v>219</v>
      </c>
      <c r="K49" s="135" t="s">
        <v>93</v>
      </c>
      <c r="L49" s="140">
        <f>SUMIF($F$32:$F$40, $K$49,L$32:L$40)*1.076</f>
        <v>79.69932</v>
      </c>
      <c r="M49" s="140">
        <f t="shared" ref="M49:W49" si="4">SUMIF($F$32:$F$40, $K$49,M$32:M$40)*1.076</f>
        <v>79.946799999999996</v>
      </c>
      <c r="N49" s="140">
        <f t="shared" si="4"/>
        <v>79.903760000000005</v>
      </c>
      <c r="O49" s="140">
        <f t="shared" si="4"/>
        <v>80.323400000000007</v>
      </c>
      <c r="P49" s="140">
        <f t="shared" si="4"/>
        <v>80.334159999999997</v>
      </c>
      <c r="Q49" s="140">
        <f t="shared" si="4"/>
        <v>80.495560000000012</v>
      </c>
      <c r="R49" s="140">
        <f t="shared" si="4"/>
        <v>80.538600000000002</v>
      </c>
      <c r="S49" s="140">
        <f t="shared" si="4"/>
        <v>80.7</v>
      </c>
      <c r="T49" s="140">
        <f t="shared" si="4"/>
        <v>80.689239999999998</v>
      </c>
      <c r="U49" s="140">
        <f t="shared" si="4"/>
        <v>80.387959999999993</v>
      </c>
      <c r="V49" s="140">
        <f t="shared" si="4"/>
        <v>80.312640000000002</v>
      </c>
      <c r="W49" s="140">
        <f t="shared" si="4"/>
        <v>79.69932</v>
      </c>
      <c r="X49" s="182" t="s">
        <v>220</v>
      </c>
      <c r="Y49" s="139">
        <f t="shared" ref="Y49:AJ49" si="5">SUMIF($H$4:$H$25, 2, Y$4:Y$29)</f>
        <v>0</v>
      </c>
      <c r="Z49" s="139">
        <f t="shared" si="5"/>
        <v>0</v>
      </c>
      <c r="AA49" s="139">
        <f t="shared" si="5"/>
        <v>0</v>
      </c>
      <c r="AB49" s="139">
        <f t="shared" si="5"/>
        <v>0</v>
      </c>
      <c r="AC49" s="139">
        <f t="shared" si="5"/>
        <v>0</v>
      </c>
      <c r="AD49" s="139">
        <f t="shared" si="5"/>
        <v>0</v>
      </c>
      <c r="AE49" s="139">
        <f t="shared" si="5"/>
        <v>0</v>
      </c>
      <c r="AF49" s="139">
        <f t="shared" si="5"/>
        <v>0</v>
      </c>
      <c r="AG49" s="139">
        <f t="shared" si="5"/>
        <v>0</v>
      </c>
      <c r="AH49" s="139">
        <f t="shared" si="5"/>
        <v>0</v>
      </c>
      <c r="AI49" s="139">
        <f t="shared" si="5"/>
        <v>0</v>
      </c>
      <c r="AJ49" s="139">
        <f t="shared" si="5"/>
        <v>0</v>
      </c>
    </row>
    <row r="50" spans="1:36" ht="26.7" customHeight="1" x14ac:dyDescent="0.3">
      <c r="J50" s="277"/>
      <c r="K50" s="135" t="s">
        <v>48</v>
      </c>
      <c r="L50" s="140">
        <f>SUMIF($F$32:$F$40, $K$50,L$32:L$40)*1.076</f>
        <v>0</v>
      </c>
      <c r="M50" s="140">
        <f t="shared" ref="M50:W50" si="6">SUMIF($F$32:$F$40, $K$50,M$32:M$40)*1.076</f>
        <v>0</v>
      </c>
      <c r="N50" s="140">
        <f t="shared" si="6"/>
        <v>0</v>
      </c>
      <c r="O50" s="140">
        <f t="shared" si="6"/>
        <v>0</v>
      </c>
      <c r="P50" s="140">
        <f t="shared" si="6"/>
        <v>0</v>
      </c>
      <c r="Q50" s="140">
        <f t="shared" si="6"/>
        <v>0</v>
      </c>
      <c r="R50" s="140">
        <f t="shared" si="6"/>
        <v>0</v>
      </c>
      <c r="S50" s="140">
        <f t="shared" si="6"/>
        <v>0</v>
      </c>
      <c r="T50" s="140">
        <f t="shared" si="6"/>
        <v>0</v>
      </c>
      <c r="U50" s="140">
        <f t="shared" si="6"/>
        <v>0</v>
      </c>
      <c r="V50" s="140">
        <f t="shared" si="6"/>
        <v>0</v>
      </c>
      <c r="W50" s="140">
        <f t="shared" si="6"/>
        <v>0</v>
      </c>
      <c r="X50" s="182" t="s">
        <v>221</v>
      </c>
      <c r="Y50" s="139">
        <f t="shared" ref="Y50:AJ50" si="7">SUMIF($H$4:$H$29, 3, Y$4:Y$29)</f>
        <v>572</v>
      </c>
      <c r="Z50" s="139">
        <f t="shared" si="7"/>
        <v>572</v>
      </c>
      <c r="AA50" s="139">
        <f t="shared" si="7"/>
        <v>572</v>
      </c>
      <c r="AB50" s="139">
        <f t="shared" si="7"/>
        <v>572</v>
      </c>
      <c r="AC50" s="139">
        <f t="shared" si="7"/>
        <v>572</v>
      </c>
      <c r="AD50" s="139">
        <f t="shared" si="7"/>
        <v>572</v>
      </c>
      <c r="AE50" s="139">
        <f t="shared" si="7"/>
        <v>572</v>
      </c>
      <c r="AF50" s="139">
        <f t="shared" si="7"/>
        <v>572</v>
      </c>
      <c r="AG50" s="139">
        <f t="shared" si="7"/>
        <v>572</v>
      </c>
      <c r="AH50" s="139">
        <f t="shared" si="7"/>
        <v>572</v>
      </c>
      <c r="AI50" s="139">
        <f t="shared" si="7"/>
        <v>572</v>
      </c>
      <c r="AJ50" s="139">
        <f t="shared" si="7"/>
        <v>572</v>
      </c>
    </row>
    <row r="51" spans="1:36" x14ac:dyDescent="0.3">
      <c r="J51" s="277"/>
      <c r="K51" s="135" t="s">
        <v>40</v>
      </c>
      <c r="L51" s="140">
        <f>SUMIF($F$32:$F$40, $K$51,L$32:L$40)*1.076</f>
        <v>5.3800000000000008</v>
      </c>
      <c r="M51" s="140">
        <f t="shared" ref="M51:W51" si="8">SUMIF($F$32:$F$40, $K$51,M$32:M$40)*1.076</f>
        <v>5.3800000000000008</v>
      </c>
      <c r="N51" s="140">
        <f t="shared" si="8"/>
        <v>5.3800000000000008</v>
      </c>
      <c r="O51" s="140">
        <f t="shared" si="8"/>
        <v>5.3800000000000008</v>
      </c>
      <c r="P51" s="140">
        <f t="shared" si="8"/>
        <v>5.3800000000000008</v>
      </c>
      <c r="Q51" s="140">
        <f t="shared" si="8"/>
        <v>5.3800000000000008</v>
      </c>
      <c r="R51" s="140">
        <f t="shared" si="8"/>
        <v>5.3800000000000008</v>
      </c>
      <c r="S51" s="140">
        <f t="shared" si="8"/>
        <v>5.3800000000000008</v>
      </c>
      <c r="T51" s="140">
        <f t="shared" si="8"/>
        <v>5.3800000000000008</v>
      </c>
      <c r="U51" s="140">
        <f t="shared" si="8"/>
        <v>5.3800000000000008</v>
      </c>
      <c r="V51" s="140">
        <f t="shared" si="8"/>
        <v>5.3800000000000008</v>
      </c>
      <c r="W51" s="140">
        <f t="shared" si="8"/>
        <v>5.3800000000000008</v>
      </c>
    </row>
    <row r="52" spans="1:36" ht="14.4" x14ac:dyDescent="0.3">
      <c r="K52" s="135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37"/>
      <c r="Y52" s="137"/>
    </row>
    <row r="53" spans="1:36" ht="14.4" x14ac:dyDescent="0.3">
      <c r="X53" s="137"/>
      <c r="Y53" s="137"/>
    </row>
    <row r="54" spans="1:36" ht="14.4" x14ac:dyDescent="0.3">
      <c r="A54" s="183"/>
      <c r="B54" s="137"/>
      <c r="C54" s="137"/>
      <c r="D54" s="137"/>
      <c r="E54" s="137"/>
      <c r="F54" s="184"/>
      <c r="G54" s="137"/>
      <c r="H54" s="185"/>
      <c r="I54" s="185"/>
      <c r="J54" s="137"/>
      <c r="K54" s="137"/>
      <c r="L54" s="137"/>
      <c r="M54" s="137"/>
      <c r="N54" s="137"/>
      <c r="O54" s="137"/>
      <c r="X54" s="137"/>
      <c r="Y54" s="137"/>
    </row>
    <row r="55" spans="1:36" ht="14.4" x14ac:dyDescent="0.3">
      <c r="A55" s="278" t="s">
        <v>222</v>
      </c>
      <c r="B55" s="278"/>
      <c r="C55" s="278"/>
      <c r="D55" s="278"/>
      <c r="E55" s="278"/>
      <c r="F55" s="278"/>
      <c r="G55" s="278"/>
      <c r="H55" s="278"/>
      <c r="I55" s="278"/>
      <c r="J55" s="278"/>
      <c r="K55" s="278"/>
      <c r="L55" s="278"/>
      <c r="M55" s="278"/>
      <c r="N55" s="278"/>
      <c r="O55" s="278"/>
      <c r="P55" s="278"/>
      <c r="Q55" s="278"/>
      <c r="R55" s="278"/>
      <c r="S55" s="278"/>
      <c r="T55" s="278"/>
      <c r="U55" s="143"/>
      <c r="V55" s="137"/>
      <c r="W55" s="137"/>
      <c r="X55" s="137"/>
      <c r="Y55" s="137"/>
    </row>
    <row r="56" spans="1:36" ht="14.4" x14ac:dyDescent="0.3">
      <c r="A56" s="144"/>
      <c r="B56" s="145"/>
      <c r="C56" s="145"/>
      <c r="D56" s="145"/>
      <c r="E56" s="145"/>
      <c r="F56" s="146"/>
      <c r="G56" s="145"/>
      <c r="H56" s="147"/>
      <c r="I56" s="147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4"/>
      <c r="V56" s="137"/>
      <c r="W56" s="137"/>
    </row>
    <row r="57" spans="1:36" ht="27.6" x14ac:dyDescent="0.3">
      <c r="A57" s="148" t="s">
        <v>223</v>
      </c>
      <c r="B57" s="148" t="s">
        <v>224</v>
      </c>
      <c r="C57" s="148" t="s">
        <v>225</v>
      </c>
      <c r="D57" s="148" t="s">
        <v>226</v>
      </c>
      <c r="E57" s="148" t="s">
        <v>227</v>
      </c>
      <c r="F57" s="149" t="s">
        <v>228</v>
      </c>
      <c r="G57" s="148" t="s">
        <v>229</v>
      </c>
      <c r="H57" s="148" t="s">
        <v>230</v>
      </c>
      <c r="I57" s="148" t="s">
        <v>231</v>
      </c>
      <c r="J57" s="148" t="s">
        <v>232</v>
      </c>
      <c r="K57" s="148" t="s">
        <v>233</v>
      </c>
      <c r="L57" s="148" t="s">
        <v>234</v>
      </c>
      <c r="M57" s="148" t="s">
        <v>235</v>
      </c>
      <c r="N57" s="148" t="s">
        <v>236</v>
      </c>
      <c r="O57" s="148" t="s">
        <v>237</v>
      </c>
      <c r="P57" s="148" t="s">
        <v>237</v>
      </c>
      <c r="Q57" s="148" t="s">
        <v>238</v>
      </c>
      <c r="R57" s="148" t="s">
        <v>239</v>
      </c>
      <c r="S57" s="148" t="s">
        <v>240</v>
      </c>
      <c r="T57" s="148" t="s">
        <v>241</v>
      </c>
      <c r="U57" s="137"/>
      <c r="V57" s="137"/>
      <c r="W57" s="137"/>
    </row>
    <row r="58" spans="1:36" ht="14.4" x14ac:dyDescent="0.3">
      <c r="A58" s="151">
        <v>12033</v>
      </c>
      <c r="B58" s="186" t="s">
        <v>242</v>
      </c>
      <c r="C58" s="186" t="s">
        <v>243</v>
      </c>
      <c r="D58" s="186" t="s">
        <v>244</v>
      </c>
      <c r="E58" s="187">
        <v>45078</v>
      </c>
      <c r="F58" s="188">
        <v>51470</v>
      </c>
      <c r="G58" s="187">
        <v>51470</v>
      </c>
      <c r="H58" s="189" t="s">
        <v>245</v>
      </c>
      <c r="I58" s="186" t="s">
        <v>64</v>
      </c>
      <c r="J58" s="186" t="s">
        <v>246</v>
      </c>
      <c r="K58" s="186" t="s">
        <v>247</v>
      </c>
      <c r="L58" s="186" t="s">
        <v>247</v>
      </c>
      <c r="M58" s="186" t="s">
        <v>248</v>
      </c>
      <c r="N58" s="150">
        <v>40</v>
      </c>
      <c r="O58" s="150">
        <v>40</v>
      </c>
      <c r="P58" s="150">
        <v>0</v>
      </c>
      <c r="Q58" s="150" t="s">
        <v>249</v>
      </c>
      <c r="R58" s="150" t="s">
        <v>250</v>
      </c>
      <c r="S58" s="150">
        <v>40</v>
      </c>
      <c r="T58" s="150">
        <v>80</v>
      </c>
      <c r="U58" s="137"/>
      <c r="V58" s="137"/>
      <c r="W58" s="137"/>
    </row>
    <row r="59" spans="1:36" ht="14.4" x14ac:dyDescent="0.3">
      <c r="A59" s="155">
        <v>12032</v>
      </c>
      <c r="B59" s="190" t="s">
        <v>167</v>
      </c>
      <c r="C59" s="190" t="s">
        <v>251</v>
      </c>
      <c r="D59" s="190" t="s">
        <v>252</v>
      </c>
      <c r="E59" s="191">
        <v>45078</v>
      </c>
      <c r="F59" s="192">
        <v>51560</v>
      </c>
      <c r="G59" s="191">
        <v>51560</v>
      </c>
      <c r="H59" s="193" t="s">
        <v>245</v>
      </c>
      <c r="I59" s="190" t="s">
        <v>64</v>
      </c>
      <c r="J59" s="190" t="s">
        <v>246</v>
      </c>
      <c r="K59" s="190" t="s">
        <v>247</v>
      </c>
      <c r="L59" s="190" t="s">
        <v>247</v>
      </c>
      <c r="M59" s="190" t="s">
        <v>248</v>
      </c>
      <c r="N59" s="154">
        <v>5</v>
      </c>
      <c r="O59" s="154">
        <v>5</v>
      </c>
      <c r="P59" s="154">
        <v>0</v>
      </c>
      <c r="Q59" s="154" t="s">
        <v>249</v>
      </c>
      <c r="R59" s="154" t="s">
        <v>250</v>
      </c>
      <c r="S59" s="154">
        <v>5</v>
      </c>
      <c r="T59" s="154">
        <v>10</v>
      </c>
      <c r="U59" s="137"/>
      <c r="V59" s="137"/>
      <c r="W59" s="137"/>
    </row>
    <row r="60" spans="1:36" ht="14.4" x14ac:dyDescent="0.3">
      <c r="A60" s="151">
        <v>2836</v>
      </c>
      <c r="B60" s="186" t="s">
        <v>180</v>
      </c>
      <c r="C60" s="186" t="s">
        <v>253</v>
      </c>
      <c r="D60" s="186" t="s">
        <v>180</v>
      </c>
      <c r="E60" s="187">
        <v>45078</v>
      </c>
      <c r="F60" s="194">
        <v>49458</v>
      </c>
      <c r="G60" s="194">
        <v>49458</v>
      </c>
      <c r="H60" s="189" t="s">
        <v>254</v>
      </c>
      <c r="I60" s="186" t="s">
        <v>64</v>
      </c>
      <c r="J60" s="186" t="s">
        <v>246</v>
      </c>
      <c r="K60" s="186" t="s">
        <v>255</v>
      </c>
      <c r="L60" s="186" t="s">
        <v>255</v>
      </c>
      <c r="M60" s="186" t="s">
        <v>248</v>
      </c>
      <c r="N60" s="150">
        <v>14.5</v>
      </c>
      <c r="O60" s="150"/>
      <c r="P60" s="150">
        <v>0</v>
      </c>
      <c r="Q60" s="150" t="s">
        <v>249</v>
      </c>
      <c r="R60" s="150" t="s">
        <v>256</v>
      </c>
      <c r="S60" s="150">
        <v>14.5</v>
      </c>
      <c r="T60" s="150">
        <v>0</v>
      </c>
      <c r="U60" s="137"/>
      <c r="V60" s="137"/>
      <c r="W60" s="137"/>
    </row>
  </sheetData>
  <autoFilter ref="A3:AQ40" xr:uid="{F910DFD0-0C3F-4E14-B249-495CF3BA17C6}"/>
  <mergeCells count="2">
    <mergeCell ref="J49:J51"/>
    <mergeCell ref="A55:T55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B9D0C-5779-4146-A713-6BFD7BDB5012}">
  <dimension ref="A1:AL60"/>
  <sheetViews>
    <sheetView topLeftCell="C34" zoomScale="90" zoomScaleNormal="90" workbookViewId="0">
      <selection activeCell="N44" sqref="N44"/>
    </sheetView>
  </sheetViews>
  <sheetFormatPr defaultColWidth="8.6640625" defaultRowHeight="13.8" x14ac:dyDescent="0.3"/>
  <cols>
    <col min="1" max="1" width="25.5546875" style="125" customWidth="1"/>
    <col min="2" max="2" width="16.109375" style="60" customWidth="1"/>
    <col min="3" max="3" width="23.44140625" style="60" customWidth="1"/>
    <col min="4" max="4" width="40.5546875" style="60" customWidth="1"/>
    <col min="5" max="5" width="19.109375" style="60" customWidth="1"/>
    <col min="6" max="6" width="25.5546875" style="60" customWidth="1"/>
    <col min="7" max="7" width="18.109375" style="60" bestFit="1" customWidth="1"/>
    <col min="8" max="8" width="13.109375" style="61" customWidth="1"/>
    <col min="9" max="9" width="12.6640625" style="61" customWidth="1"/>
    <col min="10" max="10" width="11.109375" style="60" customWidth="1"/>
    <col min="11" max="16" width="14.5546875" style="60" customWidth="1"/>
    <col min="17" max="17" width="11.109375" style="60" customWidth="1"/>
    <col min="18" max="18" width="12.88671875" style="60" customWidth="1"/>
    <col min="19" max="19" width="12.33203125" style="60" customWidth="1"/>
    <col min="20" max="20" width="13" style="60" customWidth="1"/>
    <col min="21" max="21" width="10.44140625" style="60" customWidth="1"/>
    <col min="22" max="22" width="10.5546875" style="60" customWidth="1"/>
    <col min="23" max="23" width="10.109375" style="60" customWidth="1"/>
    <col min="24" max="24" width="16.88671875" style="60" bestFit="1" customWidth="1"/>
    <col min="25" max="25" width="11.44140625" style="60" customWidth="1"/>
    <col min="26" max="26" width="10.44140625" style="60" customWidth="1"/>
    <col min="27" max="27" width="11" style="60" customWidth="1"/>
    <col min="28" max="29" width="10.44140625" style="60" customWidth="1"/>
    <col min="30" max="30" width="12.44140625" style="60" customWidth="1"/>
    <col min="31" max="31" width="15.5546875" style="60" bestFit="1" customWidth="1"/>
    <col min="32" max="39" width="10.5546875" style="60" customWidth="1"/>
    <col min="40" max="40" width="11.44140625" style="60" customWidth="1"/>
    <col min="41" max="43" width="10.5546875" style="60" customWidth="1"/>
    <col min="44" max="16384" width="8.6640625" style="60"/>
  </cols>
  <sheetData>
    <row r="1" spans="1:38" x14ac:dyDescent="0.3">
      <c r="A1" s="60"/>
      <c r="C1" s="125"/>
      <c r="H1" s="60"/>
      <c r="I1" s="60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38" x14ac:dyDescent="0.3">
      <c r="A2" s="159"/>
      <c r="B2" s="160"/>
      <c r="C2" s="161"/>
      <c r="D2" s="160"/>
      <c r="E2" s="160"/>
      <c r="F2" s="160"/>
      <c r="G2" s="160"/>
      <c r="H2" s="160"/>
      <c r="I2" s="160"/>
      <c r="J2" s="160"/>
      <c r="K2" s="162"/>
      <c r="L2" s="62" t="s">
        <v>71</v>
      </c>
      <c r="M2" s="62" t="s">
        <v>72</v>
      </c>
      <c r="N2" s="62" t="s">
        <v>73</v>
      </c>
      <c r="O2" s="62" t="s">
        <v>74</v>
      </c>
      <c r="P2" s="62" t="s">
        <v>75</v>
      </c>
      <c r="Q2" s="62" t="s">
        <v>76</v>
      </c>
      <c r="R2" s="62" t="s">
        <v>77</v>
      </c>
      <c r="S2" s="62" t="s">
        <v>78</v>
      </c>
      <c r="T2" s="62" t="s">
        <v>79</v>
      </c>
      <c r="U2" s="62" t="s">
        <v>80</v>
      </c>
      <c r="V2" s="62" t="s">
        <v>81</v>
      </c>
      <c r="W2" s="62" t="s">
        <v>82</v>
      </c>
      <c r="Y2" s="62" t="s">
        <v>71</v>
      </c>
      <c r="Z2" s="62" t="s">
        <v>72</v>
      </c>
      <c r="AA2" s="62" t="s">
        <v>73</v>
      </c>
      <c r="AB2" s="62" t="s">
        <v>74</v>
      </c>
      <c r="AC2" s="62" t="s">
        <v>75</v>
      </c>
      <c r="AD2" s="62" t="s">
        <v>76</v>
      </c>
      <c r="AE2" s="62" t="s">
        <v>77</v>
      </c>
      <c r="AF2" s="62" t="s">
        <v>78</v>
      </c>
      <c r="AG2" s="62" t="s">
        <v>79</v>
      </c>
      <c r="AH2" s="62" t="s">
        <v>80</v>
      </c>
      <c r="AI2" s="62" t="s">
        <v>81</v>
      </c>
      <c r="AJ2" s="62" t="s">
        <v>82</v>
      </c>
    </row>
    <row r="3" spans="1:38" ht="79.8" x14ac:dyDescent="0.3">
      <c r="A3" s="64" t="s">
        <v>83</v>
      </c>
      <c r="B3" s="64" t="s">
        <v>84</v>
      </c>
      <c r="C3" s="65" t="s">
        <v>85</v>
      </c>
      <c r="D3" s="66" t="s">
        <v>86</v>
      </c>
      <c r="E3" s="67" t="s">
        <v>4</v>
      </c>
      <c r="F3" s="67" t="s">
        <v>5</v>
      </c>
      <c r="G3" s="68" t="s">
        <v>6</v>
      </c>
      <c r="H3" s="68" t="s">
        <v>87</v>
      </c>
      <c r="I3" s="68" t="s">
        <v>257</v>
      </c>
      <c r="J3" s="68" t="s">
        <v>10</v>
      </c>
      <c r="K3" s="68" t="s">
        <v>11</v>
      </c>
      <c r="L3" s="68" t="s">
        <v>88</v>
      </c>
      <c r="M3" s="68" t="s">
        <v>88</v>
      </c>
      <c r="N3" s="68" t="s">
        <v>88</v>
      </c>
      <c r="O3" s="68" t="s">
        <v>88</v>
      </c>
      <c r="P3" s="67" t="s">
        <v>88</v>
      </c>
      <c r="Q3" s="67" t="s">
        <v>88</v>
      </c>
      <c r="R3" s="67" t="s">
        <v>88</v>
      </c>
      <c r="S3" s="67" t="s">
        <v>88</v>
      </c>
      <c r="T3" s="67" t="s">
        <v>88</v>
      </c>
      <c r="U3" s="67" t="s">
        <v>88</v>
      </c>
      <c r="V3" s="67" t="s">
        <v>88</v>
      </c>
      <c r="W3" s="67" t="s">
        <v>88</v>
      </c>
      <c r="X3" s="163"/>
      <c r="Y3" s="68" t="s">
        <v>89</v>
      </c>
      <c r="Z3" s="68" t="s">
        <v>89</v>
      </c>
      <c r="AA3" s="68" t="s">
        <v>89</v>
      </c>
      <c r="AB3" s="67" t="s">
        <v>89</v>
      </c>
      <c r="AC3" s="67" t="s">
        <v>89</v>
      </c>
      <c r="AD3" s="67" t="s">
        <v>89</v>
      </c>
      <c r="AE3" s="67" t="s">
        <v>89</v>
      </c>
      <c r="AF3" s="67" t="s">
        <v>89</v>
      </c>
      <c r="AG3" s="67" t="s">
        <v>89</v>
      </c>
      <c r="AH3" s="67" t="s">
        <v>89</v>
      </c>
      <c r="AI3" s="67" t="s">
        <v>89</v>
      </c>
      <c r="AJ3" s="68" t="s">
        <v>89</v>
      </c>
    </row>
    <row r="4" spans="1:38" x14ac:dyDescent="0.3">
      <c r="A4" s="164" t="s">
        <v>90</v>
      </c>
      <c r="B4" s="70" t="s">
        <v>35</v>
      </c>
      <c r="C4" s="71"/>
      <c r="D4" s="72" t="s">
        <v>91</v>
      </c>
      <c r="E4" s="73" t="s">
        <v>92</v>
      </c>
      <c r="F4" s="74" t="s">
        <v>93</v>
      </c>
      <c r="G4" s="75">
        <v>20</v>
      </c>
      <c r="H4" s="76">
        <v>3</v>
      </c>
      <c r="I4" s="76">
        <v>1</v>
      </c>
      <c r="J4" s="77">
        <v>42735</v>
      </c>
      <c r="K4" s="78">
        <v>46386</v>
      </c>
      <c r="L4" s="75">
        <v>20</v>
      </c>
      <c r="M4" s="75">
        <v>20</v>
      </c>
      <c r="N4" s="75">
        <v>20</v>
      </c>
      <c r="O4" s="75">
        <v>20</v>
      </c>
      <c r="P4" s="75">
        <v>20</v>
      </c>
      <c r="Q4" s="75">
        <v>20</v>
      </c>
      <c r="R4" s="75">
        <v>20</v>
      </c>
      <c r="S4" s="75">
        <v>20</v>
      </c>
      <c r="T4" s="75">
        <v>20</v>
      </c>
      <c r="U4" s="75">
        <v>20</v>
      </c>
      <c r="V4" s="75">
        <v>20</v>
      </c>
      <c r="W4" s="75">
        <v>20</v>
      </c>
      <c r="X4" s="107"/>
      <c r="Y4" s="75">
        <v>40</v>
      </c>
      <c r="Z4" s="75">
        <v>40</v>
      </c>
      <c r="AA4" s="75">
        <v>40</v>
      </c>
      <c r="AB4" s="75">
        <v>40</v>
      </c>
      <c r="AC4" s="75">
        <v>40</v>
      </c>
      <c r="AD4" s="75">
        <v>40</v>
      </c>
      <c r="AE4" s="75">
        <v>40</v>
      </c>
      <c r="AF4" s="75">
        <v>40</v>
      </c>
      <c r="AG4" s="75">
        <v>40</v>
      </c>
      <c r="AH4" s="75">
        <v>40</v>
      </c>
      <c r="AI4" s="75">
        <v>40</v>
      </c>
      <c r="AJ4" s="75">
        <v>40</v>
      </c>
      <c r="AL4" s="79"/>
    </row>
    <row r="5" spans="1:38" x14ac:dyDescent="0.3">
      <c r="A5" s="164" t="s">
        <v>90</v>
      </c>
      <c r="B5" s="70" t="s">
        <v>35</v>
      </c>
      <c r="C5" s="71"/>
      <c r="D5" s="72" t="s">
        <v>94</v>
      </c>
      <c r="E5" s="72" t="s">
        <v>95</v>
      </c>
      <c r="F5" s="74" t="s">
        <v>93</v>
      </c>
      <c r="G5" s="75">
        <v>2</v>
      </c>
      <c r="H5" s="76">
        <v>1</v>
      </c>
      <c r="I5" s="76">
        <v>2</v>
      </c>
      <c r="J5" s="77">
        <v>43009</v>
      </c>
      <c r="K5" s="78">
        <v>46387</v>
      </c>
      <c r="L5" s="75">
        <v>2</v>
      </c>
      <c r="M5" s="75">
        <v>2</v>
      </c>
      <c r="N5" s="75">
        <v>2</v>
      </c>
      <c r="O5" s="75">
        <v>2</v>
      </c>
      <c r="P5" s="75">
        <v>2</v>
      </c>
      <c r="Q5" s="75">
        <v>2</v>
      </c>
      <c r="R5" s="75">
        <v>2</v>
      </c>
      <c r="S5" s="75">
        <v>2</v>
      </c>
      <c r="T5" s="75">
        <v>2</v>
      </c>
      <c r="U5" s="75">
        <v>2</v>
      </c>
      <c r="V5" s="75">
        <v>2</v>
      </c>
      <c r="W5" s="75">
        <v>2</v>
      </c>
      <c r="X5" s="107"/>
      <c r="Y5" s="75">
        <v>4</v>
      </c>
      <c r="Z5" s="75">
        <v>4</v>
      </c>
      <c r="AA5" s="75">
        <v>4</v>
      </c>
      <c r="AB5" s="75">
        <v>4</v>
      </c>
      <c r="AC5" s="75">
        <v>4</v>
      </c>
      <c r="AD5" s="75">
        <v>4</v>
      </c>
      <c r="AE5" s="75">
        <v>4</v>
      </c>
      <c r="AF5" s="75">
        <v>4</v>
      </c>
      <c r="AG5" s="75">
        <v>4</v>
      </c>
      <c r="AH5" s="75">
        <v>4</v>
      </c>
      <c r="AI5" s="75">
        <v>4</v>
      </c>
      <c r="AJ5" s="75">
        <v>4</v>
      </c>
      <c r="AL5" s="79"/>
    </row>
    <row r="6" spans="1:38" x14ac:dyDescent="0.3">
      <c r="A6" s="164" t="s">
        <v>96</v>
      </c>
      <c r="B6" s="70" t="s">
        <v>15</v>
      </c>
      <c r="C6" s="71"/>
      <c r="D6" s="72" t="s">
        <v>97</v>
      </c>
      <c r="E6" s="72" t="s">
        <v>98</v>
      </c>
      <c r="F6" s="74" t="s">
        <v>93</v>
      </c>
      <c r="G6" s="75">
        <v>26</v>
      </c>
      <c r="H6" s="76"/>
      <c r="I6" s="76">
        <v>4</v>
      </c>
      <c r="J6" s="77">
        <v>43282</v>
      </c>
      <c r="K6" s="78">
        <v>45727</v>
      </c>
      <c r="L6" s="75">
        <v>26</v>
      </c>
      <c r="M6" s="75">
        <v>26</v>
      </c>
      <c r="N6" s="80"/>
      <c r="O6" s="80"/>
      <c r="P6" s="80"/>
      <c r="Q6" s="80"/>
      <c r="R6" s="80"/>
      <c r="S6" s="80"/>
      <c r="T6" s="80"/>
      <c r="U6" s="80"/>
      <c r="V6" s="80"/>
      <c r="W6" s="80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L6" s="79"/>
    </row>
    <row r="7" spans="1:38" x14ac:dyDescent="0.3">
      <c r="A7" s="164" t="s">
        <v>119</v>
      </c>
      <c r="B7" s="70" t="s">
        <v>35</v>
      </c>
      <c r="C7" s="71"/>
      <c r="D7" s="72" t="s">
        <v>120</v>
      </c>
      <c r="E7" s="72" t="s">
        <v>121</v>
      </c>
      <c r="F7" s="74" t="s">
        <v>93</v>
      </c>
      <c r="G7" s="75">
        <v>47</v>
      </c>
      <c r="H7" s="76">
        <v>1</v>
      </c>
      <c r="I7" s="76">
        <v>4</v>
      </c>
      <c r="J7" s="77">
        <v>39282</v>
      </c>
      <c r="K7" s="78" t="s">
        <v>122</v>
      </c>
      <c r="L7" s="75">
        <v>47</v>
      </c>
      <c r="M7" s="75">
        <v>47</v>
      </c>
      <c r="N7" s="75">
        <v>47</v>
      </c>
      <c r="O7" s="75">
        <v>47</v>
      </c>
      <c r="P7" s="75">
        <v>47</v>
      </c>
      <c r="Q7" s="75">
        <v>47</v>
      </c>
      <c r="R7" s="75">
        <v>47</v>
      </c>
      <c r="S7" s="75">
        <v>47</v>
      </c>
      <c r="T7" s="75">
        <v>47</v>
      </c>
      <c r="U7" s="75">
        <v>47</v>
      </c>
      <c r="V7" s="75">
        <v>47</v>
      </c>
      <c r="W7" s="75">
        <v>47</v>
      </c>
      <c r="Y7" s="75">
        <v>47</v>
      </c>
      <c r="Z7" s="75">
        <v>47</v>
      </c>
      <c r="AA7" s="75">
        <v>47</v>
      </c>
      <c r="AB7" s="75">
        <v>47</v>
      </c>
      <c r="AC7" s="75">
        <v>47</v>
      </c>
      <c r="AD7" s="75">
        <v>47</v>
      </c>
      <c r="AE7" s="75">
        <v>47</v>
      </c>
      <c r="AF7" s="75">
        <v>47</v>
      </c>
      <c r="AG7" s="75">
        <v>47</v>
      </c>
      <c r="AH7" s="75">
        <v>47</v>
      </c>
      <c r="AI7" s="75">
        <v>47</v>
      </c>
      <c r="AJ7" s="75">
        <v>47</v>
      </c>
      <c r="AL7" s="79"/>
    </row>
    <row r="8" spans="1:38" x14ac:dyDescent="0.3">
      <c r="A8" s="164" t="s">
        <v>119</v>
      </c>
      <c r="B8" s="70" t="s">
        <v>35</v>
      </c>
      <c r="C8" s="71"/>
      <c r="D8" s="72" t="s">
        <v>123</v>
      </c>
      <c r="E8" s="72" t="s">
        <v>124</v>
      </c>
      <c r="F8" s="74" t="s">
        <v>93</v>
      </c>
      <c r="G8" s="75">
        <v>47.11</v>
      </c>
      <c r="H8" s="76">
        <v>1</v>
      </c>
      <c r="I8" s="76">
        <v>4</v>
      </c>
      <c r="J8" s="77">
        <v>39283</v>
      </c>
      <c r="K8" s="78" t="s">
        <v>122</v>
      </c>
      <c r="L8" s="75">
        <v>47.11</v>
      </c>
      <c r="M8" s="75">
        <v>47.11</v>
      </c>
      <c r="N8" s="75">
        <v>47.11</v>
      </c>
      <c r="O8" s="75">
        <v>47.11</v>
      </c>
      <c r="P8" s="75">
        <v>47.11</v>
      </c>
      <c r="Q8" s="75">
        <v>47.11</v>
      </c>
      <c r="R8" s="75">
        <v>47.11</v>
      </c>
      <c r="S8" s="75">
        <v>47.11</v>
      </c>
      <c r="T8" s="75">
        <v>47.11</v>
      </c>
      <c r="U8" s="75">
        <v>47.11</v>
      </c>
      <c r="V8" s="75">
        <v>47.11</v>
      </c>
      <c r="W8" s="75">
        <v>47.11</v>
      </c>
      <c r="Y8" s="75">
        <v>47.11</v>
      </c>
      <c r="Z8" s="75">
        <v>47.11</v>
      </c>
      <c r="AA8" s="75">
        <v>47.11</v>
      </c>
      <c r="AB8" s="75">
        <v>47.11</v>
      </c>
      <c r="AC8" s="75">
        <v>47.11</v>
      </c>
      <c r="AD8" s="75">
        <v>47.11</v>
      </c>
      <c r="AE8" s="75">
        <v>47.11</v>
      </c>
      <c r="AF8" s="75">
        <v>47.11</v>
      </c>
      <c r="AG8" s="75">
        <v>47.11</v>
      </c>
      <c r="AH8" s="75">
        <v>47.11</v>
      </c>
      <c r="AI8" s="75">
        <v>47.11</v>
      </c>
      <c r="AJ8" s="75">
        <v>47.11</v>
      </c>
      <c r="AL8" s="79"/>
    </row>
    <row r="9" spans="1:38" x14ac:dyDescent="0.3">
      <c r="A9" s="164" t="s">
        <v>119</v>
      </c>
      <c r="B9" s="70" t="s">
        <v>35</v>
      </c>
      <c r="C9" s="71"/>
      <c r="D9" s="72" t="s">
        <v>125</v>
      </c>
      <c r="E9" s="72" t="s">
        <v>126</v>
      </c>
      <c r="F9" s="74" t="s">
        <v>93</v>
      </c>
      <c r="G9" s="75">
        <v>45.64</v>
      </c>
      <c r="H9" s="76">
        <v>1</v>
      </c>
      <c r="I9" s="76">
        <v>4</v>
      </c>
      <c r="J9" s="77">
        <v>39280</v>
      </c>
      <c r="K9" s="78" t="s">
        <v>122</v>
      </c>
      <c r="L9" s="75">
        <v>45.64</v>
      </c>
      <c r="M9" s="75">
        <v>45.64</v>
      </c>
      <c r="N9" s="75">
        <v>45.64</v>
      </c>
      <c r="O9" s="75">
        <v>45.64</v>
      </c>
      <c r="P9" s="75">
        <v>45.64</v>
      </c>
      <c r="Q9" s="75">
        <v>45.64</v>
      </c>
      <c r="R9" s="75">
        <v>45.64</v>
      </c>
      <c r="S9" s="75">
        <v>45.64</v>
      </c>
      <c r="T9" s="75">
        <v>45.64</v>
      </c>
      <c r="U9" s="75">
        <v>45.64</v>
      </c>
      <c r="V9" s="75">
        <v>45.64</v>
      </c>
      <c r="W9" s="75">
        <v>45.64</v>
      </c>
      <c r="Y9" s="75">
        <v>45.64</v>
      </c>
      <c r="Z9" s="75">
        <v>45.64</v>
      </c>
      <c r="AA9" s="75">
        <v>45.64</v>
      </c>
      <c r="AB9" s="75">
        <v>45.64</v>
      </c>
      <c r="AC9" s="75">
        <v>45.64</v>
      </c>
      <c r="AD9" s="75">
        <v>45.64</v>
      </c>
      <c r="AE9" s="75">
        <v>45.64</v>
      </c>
      <c r="AF9" s="75">
        <v>45.64</v>
      </c>
      <c r="AG9" s="75">
        <v>45.64</v>
      </c>
      <c r="AH9" s="75">
        <v>45.64</v>
      </c>
      <c r="AI9" s="75">
        <v>45.64</v>
      </c>
      <c r="AJ9" s="75">
        <v>45.64</v>
      </c>
      <c r="AL9" s="79"/>
    </row>
    <row r="10" spans="1:38" x14ac:dyDescent="0.3">
      <c r="A10" s="164" t="s">
        <v>127</v>
      </c>
      <c r="B10" s="70" t="s">
        <v>35</v>
      </c>
      <c r="C10" s="71"/>
      <c r="D10" s="72" t="s">
        <v>128</v>
      </c>
      <c r="E10" s="72" t="s">
        <v>129</v>
      </c>
      <c r="F10" s="74" t="s">
        <v>48</v>
      </c>
      <c r="G10" s="75">
        <v>47.2</v>
      </c>
      <c r="H10" s="76">
        <v>1</v>
      </c>
      <c r="I10" s="76">
        <v>4</v>
      </c>
      <c r="J10" s="77">
        <v>40026</v>
      </c>
      <c r="K10" s="78" t="s">
        <v>122</v>
      </c>
      <c r="L10" s="75">
        <v>47.2</v>
      </c>
      <c r="M10" s="75">
        <v>47.2</v>
      </c>
      <c r="N10" s="75">
        <v>47.2</v>
      </c>
      <c r="O10" s="75">
        <v>47.2</v>
      </c>
      <c r="P10" s="75">
        <v>47.2</v>
      </c>
      <c r="Q10" s="75">
        <v>47.2</v>
      </c>
      <c r="R10" s="75">
        <v>47.2</v>
      </c>
      <c r="S10" s="75">
        <v>47.2</v>
      </c>
      <c r="T10" s="75">
        <v>47.2</v>
      </c>
      <c r="U10" s="75">
        <v>47.2</v>
      </c>
      <c r="V10" s="75">
        <v>47.2</v>
      </c>
      <c r="W10" s="75">
        <v>47.2</v>
      </c>
      <c r="Y10" s="75">
        <v>47.2</v>
      </c>
      <c r="Z10" s="75">
        <v>47.2</v>
      </c>
      <c r="AA10" s="75">
        <v>47.2</v>
      </c>
      <c r="AB10" s="75">
        <v>47.2</v>
      </c>
      <c r="AC10" s="75">
        <v>47.2</v>
      </c>
      <c r="AD10" s="75">
        <v>47.2</v>
      </c>
      <c r="AE10" s="75">
        <v>47.2</v>
      </c>
      <c r="AF10" s="75">
        <v>47.2</v>
      </c>
      <c r="AG10" s="75">
        <v>47.2</v>
      </c>
      <c r="AH10" s="75">
        <v>47.2</v>
      </c>
      <c r="AI10" s="75">
        <v>47.2</v>
      </c>
      <c r="AJ10" s="75">
        <v>47.2</v>
      </c>
      <c r="AL10" s="79"/>
    </row>
    <row r="11" spans="1:38" x14ac:dyDescent="0.3">
      <c r="A11" s="164" t="s">
        <v>119</v>
      </c>
      <c r="B11" s="70" t="s">
        <v>35</v>
      </c>
      <c r="C11" s="71"/>
      <c r="D11" s="72" t="s">
        <v>130</v>
      </c>
      <c r="E11" s="72" t="s">
        <v>131</v>
      </c>
      <c r="F11" s="74" t="s">
        <v>93</v>
      </c>
      <c r="G11" s="75">
        <v>46</v>
      </c>
      <c r="H11" s="76">
        <v>1</v>
      </c>
      <c r="I11" s="76">
        <v>4</v>
      </c>
      <c r="J11" s="77">
        <v>39282</v>
      </c>
      <c r="K11" s="78" t="s">
        <v>122</v>
      </c>
      <c r="L11" s="75">
        <v>46</v>
      </c>
      <c r="M11" s="75">
        <v>46</v>
      </c>
      <c r="N11" s="75">
        <v>46</v>
      </c>
      <c r="O11" s="75">
        <v>46</v>
      </c>
      <c r="P11" s="75">
        <v>46</v>
      </c>
      <c r="Q11" s="75">
        <v>46</v>
      </c>
      <c r="R11" s="75">
        <v>46</v>
      </c>
      <c r="S11" s="75">
        <v>46</v>
      </c>
      <c r="T11" s="75">
        <v>46</v>
      </c>
      <c r="U11" s="75">
        <v>46</v>
      </c>
      <c r="V11" s="75">
        <v>46</v>
      </c>
      <c r="W11" s="75">
        <v>46</v>
      </c>
      <c r="Y11" s="75">
        <v>46</v>
      </c>
      <c r="Z11" s="75">
        <v>46</v>
      </c>
      <c r="AA11" s="75">
        <v>46</v>
      </c>
      <c r="AB11" s="75">
        <v>46</v>
      </c>
      <c r="AC11" s="75">
        <v>46</v>
      </c>
      <c r="AD11" s="75">
        <v>46</v>
      </c>
      <c r="AE11" s="75">
        <v>46</v>
      </c>
      <c r="AF11" s="75">
        <v>46</v>
      </c>
      <c r="AG11" s="75">
        <v>46</v>
      </c>
      <c r="AH11" s="75">
        <v>46</v>
      </c>
      <c r="AI11" s="75">
        <v>46</v>
      </c>
      <c r="AJ11" s="75">
        <v>46</v>
      </c>
      <c r="AL11" s="79"/>
    </row>
    <row r="12" spans="1:38" x14ac:dyDescent="0.3">
      <c r="A12" s="164" t="s">
        <v>132</v>
      </c>
      <c r="B12" s="70" t="s">
        <v>35</v>
      </c>
      <c r="C12" s="71" t="s">
        <v>133</v>
      </c>
      <c r="D12" s="72" t="s">
        <v>134</v>
      </c>
      <c r="E12" s="72" t="s">
        <v>135</v>
      </c>
      <c r="F12" s="74" t="s">
        <v>93</v>
      </c>
      <c r="G12" s="75">
        <v>10</v>
      </c>
      <c r="H12" s="76">
        <v>1</v>
      </c>
      <c r="I12" s="76">
        <v>1</v>
      </c>
      <c r="J12" s="77">
        <v>42917</v>
      </c>
      <c r="K12" s="78">
        <v>46568</v>
      </c>
      <c r="L12" s="75">
        <v>10</v>
      </c>
      <c r="M12" s="75">
        <v>10</v>
      </c>
      <c r="N12" s="75">
        <v>10</v>
      </c>
      <c r="O12" s="75">
        <v>10</v>
      </c>
      <c r="P12" s="75">
        <v>10</v>
      </c>
      <c r="Q12" s="75">
        <v>10</v>
      </c>
      <c r="R12" s="75">
        <v>10</v>
      </c>
      <c r="S12" s="75">
        <v>10</v>
      </c>
      <c r="T12" s="75">
        <v>10</v>
      </c>
      <c r="U12" s="75">
        <v>10</v>
      </c>
      <c r="V12" s="75">
        <v>10</v>
      </c>
      <c r="W12" s="75">
        <v>10</v>
      </c>
      <c r="Y12" s="75">
        <v>20</v>
      </c>
      <c r="Z12" s="75">
        <v>20</v>
      </c>
      <c r="AA12" s="75">
        <v>20</v>
      </c>
      <c r="AB12" s="75">
        <v>20</v>
      </c>
      <c r="AC12" s="75">
        <v>20</v>
      </c>
      <c r="AD12" s="75">
        <v>20</v>
      </c>
      <c r="AE12" s="75">
        <v>20</v>
      </c>
      <c r="AF12" s="75">
        <v>20</v>
      </c>
      <c r="AG12" s="75">
        <v>20</v>
      </c>
      <c r="AH12" s="75">
        <v>20</v>
      </c>
      <c r="AI12" s="75">
        <v>20</v>
      </c>
      <c r="AJ12" s="75">
        <v>20</v>
      </c>
      <c r="AL12" s="79"/>
    </row>
    <row r="13" spans="1:38" x14ac:dyDescent="0.3">
      <c r="A13" s="164" t="s">
        <v>132</v>
      </c>
      <c r="B13" s="70" t="s">
        <v>35</v>
      </c>
      <c r="C13" s="71" t="s">
        <v>133</v>
      </c>
      <c r="D13" s="72" t="s">
        <v>136</v>
      </c>
      <c r="E13" s="72" t="s">
        <v>137</v>
      </c>
      <c r="F13" s="74" t="s">
        <v>93</v>
      </c>
      <c r="G13" s="75">
        <v>10</v>
      </c>
      <c r="H13" s="76">
        <v>1</v>
      </c>
      <c r="I13" s="76">
        <v>1</v>
      </c>
      <c r="J13" s="77">
        <v>42917</v>
      </c>
      <c r="K13" s="78">
        <v>46568</v>
      </c>
      <c r="L13" s="75">
        <v>10</v>
      </c>
      <c r="M13" s="75">
        <v>10</v>
      </c>
      <c r="N13" s="75">
        <v>10</v>
      </c>
      <c r="O13" s="75">
        <v>10</v>
      </c>
      <c r="P13" s="75">
        <v>10</v>
      </c>
      <c r="Q13" s="75">
        <v>10</v>
      </c>
      <c r="R13" s="75">
        <v>10</v>
      </c>
      <c r="S13" s="75">
        <v>10</v>
      </c>
      <c r="T13" s="75">
        <v>10</v>
      </c>
      <c r="U13" s="75">
        <v>10</v>
      </c>
      <c r="V13" s="75">
        <v>10</v>
      </c>
      <c r="W13" s="75">
        <v>10</v>
      </c>
      <c r="Y13" s="75">
        <v>20</v>
      </c>
      <c r="Z13" s="75">
        <v>20</v>
      </c>
      <c r="AA13" s="75">
        <v>20</v>
      </c>
      <c r="AB13" s="75">
        <v>20</v>
      </c>
      <c r="AC13" s="75">
        <v>20</v>
      </c>
      <c r="AD13" s="75">
        <v>20</v>
      </c>
      <c r="AE13" s="75">
        <v>20</v>
      </c>
      <c r="AF13" s="75">
        <v>20</v>
      </c>
      <c r="AG13" s="75">
        <v>20</v>
      </c>
      <c r="AH13" s="75">
        <v>20</v>
      </c>
      <c r="AI13" s="75">
        <v>20</v>
      </c>
      <c r="AJ13" s="75">
        <v>20</v>
      </c>
      <c r="AL13" s="79"/>
    </row>
    <row r="14" spans="1:38" x14ac:dyDescent="0.3">
      <c r="A14" s="164" t="s">
        <v>138</v>
      </c>
      <c r="B14" s="70" t="s">
        <v>35</v>
      </c>
      <c r="C14" s="71"/>
      <c r="D14" s="72" t="s">
        <v>139</v>
      </c>
      <c r="E14" s="72" t="s">
        <v>140</v>
      </c>
      <c r="F14" s="74" t="s">
        <v>93</v>
      </c>
      <c r="G14" s="75">
        <v>2.81</v>
      </c>
      <c r="H14" s="76" t="s">
        <v>142</v>
      </c>
      <c r="I14" s="76">
        <v>4</v>
      </c>
      <c r="J14" s="77">
        <v>32140</v>
      </c>
      <c r="K14" s="78">
        <v>46265.999988425923</v>
      </c>
      <c r="L14" s="75">
        <v>3.34</v>
      </c>
      <c r="M14" s="75">
        <v>0.03</v>
      </c>
      <c r="N14" s="75">
        <v>5.47</v>
      </c>
      <c r="O14" s="75">
        <v>9.74</v>
      </c>
      <c r="P14" s="75">
        <v>2.58</v>
      </c>
      <c r="Q14" s="75">
        <v>3</v>
      </c>
      <c r="R14" s="75">
        <v>3.77</v>
      </c>
      <c r="S14" s="75">
        <v>2.81</v>
      </c>
      <c r="T14" s="75">
        <v>3.42</v>
      </c>
      <c r="U14" s="75">
        <v>2.87</v>
      </c>
      <c r="V14" s="75">
        <v>1.39</v>
      </c>
      <c r="W14" s="75">
        <v>3.47</v>
      </c>
      <c r="Y14" s="75" t="s">
        <v>142</v>
      </c>
      <c r="Z14" s="75" t="s">
        <v>142</v>
      </c>
      <c r="AA14" s="75" t="s">
        <v>142</v>
      </c>
      <c r="AB14" s="75" t="s">
        <v>142</v>
      </c>
      <c r="AC14" s="75" t="s">
        <v>142</v>
      </c>
      <c r="AD14" s="75" t="s">
        <v>142</v>
      </c>
      <c r="AE14" s="75" t="s">
        <v>142</v>
      </c>
      <c r="AF14" s="75" t="s">
        <v>142</v>
      </c>
      <c r="AG14" s="75" t="s">
        <v>142</v>
      </c>
      <c r="AH14" s="75" t="s">
        <v>142</v>
      </c>
      <c r="AI14" s="75" t="s">
        <v>142</v>
      </c>
      <c r="AJ14" s="75" t="s">
        <v>142</v>
      </c>
      <c r="AL14" s="79"/>
    </row>
    <row r="15" spans="1:38" x14ac:dyDescent="0.3">
      <c r="A15" s="164" t="s">
        <v>146</v>
      </c>
      <c r="B15" s="70" t="s">
        <v>35</v>
      </c>
      <c r="C15" s="71" t="s">
        <v>147</v>
      </c>
      <c r="D15" s="72" t="s">
        <v>148</v>
      </c>
      <c r="E15" s="72" t="s">
        <v>149</v>
      </c>
      <c r="F15" s="74" t="s">
        <v>93</v>
      </c>
      <c r="G15" s="75">
        <v>674.7</v>
      </c>
      <c r="H15" s="76">
        <v>1</v>
      </c>
      <c r="I15" s="76">
        <v>4</v>
      </c>
      <c r="J15" s="77">
        <v>43983</v>
      </c>
      <c r="K15" s="78">
        <v>51287</v>
      </c>
      <c r="L15" s="75">
        <v>674.7</v>
      </c>
      <c r="M15" s="75">
        <v>674.7</v>
      </c>
      <c r="N15" s="75">
        <v>674.7</v>
      </c>
      <c r="O15" s="75">
        <v>674.7</v>
      </c>
      <c r="P15" s="75">
        <v>674.7</v>
      </c>
      <c r="Q15" s="75">
        <v>674.7</v>
      </c>
      <c r="R15" s="75">
        <v>674.7</v>
      </c>
      <c r="S15" s="75">
        <v>674.7</v>
      </c>
      <c r="T15" s="75">
        <v>674.7</v>
      </c>
      <c r="U15" s="75">
        <v>674.7</v>
      </c>
      <c r="V15" s="75">
        <v>674.7</v>
      </c>
      <c r="W15" s="75">
        <v>674.7</v>
      </c>
      <c r="Y15" s="75">
        <v>541.94000000000005</v>
      </c>
      <c r="Z15" s="75">
        <v>541.94000000000005</v>
      </c>
      <c r="AA15" s="75">
        <v>541.94000000000005</v>
      </c>
      <c r="AB15" s="75">
        <v>541.94000000000005</v>
      </c>
      <c r="AC15" s="75">
        <v>541.94000000000005</v>
      </c>
      <c r="AD15" s="75">
        <v>541.94000000000005</v>
      </c>
      <c r="AE15" s="75">
        <v>541.94000000000005</v>
      </c>
      <c r="AF15" s="75">
        <v>541.94000000000005</v>
      </c>
      <c r="AG15" s="75">
        <v>541.94000000000005</v>
      </c>
      <c r="AH15" s="75">
        <v>541.94000000000005</v>
      </c>
      <c r="AI15" s="75">
        <v>541.94000000000005</v>
      </c>
      <c r="AJ15" s="75">
        <v>541.94000000000005</v>
      </c>
      <c r="AL15" s="79"/>
    </row>
    <row r="16" spans="1:38" x14ac:dyDescent="0.3">
      <c r="A16" s="164" t="s">
        <v>146</v>
      </c>
      <c r="B16" s="70" t="s">
        <v>35</v>
      </c>
      <c r="C16" s="71" t="s">
        <v>147</v>
      </c>
      <c r="D16" s="72" t="s">
        <v>150</v>
      </c>
      <c r="E16" s="72" t="s">
        <v>151</v>
      </c>
      <c r="F16" s="74" t="s">
        <v>93</v>
      </c>
      <c r="G16" s="75">
        <v>673.8</v>
      </c>
      <c r="H16" s="76">
        <v>1</v>
      </c>
      <c r="I16" s="76">
        <v>4</v>
      </c>
      <c r="J16" s="77">
        <v>43952</v>
      </c>
      <c r="K16" s="78">
        <v>51256</v>
      </c>
      <c r="L16" s="75">
        <v>673.8</v>
      </c>
      <c r="M16" s="75">
        <v>673.8</v>
      </c>
      <c r="N16" s="75">
        <v>673.8</v>
      </c>
      <c r="O16" s="75">
        <v>673.8</v>
      </c>
      <c r="P16" s="75">
        <v>673.8</v>
      </c>
      <c r="Q16" s="75">
        <v>673.8</v>
      </c>
      <c r="R16" s="75">
        <v>673.8</v>
      </c>
      <c r="S16" s="75">
        <v>673.8</v>
      </c>
      <c r="T16" s="75">
        <v>673.8</v>
      </c>
      <c r="U16" s="75">
        <v>673.8</v>
      </c>
      <c r="V16" s="75">
        <v>673.8</v>
      </c>
      <c r="W16" s="75">
        <v>673.8</v>
      </c>
      <c r="Y16" s="75">
        <v>534.64</v>
      </c>
      <c r="Z16" s="75">
        <v>534.64</v>
      </c>
      <c r="AA16" s="75">
        <v>534.64</v>
      </c>
      <c r="AB16" s="75">
        <v>534.64</v>
      </c>
      <c r="AC16" s="75">
        <v>534.64</v>
      </c>
      <c r="AD16" s="75">
        <v>534.64</v>
      </c>
      <c r="AE16" s="75">
        <v>534.64</v>
      </c>
      <c r="AF16" s="75">
        <v>534.64</v>
      </c>
      <c r="AG16" s="75">
        <v>534.64</v>
      </c>
      <c r="AH16" s="75">
        <v>534.64</v>
      </c>
      <c r="AI16" s="75">
        <v>534.64</v>
      </c>
      <c r="AJ16" s="75">
        <v>534.64</v>
      </c>
      <c r="AL16" s="79"/>
    </row>
    <row r="17" spans="1:38" x14ac:dyDescent="0.3">
      <c r="A17" s="164" t="s">
        <v>146</v>
      </c>
      <c r="B17" s="70" t="s">
        <v>35</v>
      </c>
      <c r="C17" s="71" t="s">
        <v>147</v>
      </c>
      <c r="D17" s="72" t="s">
        <v>152</v>
      </c>
      <c r="E17" s="72" t="s">
        <v>153</v>
      </c>
      <c r="F17" s="74" t="s">
        <v>93</v>
      </c>
      <c r="G17" s="75">
        <v>49</v>
      </c>
      <c r="H17" s="76">
        <v>1</v>
      </c>
      <c r="I17" s="76">
        <v>4</v>
      </c>
      <c r="J17" s="77">
        <v>44013</v>
      </c>
      <c r="K17" s="78">
        <v>51317</v>
      </c>
      <c r="L17" s="75">
        <v>49</v>
      </c>
      <c r="M17" s="75">
        <v>49</v>
      </c>
      <c r="N17" s="75">
        <v>49</v>
      </c>
      <c r="O17" s="75">
        <v>49</v>
      </c>
      <c r="P17" s="75">
        <v>49</v>
      </c>
      <c r="Q17" s="75">
        <v>49</v>
      </c>
      <c r="R17" s="75">
        <v>49</v>
      </c>
      <c r="S17" s="75">
        <v>49</v>
      </c>
      <c r="T17" s="75">
        <v>49</v>
      </c>
      <c r="U17" s="75">
        <v>49</v>
      </c>
      <c r="V17" s="75">
        <v>49</v>
      </c>
      <c r="W17" s="75">
        <v>49</v>
      </c>
      <c r="Y17" s="75">
        <v>49</v>
      </c>
      <c r="Z17" s="75">
        <v>49</v>
      </c>
      <c r="AA17" s="75">
        <v>49</v>
      </c>
      <c r="AB17" s="75">
        <v>49</v>
      </c>
      <c r="AC17" s="75">
        <v>49</v>
      </c>
      <c r="AD17" s="75">
        <v>49</v>
      </c>
      <c r="AE17" s="75">
        <v>49</v>
      </c>
      <c r="AF17" s="75">
        <v>49</v>
      </c>
      <c r="AG17" s="75">
        <v>49</v>
      </c>
      <c r="AH17" s="75">
        <v>49</v>
      </c>
      <c r="AI17" s="75">
        <v>49</v>
      </c>
      <c r="AJ17" s="75">
        <v>49</v>
      </c>
      <c r="AL17" s="79"/>
    </row>
    <row r="18" spans="1:38" x14ac:dyDescent="0.3">
      <c r="A18" s="164" t="s">
        <v>146</v>
      </c>
      <c r="B18" s="70" t="s">
        <v>35</v>
      </c>
      <c r="C18" s="71" t="s">
        <v>147</v>
      </c>
      <c r="D18" s="72" t="s">
        <v>152</v>
      </c>
      <c r="E18" s="72" t="s">
        <v>154</v>
      </c>
      <c r="F18" s="74" t="s">
        <v>93</v>
      </c>
      <c r="G18" s="75">
        <v>49</v>
      </c>
      <c r="H18" s="76">
        <v>1</v>
      </c>
      <c r="I18" s="76">
        <v>4</v>
      </c>
      <c r="J18" s="77">
        <v>44013</v>
      </c>
      <c r="K18" s="78">
        <v>51317</v>
      </c>
      <c r="L18" s="75">
        <v>49</v>
      </c>
      <c r="M18" s="75">
        <v>49</v>
      </c>
      <c r="N18" s="75">
        <v>49</v>
      </c>
      <c r="O18" s="75">
        <v>49</v>
      </c>
      <c r="P18" s="75">
        <v>49</v>
      </c>
      <c r="Q18" s="75">
        <v>49</v>
      </c>
      <c r="R18" s="75">
        <v>49</v>
      </c>
      <c r="S18" s="75">
        <v>49</v>
      </c>
      <c r="T18" s="75">
        <v>49</v>
      </c>
      <c r="U18" s="75">
        <v>49</v>
      </c>
      <c r="V18" s="75">
        <v>49</v>
      </c>
      <c r="W18" s="75">
        <v>49</v>
      </c>
      <c r="Y18" s="75">
        <v>49</v>
      </c>
      <c r="Z18" s="75">
        <v>49</v>
      </c>
      <c r="AA18" s="75">
        <v>49</v>
      </c>
      <c r="AB18" s="75">
        <v>49</v>
      </c>
      <c r="AC18" s="75">
        <v>49</v>
      </c>
      <c r="AD18" s="75">
        <v>49</v>
      </c>
      <c r="AE18" s="75">
        <v>49</v>
      </c>
      <c r="AF18" s="75">
        <v>49</v>
      </c>
      <c r="AG18" s="75">
        <v>49</v>
      </c>
      <c r="AH18" s="75">
        <v>49</v>
      </c>
      <c r="AI18" s="75">
        <v>49</v>
      </c>
      <c r="AJ18" s="75">
        <v>49</v>
      </c>
      <c r="AL18" s="79"/>
    </row>
    <row r="19" spans="1:38" x14ac:dyDescent="0.3">
      <c r="A19" s="164" t="s">
        <v>146</v>
      </c>
      <c r="B19" s="70" t="s">
        <v>35</v>
      </c>
      <c r="C19" s="71" t="s">
        <v>147</v>
      </c>
      <c r="D19" s="72" t="s">
        <v>155</v>
      </c>
      <c r="E19" s="72" t="s">
        <v>156</v>
      </c>
      <c r="F19" s="74" t="s">
        <v>93</v>
      </c>
      <c r="G19" s="75">
        <v>100</v>
      </c>
      <c r="H19" s="76">
        <v>3</v>
      </c>
      <c r="I19" s="76">
        <v>1</v>
      </c>
      <c r="J19" s="77">
        <v>44197</v>
      </c>
      <c r="K19" s="78">
        <v>51501</v>
      </c>
      <c r="L19" s="75">
        <v>100</v>
      </c>
      <c r="M19" s="75">
        <v>100</v>
      </c>
      <c r="N19" s="75">
        <v>100</v>
      </c>
      <c r="O19" s="75">
        <v>100</v>
      </c>
      <c r="P19" s="75">
        <v>100</v>
      </c>
      <c r="Q19" s="75">
        <v>100</v>
      </c>
      <c r="R19" s="75">
        <v>100</v>
      </c>
      <c r="S19" s="75">
        <v>100</v>
      </c>
      <c r="T19" s="75">
        <v>100</v>
      </c>
      <c r="U19" s="75">
        <v>100</v>
      </c>
      <c r="V19" s="75">
        <v>100</v>
      </c>
      <c r="W19" s="75">
        <v>100</v>
      </c>
      <c r="Y19" s="75">
        <v>200</v>
      </c>
      <c r="Z19" s="75">
        <v>200</v>
      </c>
      <c r="AA19" s="75">
        <v>200</v>
      </c>
      <c r="AB19" s="75">
        <v>200</v>
      </c>
      <c r="AC19" s="75">
        <v>200</v>
      </c>
      <c r="AD19" s="75">
        <v>200</v>
      </c>
      <c r="AE19" s="75">
        <v>200</v>
      </c>
      <c r="AF19" s="75">
        <v>200</v>
      </c>
      <c r="AG19" s="75">
        <v>200</v>
      </c>
      <c r="AH19" s="75">
        <v>200</v>
      </c>
      <c r="AI19" s="75">
        <v>200</v>
      </c>
      <c r="AJ19" s="75">
        <v>200</v>
      </c>
      <c r="AL19" s="79"/>
    </row>
    <row r="20" spans="1:38" x14ac:dyDescent="0.3">
      <c r="A20" s="164" t="s">
        <v>157</v>
      </c>
      <c r="B20" s="70" t="s">
        <v>35</v>
      </c>
      <c r="C20" s="71" t="s">
        <v>147</v>
      </c>
      <c r="D20" s="72" t="s">
        <v>158</v>
      </c>
      <c r="E20" s="72" t="s">
        <v>159</v>
      </c>
      <c r="F20" s="74" t="s">
        <v>48</v>
      </c>
      <c r="G20" s="75">
        <v>100</v>
      </c>
      <c r="H20" s="76">
        <v>3</v>
      </c>
      <c r="I20" s="76">
        <v>1</v>
      </c>
      <c r="J20" s="77">
        <v>44378</v>
      </c>
      <c r="K20" s="78">
        <v>51591</v>
      </c>
      <c r="L20" s="75">
        <v>100</v>
      </c>
      <c r="M20" s="75">
        <v>100</v>
      </c>
      <c r="N20" s="75">
        <v>100</v>
      </c>
      <c r="O20" s="75">
        <v>100</v>
      </c>
      <c r="P20" s="75">
        <v>100</v>
      </c>
      <c r="Q20" s="75">
        <v>100</v>
      </c>
      <c r="R20" s="75">
        <v>100</v>
      </c>
      <c r="S20" s="75">
        <v>100</v>
      </c>
      <c r="T20" s="75">
        <v>100</v>
      </c>
      <c r="U20" s="75">
        <v>100</v>
      </c>
      <c r="V20" s="75">
        <v>100</v>
      </c>
      <c r="W20" s="75">
        <v>100</v>
      </c>
      <c r="Y20" s="75">
        <v>200</v>
      </c>
      <c r="Z20" s="75">
        <v>200</v>
      </c>
      <c r="AA20" s="75">
        <v>200</v>
      </c>
      <c r="AB20" s="75">
        <v>200</v>
      </c>
      <c r="AC20" s="75">
        <v>200</v>
      </c>
      <c r="AD20" s="75">
        <v>200</v>
      </c>
      <c r="AE20" s="75">
        <v>200</v>
      </c>
      <c r="AF20" s="75">
        <v>200</v>
      </c>
      <c r="AG20" s="75">
        <v>200</v>
      </c>
      <c r="AH20" s="75">
        <v>200</v>
      </c>
      <c r="AI20" s="75">
        <v>200</v>
      </c>
      <c r="AJ20" s="75">
        <v>200</v>
      </c>
      <c r="AL20" s="79"/>
    </row>
    <row r="21" spans="1:38" x14ac:dyDescent="0.3">
      <c r="A21" s="164" t="s">
        <v>160</v>
      </c>
      <c r="B21" s="70" t="s">
        <v>35</v>
      </c>
      <c r="C21" s="71" t="s">
        <v>147</v>
      </c>
      <c r="D21" s="72" t="s">
        <v>161</v>
      </c>
      <c r="E21" s="72" t="s">
        <v>162</v>
      </c>
      <c r="F21" s="74" t="s">
        <v>48</v>
      </c>
      <c r="G21" s="75">
        <v>40</v>
      </c>
      <c r="H21" s="76">
        <v>3</v>
      </c>
      <c r="I21" s="76">
        <v>1</v>
      </c>
      <c r="J21" s="77">
        <v>45078</v>
      </c>
      <c r="K21" s="78">
        <v>51470</v>
      </c>
      <c r="L21" s="75">
        <v>40</v>
      </c>
      <c r="M21" s="75">
        <v>40</v>
      </c>
      <c r="N21" s="75">
        <v>40</v>
      </c>
      <c r="O21" s="75">
        <v>40</v>
      </c>
      <c r="P21" s="75">
        <v>40</v>
      </c>
      <c r="Q21" s="75">
        <v>40</v>
      </c>
      <c r="R21" s="75">
        <v>40</v>
      </c>
      <c r="S21" s="75">
        <v>40</v>
      </c>
      <c r="T21" s="75">
        <v>40</v>
      </c>
      <c r="U21" s="75">
        <v>40</v>
      </c>
      <c r="V21" s="75">
        <v>40</v>
      </c>
      <c r="W21" s="75">
        <v>40</v>
      </c>
      <c r="Y21" s="75">
        <v>80</v>
      </c>
      <c r="Z21" s="75">
        <v>80</v>
      </c>
      <c r="AA21" s="75">
        <v>80</v>
      </c>
      <c r="AB21" s="75">
        <v>80</v>
      </c>
      <c r="AC21" s="75">
        <v>80</v>
      </c>
      <c r="AD21" s="75">
        <v>80</v>
      </c>
      <c r="AE21" s="75">
        <v>80</v>
      </c>
      <c r="AF21" s="75">
        <v>80</v>
      </c>
      <c r="AG21" s="75">
        <v>80</v>
      </c>
      <c r="AH21" s="75">
        <v>80</v>
      </c>
      <c r="AI21" s="75">
        <v>80</v>
      </c>
      <c r="AJ21" s="75">
        <v>80</v>
      </c>
      <c r="AL21" s="79"/>
    </row>
    <row r="22" spans="1:38" x14ac:dyDescent="0.3">
      <c r="A22" s="164" t="s">
        <v>160</v>
      </c>
      <c r="B22" s="70" t="s">
        <v>35</v>
      </c>
      <c r="C22" s="71" t="s">
        <v>147</v>
      </c>
      <c r="D22" s="72" t="s">
        <v>163</v>
      </c>
      <c r="E22" s="72" t="s">
        <v>164</v>
      </c>
      <c r="F22" s="74" t="s">
        <v>48</v>
      </c>
      <c r="G22" s="75">
        <v>10</v>
      </c>
      <c r="H22" s="76">
        <v>3</v>
      </c>
      <c r="I22" s="76">
        <v>1</v>
      </c>
      <c r="J22" s="77">
        <v>44287</v>
      </c>
      <c r="K22" s="78">
        <v>51470</v>
      </c>
      <c r="L22" s="75">
        <v>10</v>
      </c>
      <c r="M22" s="75">
        <v>10</v>
      </c>
      <c r="N22" s="75">
        <v>10</v>
      </c>
      <c r="O22" s="75">
        <v>10</v>
      </c>
      <c r="P22" s="75">
        <v>10</v>
      </c>
      <c r="Q22" s="75">
        <v>10</v>
      </c>
      <c r="R22" s="75">
        <v>10</v>
      </c>
      <c r="S22" s="75">
        <v>10</v>
      </c>
      <c r="T22" s="75">
        <v>10</v>
      </c>
      <c r="U22" s="75">
        <v>10</v>
      </c>
      <c r="V22" s="75">
        <v>10</v>
      </c>
      <c r="W22" s="75">
        <v>10</v>
      </c>
      <c r="Y22" s="75">
        <v>20</v>
      </c>
      <c r="Z22" s="75">
        <v>20</v>
      </c>
      <c r="AA22" s="75">
        <v>20</v>
      </c>
      <c r="AB22" s="75">
        <v>20</v>
      </c>
      <c r="AC22" s="75">
        <v>20</v>
      </c>
      <c r="AD22" s="75">
        <v>20</v>
      </c>
      <c r="AE22" s="75">
        <v>20</v>
      </c>
      <c r="AF22" s="75">
        <v>20</v>
      </c>
      <c r="AG22" s="75">
        <v>20</v>
      </c>
      <c r="AH22" s="75">
        <v>20</v>
      </c>
      <c r="AI22" s="75">
        <v>20</v>
      </c>
      <c r="AJ22" s="75">
        <v>20</v>
      </c>
      <c r="AL22" s="79"/>
    </row>
    <row r="23" spans="1:38" x14ac:dyDescent="0.3">
      <c r="A23" s="164" t="s">
        <v>160</v>
      </c>
      <c r="B23" s="70" t="s">
        <v>35</v>
      </c>
      <c r="C23" s="71" t="s">
        <v>147</v>
      </c>
      <c r="D23" s="72" t="s">
        <v>165</v>
      </c>
      <c r="E23" s="72" t="s">
        <v>166</v>
      </c>
      <c r="F23" s="74" t="s">
        <v>48</v>
      </c>
      <c r="G23" s="75">
        <v>11</v>
      </c>
      <c r="H23" s="76">
        <v>3</v>
      </c>
      <c r="I23" s="76">
        <v>2</v>
      </c>
      <c r="J23" s="77">
        <v>44348</v>
      </c>
      <c r="K23" s="78">
        <v>51501</v>
      </c>
      <c r="L23" s="75">
        <v>11</v>
      </c>
      <c r="M23" s="75">
        <v>11</v>
      </c>
      <c r="N23" s="75">
        <v>11</v>
      </c>
      <c r="O23" s="75">
        <v>11</v>
      </c>
      <c r="P23" s="75">
        <v>11</v>
      </c>
      <c r="Q23" s="75">
        <v>11</v>
      </c>
      <c r="R23" s="75">
        <v>11</v>
      </c>
      <c r="S23" s="75">
        <v>11</v>
      </c>
      <c r="T23" s="75">
        <v>11</v>
      </c>
      <c r="U23" s="75">
        <v>11</v>
      </c>
      <c r="V23" s="75">
        <v>11</v>
      </c>
      <c r="W23" s="75">
        <v>11</v>
      </c>
      <c r="Y23" s="75">
        <v>22</v>
      </c>
      <c r="Z23" s="75">
        <v>22</v>
      </c>
      <c r="AA23" s="75">
        <v>22</v>
      </c>
      <c r="AB23" s="75">
        <v>22</v>
      </c>
      <c r="AC23" s="75">
        <v>22</v>
      </c>
      <c r="AD23" s="75">
        <v>22</v>
      </c>
      <c r="AE23" s="75">
        <v>22</v>
      </c>
      <c r="AF23" s="75">
        <v>22</v>
      </c>
      <c r="AG23" s="75">
        <v>22</v>
      </c>
      <c r="AH23" s="75">
        <v>22</v>
      </c>
      <c r="AI23" s="75">
        <v>22</v>
      </c>
      <c r="AJ23" s="75">
        <v>22</v>
      </c>
      <c r="AL23" s="79"/>
    </row>
    <row r="24" spans="1:38" x14ac:dyDescent="0.3">
      <c r="A24" s="164" t="s">
        <v>160</v>
      </c>
      <c r="B24" s="70" t="s">
        <v>35</v>
      </c>
      <c r="C24" s="71" t="s">
        <v>147</v>
      </c>
      <c r="D24" s="72" t="s">
        <v>167</v>
      </c>
      <c r="E24" s="72" t="s">
        <v>162</v>
      </c>
      <c r="F24" s="74" t="s">
        <v>48</v>
      </c>
      <c r="G24" s="75">
        <v>5</v>
      </c>
      <c r="H24" s="76">
        <v>3</v>
      </c>
      <c r="I24" s="76">
        <v>1</v>
      </c>
      <c r="J24" s="77">
        <v>45078</v>
      </c>
      <c r="K24" s="78">
        <v>51591</v>
      </c>
      <c r="L24" s="75">
        <v>5</v>
      </c>
      <c r="M24" s="75">
        <v>5</v>
      </c>
      <c r="N24" s="75">
        <v>5</v>
      </c>
      <c r="O24" s="75">
        <v>5</v>
      </c>
      <c r="P24" s="75">
        <v>5</v>
      </c>
      <c r="Q24" s="75">
        <v>5</v>
      </c>
      <c r="R24" s="75">
        <v>5</v>
      </c>
      <c r="S24" s="75">
        <v>5</v>
      </c>
      <c r="T24" s="75">
        <v>5</v>
      </c>
      <c r="U24" s="75">
        <v>5</v>
      </c>
      <c r="V24" s="75">
        <v>5</v>
      </c>
      <c r="W24" s="75">
        <v>5</v>
      </c>
      <c r="Y24" s="75">
        <v>10</v>
      </c>
      <c r="Z24" s="75">
        <v>10</v>
      </c>
      <c r="AA24" s="75">
        <v>10</v>
      </c>
      <c r="AB24" s="75">
        <v>10</v>
      </c>
      <c r="AC24" s="75">
        <v>10</v>
      </c>
      <c r="AD24" s="75">
        <v>10</v>
      </c>
      <c r="AE24" s="75">
        <v>10</v>
      </c>
      <c r="AF24" s="75">
        <v>10</v>
      </c>
      <c r="AG24" s="75">
        <v>10</v>
      </c>
      <c r="AH24" s="75">
        <v>10</v>
      </c>
      <c r="AI24" s="75">
        <v>10</v>
      </c>
      <c r="AJ24" s="75">
        <v>10</v>
      </c>
      <c r="AL24" s="79"/>
    </row>
    <row r="25" spans="1:38" x14ac:dyDescent="0.3">
      <c r="A25" s="164" t="s">
        <v>172</v>
      </c>
      <c r="B25" s="70" t="s">
        <v>35</v>
      </c>
      <c r="C25" s="71" t="s">
        <v>169</v>
      </c>
      <c r="D25" s="72" t="s">
        <v>173</v>
      </c>
      <c r="E25" s="72" t="s">
        <v>174</v>
      </c>
      <c r="F25" s="74" t="s">
        <v>48</v>
      </c>
      <c r="G25" s="75">
        <v>22</v>
      </c>
      <c r="H25" s="76" t="s">
        <v>177</v>
      </c>
      <c r="I25" s="76">
        <v>4</v>
      </c>
      <c r="J25" s="77">
        <v>43831</v>
      </c>
      <c r="K25" s="78">
        <v>46386</v>
      </c>
      <c r="L25" s="75">
        <v>30.27</v>
      </c>
      <c r="M25" s="75">
        <v>26.24</v>
      </c>
      <c r="N25" s="75">
        <v>30.35</v>
      </c>
      <c r="O25" s="75">
        <v>30.32</v>
      </c>
      <c r="P25" s="75">
        <v>30.16</v>
      </c>
      <c r="Q25" s="75">
        <v>30.35</v>
      </c>
      <c r="R25" s="75">
        <v>29.84</v>
      </c>
      <c r="S25" s="75">
        <v>22</v>
      </c>
      <c r="T25" s="75">
        <v>21.8</v>
      </c>
      <c r="U25" s="75">
        <v>21.99</v>
      </c>
      <c r="V25" s="75">
        <v>21.8</v>
      </c>
      <c r="W25" s="75">
        <v>21.99</v>
      </c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L25" s="79"/>
    </row>
    <row r="26" spans="1:38" x14ac:dyDescent="0.3">
      <c r="A26" s="164" t="s">
        <v>175</v>
      </c>
      <c r="B26" s="70" t="s">
        <v>35</v>
      </c>
      <c r="C26" s="71" t="s">
        <v>169</v>
      </c>
      <c r="D26" s="72" t="s">
        <v>173</v>
      </c>
      <c r="E26" s="72" t="s">
        <v>176</v>
      </c>
      <c r="F26" s="74" t="s">
        <v>48</v>
      </c>
      <c r="G26" s="75">
        <v>18.09</v>
      </c>
      <c r="H26" s="76" t="s">
        <v>177</v>
      </c>
      <c r="I26" s="76">
        <v>4</v>
      </c>
      <c r="J26" s="77">
        <v>44075</v>
      </c>
      <c r="K26" s="78">
        <v>46387</v>
      </c>
      <c r="L26" s="75">
        <v>17.36</v>
      </c>
      <c r="M26" s="75">
        <v>16.04</v>
      </c>
      <c r="N26" s="75">
        <v>16.7</v>
      </c>
      <c r="O26" s="75">
        <v>16.149999999999999</v>
      </c>
      <c r="P26" s="75">
        <v>16.440000000000001</v>
      </c>
      <c r="Q26" s="75">
        <v>17.55</v>
      </c>
      <c r="R26" s="75">
        <v>16.5</v>
      </c>
      <c r="S26" s="75">
        <v>18.09</v>
      </c>
      <c r="T26" s="75">
        <v>16.739999999999998</v>
      </c>
      <c r="U26" s="75">
        <v>16.920000000000002</v>
      </c>
      <c r="V26" s="75">
        <v>16.64</v>
      </c>
      <c r="W26" s="75">
        <v>18.34</v>
      </c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L26" s="79"/>
    </row>
    <row r="27" spans="1:38" x14ac:dyDescent="0.3">
      <c r="A27" s="164" t="s">
        <v>178</v>
      </c>
      <c r="B27" s="70"/>
      <c r="C27" s="71" t="s">
        <v>179</v>
      </c>
      <c r="D27" s="72" t="s">
        <v>180</v>
      </c>
      <c r="E27" s="72" t="s">
        <v>162</v>
      </c>
      <c r="F27" s="74" t="s">
        <v>39</v>
      </c>
      <c r="G27" s="75"/>
      <c r="H27" s="76"/>
      <c r="I27" s="76">
        <v>4</v>
      </c>
      <c r="J27" s="77">
        <v>45078</v>
      </c>
      <c r="K27" s="78">
        <v>49458</v>
      </c>
      <c r="L27" s="75">
        <v>11.97</v>
      </c>
      <c r="M27" s="75">
        <v>11.77</v>
      </c>
      <c r="N27" s="75">
        <v>11.42</v>
      </c>
      <c r="O27" s="75">
        <v>10.66</v>
      </c>
      <c r="P27" s="75">
        <v>11.57</v>
      </c>
      <c r="Q27" s="75">
        <v>12.7</v>
      </c>
      <c r="R27" s="75">
        <v>12.25</v>
      </c>
      <c r="S27" s="75">
        <v>12.56</v>
      </c>
      <c r="T27" s="75">
        <v>12.07</v>
      </c>
      <c r="U27" s="75">
        <v>10.83</v>
      </c>
      <c r="V27" s="75">
        <v>11.98</v>
      </c>
      <c r="W27" s="75">
        <v>12.75</v>
      </c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L27" s="79"/>
    </row>
    <row r="28" spans="1:38" x14ac:dyDescent="0.3">
      <c r="A28" s="165"/>
      <c r="B28" s="166"/>
      <c r="C28" s="167"/>
      <c r="D28" s="165"/>
      <c r="E28" s="166"/>
      <c r="F28" s="168"/>
      <c r="G28" s="169"/>
      <c r="H28" s="166"/>
      <c r="I28" s="166"/>
      <c r="J28" s="170"/>
      <c r="K28" s="170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L28" s="79"/>
    </row>
    <row r="29" spans="1:38" x14ac:dyDescent="0.3">
      <c r="A29" s="85" t="s">
        <v>258</v>
      </c>
      <c r="B29" s="85"/>
      <c r="C29" s="85"/>
      <c r="D29" s="85" t="s">
        <v>259</v>
      </c>
      <c r="E29" s="85" t="s">
        <v>185</v>
      </c>
      <c r="F29" s="85" t="s">
        <v>39</v>
      </c>
      <c r="G29" s="85"/>
      <c r="H29" s="85"/>
      <c r="I29" s="85"/>
      <c r="J29" s="86">
        <v>45658</v>
      </c>
      <c r="K29" s="86">
        <v>46022</v>
      </c>
      <c r="L29" s="86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171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60" t="s">
        <v>142</v>
      </c>
      <c r="AL29" s="79"/>
    </row>
    <row r="30" spans="1:38" x14ac:dyDescent="0.3">
      <c r="A30" s="172"/>
      <c r="B30" s="100"/>
      <c r="C30" s="100"/>
      <c r="D30" s="101"/>
      <c r="E30" s="102"/>
      <c r="F30" s="103"/>
      <c r="G30" s="83"/>
      <c r="H30" s="104"/>
      <c r="I30" s="104"/>
      <c r="J30" s="105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82"/>
      <c r="V30" s="82"/>
      <c r="W30" s="82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L30" s="79"/>
    </row>
    <row r="31" spans="1:38" ht="53.4" x14ac:dyDescent="0.3">
      <c r="A31" s="173" t="s">
        <v>189</v>
      </c>
      <c r="B31" s="174"/>
      <c r="C31" s="174" t="s">
        <v>85</v>
      </c>
      <c r="D31" s="173" t="s">
        <v>86</v>
      </c>
      <c r="E31" s="175" t="s">
        <v>4</v>
      </c>
      <c r="F31" s="176" t="s">
        <v>5</v>
      </c>
      <c r="G31" s="176" t="s">
        <v>6</v>
      </c>
      <c r="H31" s="177" t="s">
        <v>87</v>
      </c>
      <c r="I31" s="178"/>
      <c r="J31" s="108" t="s">
        <v>182</v>
      </c>
      <c r="K31" s="108" t="s">
        <v>11</v>
      </c>
      <c r="L31" s="179" t="s">
        <v>71</v>
      </c>
      <c r="M31" s="179" t="s">
        <v>72</v>
      </c>
      <c r="N31" s="179" t="s">
        <v>73</v>
      </c>
      <c r="O31" s="179" t="s">
        <v>74</v>
      </c>
      <c r="P31" s="179" t="s">
        <v>75</v>
      </c>
      <c r="Q31" s="179" t="s">
        <v>76</v>
      </c>
      <c r="R31" s="179" t="s">
        <v>77</v>
      </c>
      <c r="S31" s="179" t="s">
        <v>78</v>
      </c>
      <c r="T31" s="179" t="s">
        <v>79</v>
      </c>
      <c r="U31" s="179" t="s">
        <v>80</v>
      </c>
      <c r="V31" s="179" t="s">
        <v>81</v>
      </c>
      <c r="W31" s="179" t="s">
        <v>82</v>
      </c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L31" s="79"/>
    </row>
    <row r="32" spans="1:38" ht="14.4" x14ac:dyDescent="0.3">
      <c r="A32" s="109" t="s">
        <v>146</v>
      </c>
      <c r="B32" s="110" t="s">
        <v>35</v>
      </c>
      <c r="C32" s="180" t="s">
        <v>190</v>
      </c>
      <c r="D32" s="112" t="s">
        <v>191</v>
      </c>
      <c r="E32" s="113" t="s">
        <v>192</v>
      </c>
      <c r="F32" s="114" t="s">
        <v>93</v>
      </c>
      <c r="G32" s="115">
        <v>5</v>
      </c>
      <c r="H32" s="116"/>
      <c r="I32" s="116"/>
      <c r="J32" s="117">
        <v>43040</v>
      </c>
      <c r="K32" s="117">
        <v>46872</v>
      </c>
      <c r="L32" s="118">
        <v>5</v>
      </c>
      <c r="M32" s="114">
        <v>5</v>
      </c>
      <c r="N32" s="114">
        <v>5</v>
      </c>
      <c r="O32" s="114">
        <v>5</v>
      </c>
      <c r="P32" s="114">
        <v>5</v>
      </c>
      <c r="Q32" s="114">
        <v>5</v>
      </c>
      <c r="R32" s="114">
        <v>5</v>
      </c>
      <c r="S32" s="114">
        <v>5</v>
      </c>
      <c r="T32" s="114">
        <v>5</v>
      </c>
      <c r="U32" s="114">
        <v>5</v>
      </c>
      <c r="V32" s="114">
        <v>5</v>
      </c>
      <c r="W32" s="114">
        <v>5</v>
      </c>
    </row>
    <row r="33" spans="1:36" ht="14.4" x14ac:dyDescent="0.3">
      <c r="A33" s="109" t="s">
        <v>146</v>
      </c>
      <c r="B33" s="110" t="s">
        <v>35</v>
      </c>
      <c r="C33" s="180" t="s">
        <v>190</v>
      </c>
      <c r="D33" s="112" t="s">
        <v>193</v>
      </c>
      <c r="E33" s="113" t="s">
        <v>194</v>
      </c>
      <c r="F33" s="114" t="s">
        <v>93</v>
      </c>
      <c r="G33" s="115">
        <v>5</v>
      </c>
      <c r="H33" s="116"/>
      <c r="I33" s="116"/>
      <c r="J33" s="117">
        <v>43132</v>
      </c>
      <c r="K33" s="117">
        <v>46965</v>
      </c>
      <c r="L33" s="118">
        <v>5</v>
      </c>
      <c r="M33" s="118">
        <v>5</v>
      </c>
      <c r="N33" s="118">
        <v>5</v>
      </c>
      <c r="O33" s="118">
        <v>5</v>
      </c>
      <c r="P33" s="118">
        <v>5</v>
      </c>
      <c r="Q33" s="118">
        <v>5</v>
      </c>
      <c r="R33" s="118">
        <v>5</v>
      </c>
      <c r="S33" s="118">
        <v>5</v>
      </c>
      <c r="T33" s="118">
        <v>5</v>
      </c>
      <c r="U33" s="118">
        <v>5</v>
      </c>
      <c r="V33" s="118">
        <v>5</v>
      </c>
      <c r="W33" s="118">
        <v>5</v>
      </c>
    </row>
    <row r="34" spans="1:36" ht="14.4" x14ac:dyDescent="0.3">
      <c r="A34" s="109" t="s">
        <v>146</v>
      </c>
      <c r="B34" s="110" t="s">
        <v>35</v>
      </c>
      <c r="C34" s="180" t="s">
        <v>190</v>
      </c>
      <c r="D34" s="112" t="s">
        <v>195</v>
      </c>
      <c r="E34" s="113" t="s">
        <v>196</v>
      </c>
      <c r="F34" s="114" t="s">
        <v>93</v>
      </c>
      <c r="G34" s="115">
        <v>25</v>
      </c>
      <c r="H34" s="116"/>
      <c r="I34" s="116"/>
      <c r="J34" s="117">
        <v>43556</v>
      </c>
      <c r="K34" s="117">
        <v>47208</v>
      </c>
      <c r="L34" s="118">
        <v>25</v>
      </c>
      <c r="M34" s="118">
        <v>25</v>
      </c>
      <c r="N34" s="118">
        <v>25</v>
      </c>
      <c r="O34" s="118">
        <v>25</v>
      </c>
      <c r="P34" s="118">
        <v>25</v>
      </c>
      <c r="Q34" s="118">
        <v>25</v>
      </c>
      <c r="R34" s="118">
        <v>25</v>
      </c>
      <c r="S34" s="118">
        <v>25</v>
      </c>
      <c r="T34" s="118">
        <v>25</v>
      </c>
      <c r="U34" s="118">
        <v>25</v>
      </c>
      <c r="V34" s="118">
        <v>25</v>
      </c>
      <c r="W34" s="118">
        <v>25</v>
      </c>
    </row>
    <row r="35" spans="1:36" ht="14.4" x14ac:dyDescent="0.3">
      <c r="A35" s="109" t="s">
        <v>146</v>
      </c>
      <c r="B35" s="110" t="s">
        <v>35</v>
      </c>
      <c r="C35" s="180" t="s">
        <v>190</v>
      </c>
      <c r="D35" s="112" t="s">
        <v>197</v>
      </c>
      <c r="E35" s="113" t="s">
        <v>198</v>
      </c>
      <c r="F35" s="114" t="s">
        <v>93</v>
      </c>
      <c r="G35" s="115">
        <v>15</v>
      </c>
      <c r="H35" s="116"/>
      <c r="I35" s="116"/>
      <c r="J35" s="117">
        <v>43891</v>
      </c>
      <c r="K35" s="117">
        <v>11017</v>
      </c>
      <c r="L35" s="118">
        <v>15</v>
      </c>
      <c r="M35" s="118">
        <v>15</v>
      </c>
      <c r="N35" s="118">
        <v>15</v>
      </c>
      <c r="O35" s="118">
        <v>15</v>
      </c>
      <c r="P35" s="118">
        <v>15</v>
      </c>
      <c r="Q35" s="118">
        <v>15</v>
      </c>
      <c r="R35" s="118">
        <v>15</v>
      </c>
      <c r="S35" s="118">
        <v>15</v>
      </c>
      <c r="T35" s="118">
        <v>15</v>
      </c>
      <c r="U35" s="118">
        <v>15</v>
      </c>
      <c r="V35" s="118">
        <v>15</v>
      </c>
      <c r="W35" s="118">
        <v>15</v>
      </c>
    </row>
    <row r="36" spans="1:36" ht="14.4" x14ac:dyDescent="0.3">
      <c r="A36" s="109" t="s">
        <v>146</v>
      </c>
      <c r="B36" s="110" t="s">
        <v>35</v>
      </c>
      <c r="C36" s="180" t="s">
        <v>199</v>
      </c>
      <c r="D36" s="112" t="s">
        <v>200</v>
      </c>
      <c r="E36" s="113" t="s">
        <v>201</v>
      </c>
      <c r="F36" s="114" t="s">
        <v>93</v>
      </c>
      <c r="G36" s="115">
        <v>20</v>
      </c>
      <c r="H36" s="116"/>
      <c r="I36" s="116"/>
      <c r="J36" s="117">
        <v>42705</v>
      </c>
      <c r="K36" s="117">
        <v>46507</v>
      </c>
      <c r="L36" s="118">
        <v>20</v>
      </c>
      <c r="M36" s="118">
        <v>20</v>
      </c>
      <c r="N36" s="118">
        <v>20</v>
      </c>
      <c r="O36" s="118">
        <v>20</v>
      </c>
      <c r="P36" s="118">
        <v>20</v>
      </c>
      <c r="Q36" s="118">
        <v>20</v>
      </c>
      <c r="R36" s="118">
        <v>20</v>
      </c>
      <c r="S36" s="118">
        <v>20</v>
      </c>
      <c r="T36" s="118">
        <v>20</v>
      </c>
      <c r="U36" s="118">
        <v>20</v>
      </c>
      <c r="V36" s="118">
        <v>20</v>
      </c>
      <c r="W36" s="118">
        <v>20</v>
      </c>
    </row>
    <row r="37" spans="1:36" ht="14.4" x14ac:dyDescent="0.3">
      <c r="A37" s="109" t="s">
        <v>202</v>
      </c>
      <c r="B37" s="110" t="s">
        <v>35</v>
      </c>
      <c r="C37" s="180" t="s">
        <v>260</v>
      </c>
      <c r="D37" s="112" t="s">
        <v>204</v>
      </c>
      <c r="E37" s="113" t="s">
        <v>185</v>
      </c>
      <c r="F37" s="114" t="s">
        <v>93</v>
      </c>
      <c r="G37" s="115">
        <v>5</v>
      </c>
      <c r="H37" s="181"/>
      <c r="I37" s="181"/>
      <c r="J37" s="117">
        <v>44531</v>
      </c>
      <c r="K37" s="117">
        <v>49673</v>
      </c>
      <c r="L37" s="118">
        <v>4.07</v>
      </c>
      <c r="M37" s="118">
        <v>4.3</v>
      </c>
      <c r="N37" s="118">
        <v>4.26</v>
      </c>
      <c r="O37" s="118">
        <v>4.6500000000000004</v>
      </c>
      <c r="P37" s="118">
        <v>4.66</v>
      </c>
      <c r="Q37" s="118">
        <v>4.8099999999999996</v>
      </c>
      <c r="R37" s="118">
        <v>4.8499999999999996</v>
      </c>
      <c r="S37" s="118">
        <v>5</v>
      </c>
      <c r="T37" s="118">
        <v>4.99</v>
      </c>
      <c r="U37" s="118">
        <v>4.71</v>
      </c>
      <c r="V37" s="118">
        <v>4.6399999999999997</v>
      </c>
      <c r="W37" s="118">
        <v>4.07</v>
      </c>
    </row>
    <row r="38" spans="1:36" ht="14.4" x14ac:dyDescent="0.3">
      <c r="A38" s="109" t="s">
        <v>261</v>
      </c>
      <c r="B38" s="110" t="s">
        <v>35</v>
      </c>
      <c r="C38" s="180" t="s">
        <v>262</v>
      </c>
      <c r="D38" s="112" t="s">
        <v>206</v>
      </c>
      <c r="E38" s="113" t="s">
        <v>264</v>
      </c>
      <c r="F38" s="114" t="s">
        <v>265</v>
      </c>
      <c r="G38" s="115">
        <v>10.08</v>
      </c>
      <c r="H38" s="181"/>
      <c r="I38" s="181"/>
      <c r="J38" s="117">
        <v>44562</v>
      </c>
      <c r="K38" s="117">
        <v>47999</v>
      </c>
      <c r="L38" s="118">
        <v>9.9209999999999994</v>
      </c>
      <c r="M38" s="118">
        <v>8.7810000000000006</v>
      </c>
      <c r="N38" s="118">
        <v>8.4960000000000004</v>
      </c>
      <c r="O38" s="118">
        <v>8.5730000000000004</v>
      </c>
      <c r="P38" s="118">
        <v>8.5830000000000002</v>
      </c>
      <c r="Q38" s="118">
        <v>12.06</v>
      </c>
      <c r="R38" s="118">
        <v>13.571999999999999</v>
      </c>
      <c r="S38" s="118">
        <v>13.667</v>
      </c>
      <c r="T38" s="118">
        <v>11.731</v>
      </c>
      <c r="U38" s="118">
        <v>10.025</v>
      </c>
      <c r="V38" s="118">
        <v>9.5489999999999995</v>
      </c>
      <c r="W38" s="118">
        <v>10.257</v>
      </c>
    </row>
    <row r="39" spans="1:36" ht="66" x14ac:dyDescent="0.3">
      <c r="A39" s="109" t="s">
        <v>208</v>
      </c>
      <c r="B39" s="110" t="s">
        <v>35</v>
      </c>
      <c r="C39" s="123" t="s">
        <v>209</v>
      </c>
      <c r="D39" s="120" t="s">
        <v>266</v>
      </c>
      <c r="E39" s="109" t="s">
        <v>185</v>
      </c>
      <c r="F39" s="110" t="s">
        <v>40</v>
      </c>
      <c r="G39" s="123"/>
      <c r="H39" s="112"/>
      <c r="I39" s="112"/>
      <c r="J39" s="122">
        <v>45139</v>
      </c>
      <c r="K39" s="124">
        <v>48791</v>
      </c>
      <c r="L39" s="118">
        <v>4.5</v>
      </c>
      <c r="M39" s="118">
        <v>4.5</v>
      </c>
      <c r="N39" s="118">
        <v>4.5</v>
      </c>
      <c r="O39" s="118">
        <v>4.5</v>
      </c>
      <c r="P39" s="118">
        <v>4.5</v>
      </c>
      <c r="Q39" s="118">
        <v>4.5</v>
      </c>
      <c r="R39" s="118">
        <v>4.5</v>
      </c>
      <c r="S39" s="118">
        <v>4.5</v>
      </c>
      <c r="T39" s="118">
        <v>4.5</v>
      </c>
      <c r="U39" s="118">
        <v>4.5</v>
      </c>
      <c r="V39" s="118">
        <v>4.5</v>
      </c>
      <c r="W39" s="118">
        <v>4.5</v>
      </c>
    </row>
    <row r="40" spans="1:36" ht="66" x14ac:dyDescent="0.3">
      <c r="A40" s="109" t="s">
        <v>208</v>
      </c>
      <c r="B40" s="110" t="s">
        <v>35</v>
      </c>
      <c r="C40" s="123" t="s">
        <v>209</v>
      </c>
      <c r="D40" s="120" t="s">
        <v>211</v>
      </c>
      <c r="E40" s="109" t="s">
        <v>185</v>
      </c>
      <c r="F40" s="110" t="s">
        <v>40</v>
      </c>
      <c r="G40" s="123"/>
      <c r="H40" s="112"/>
      <c r="I40" s="112"/>
      <c r="J40" s="122">
        <v>45139</v>
      </c>
      <c r="K40" s="124">
        <v>48791</v>
      </c>
      <c r="L40" s="118">
        <v>0.5</v>
      </c>
      <c r="M40" s="118">
        <v>0.5</v>
      </c>
      <c r="N40" s="118">
        <v>0.5</v>
      </c>
      <c r="O40" s="118">
        <v>0.5</v>
      </c>
      <c r="P40" s="118">
        <v>0.5</v>
      </c>
      <c r="Q40" s="118">
        <v>0.5</v>
      </c>
      <c r="R40" s="118">
        <v>0.5</v>
      </c>
      <c r="S40" s="118">
        <v>0.5</v>
      </c>
      <c r="T40" s="118">
        <v>0.5</v>
      </c>
      <c r="U40" s="118">
        <v>0.5</v>
      </c>
      <c r="V40" s="118">
        <v>0.5</v>
      </c>
      <c r="W40" s="118">
        <v>0.5</v>
      </c>
    </row>
    <row r="44" spans="1:36" x14ac:dyDescent="0.3">
      <c r="F44" s="126" t="s">
        <v>212</v>
      </c>
      <c r="G44" s="127"/>
    </row>
    <row r="45" spans="1:36" x14ac:dyDescent="0.3">
      <c r="F45" s="126" t="s">
        <v>213</v>
      </c>
      <c r="G45" s="127">
        <v>1.0900000000000001</v>
      </c>
      <c r="K45" s="128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</row>
    <row r="46" spans="1:36" x14ac:dyDescent="0.3">
      <c r="F46" s="130" t="s">
        <v>214</v>
      </c>
      <c r="G46" s="131">
        <v>1.0760000000000001</v>
      </c>
      <c r="K46" s="132" t="s">
        <v>215</v>
      </c>
      <c r="L46" s="133">
        <f>SUM(L$4:L$27)+(SUM(L$29)*$G$45)</f>
        <v>2076.39</v>
      </c>
      <c r="M46" s="133">
        <f t="shared" ref="M46:W46" si="0">SUM(M$4:M$27)+(SUM(M$29)*$G$45)</f>
        <v>2067.5300000000002</v>
      </c>
      <c r="N46" s="133">
        <f t="shared" si="0"/>
        <v>2051.39</v>
      </c>
      <c r="O46" s="133">
        <f t="shared" si="0"/>
        <v>2054.3200000000002</v>
      </c>
      <c r="P46" s="133">
        <f t="shared" si="0"/>
        <v>2048.2000000000003</v>
      </c>
      <c r="Q46" s="133">
        <f t="shared" si="0"/>
        <v>2051.0499999999997</v>
      </c>
      <c r="R46" s="133">
        <f t="shared" si="0"/>
        <v>2049.81</v>
      </c>
      <c r="S46" s="133">
        <f t="shared" si="0"/>
        <v>2042.9099999999999</v>
      </c>
      <c r="T46" s="133">
        <f t="shared" si="0"/>
        <v>2041.4799999999998</v>
      </c>
      <c r="U46" s="133">
        <f t="shared" si="0"/>
        <v>2040.06</v>
      </c>
      <c r="V46" s="133">
        <f t="shared" si="0"/>
        <v>2039.26</v>
      </c>
      <c r="W46" s="133">
        <f t="shared" si="0"/>
        <v>2044</v>
      </c>
      <c r="X46" s="134" t="s">
        <v>216</v>
      </c>
      <c r="Y46" s="133">
        <f t="shared" ref="Y46:AJ46" si="1">SUM(Y4:Y36)</f>
        <v>2023.5300000000002</v>
      </c>
      <c r="Z46" s="133">
        <f t="shared" si="1"/>
        <v>2023.5300000000002</v>
      </c>
      <c r="AA46" s="133">
        <f t="shared" si="1"/>
        <v>2023.5300000000002</v>
      </c>
      <c r="AB46" s="133">
        <f t="shared" si="1"/>
        <v>2023.5300000000002</v>
      </c>
      <c r="AC46" s="133">
        <f t="shared" si="1"/>
        <v>2023.5300000000002</v>
      </c>
      <c r="AD46" s="133">
        <f t="shared" si="1"/>
        <v>2023.5300000000002</v>
      </c>
      <c r="AE46" s="133">
        <f t="shared" si="1"/>
        <v>2023.5300000000002</v>
      </c>
      <c r="AF46" s="133">
        <f t="shared" si="1"/>
        <v>2023.5300000000002</v>
      </c>
      <c r="AG46" s="133">
        <f t="shared" si="1"/>
        <v>2023.5300000000002</v>
      </c>
      <c r="AH46" s="133">
        <f t="shared" si="1"/>
        <v>2023.5300000000002</v>
      </c>
      <c r="AI46" s="133">
        <f t="shared" si="1"/>
        <v>2023.5300000000002</v>
      </c>
      <c r="AJ46" s="133">
        <f t="shared" si="1"/>
        <v>2023.5300000000002</v>
      </c>
    </row>
    <row r="47" spans="1:36" ht="53.4" x14ac:dyDescent="0.3">
      <c r="K47" s="135" t="s">
        <v>217</v>
      </c>
      <c r="L47" s="136">
        <f>SUM(L32:L40)*$G$45</f>
        <v>97.000189999999989</v>
      </c>
      <c r="M47" s="136">
        <f t="shared" ref="M47:W47" si="2">SUM(M32:M40)*$G$45</f>
        <v>96.008290000000017</v>
      </c>
      <c r="N47" s="136">
        <f t="shared" si="2"/>
        <v>95.654040000000009</v>
      </c>
      <c r="O47" s="136">
        <f t="shared" si="2"/>
        <v>96.163070000000019</v>
      </c>
      <c r="P47" s="136">
        <f t="shared" si="2"/>
        <v>96.184870000000004</v>
      </c>
      <c r="Q47" s="136">
        <f t="shared" si="2"/>
        <v>100.13830000000002</v>
      </c>
      <c r="R47" s="136">
        <f t="shared" si="2"/>
        <v>101.82998000000001</v>
      </c>
      <c r="S47" s="136">
        <f t="shared" si="2"/>
        <v>102.09703</v>
      </c>
      <c r="T47" s="136">
        <f t="shared" si="2"/>
        <v>99.975889999999993</v>
      </c>
      <c r="U47" s="136">
        <f t="shared" si="2"/>
        <v>97.811150000000012</v>
      </c>
      <c r="V47" s="136">
        <f t="shared" si="2"/>
        <v>97.216009999999997</v>
      </c>
      <c r="W47" s="136">
        <f t="shared" si="2"/>
        <v>97.366430000000008</v>
      </c>
      <c r="X47" s="134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</row>
    <row r="48" spans="1:36" x14ac:dyDescent="0.3">
      <c r="K48" s="135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82" t="s">
        <v>218</v>
      </c>
      <c r="Y48" s="139">
        <f t="shared" ref="Y48:AJ48" si="3">SUMIF($H$4:$H$29, 1, Y$4:Y$29)</f>
        <v>1451.5300000000002</v>
      </c>
      <c r="Z48" s="139">
        <f t="shared" si="3"/>
        <v>1451.5300000000002</v>
      </c>
      <c r="AA48" s="139">
        <f t="shared" si="3"/>
        <v>1451.5300000000002</v>
      </c>
      <c r="AB48" s="139">
        <f t="shared" si="3"/>
        <v>1451.5300000000002</v>
      </c>
      <c r="AC48" s="139">
        <f t="shared" si="3"/>
        <v>1451.5300000000002</v>
      </c>
      <c r="AD48" s="139">
        <f t="shared" si="3"/>
        <v>1451.5300000000002</v>
      </c>
      <c r="AE48" s="139">
        <f t="shared" si="3"/>
        <v>1451.5300000000002</v>
      </c>
      <c r="AF48" s="139">
        <f t="shared" si="3"/>
        <v>1451.5300000000002</v>
      </c>
      <c r="AG48" s="139">
        <f t="shared" si="3"/>
        <v>1451.5300000000002</v>
      </c>
      <c r="AH48" s="139">
        <f t="shared" si="3"/>
        <v>1451.5300000000002</v>
      </c>
      <c r="AI48" s="139">
        <f t="shared" si="3"/>
        <v>1451.5300000000002</v>
      </c>
      <c r="AJ48" s="139">
        <f t="shared" si="3"/>
        <v>1451.5300000000002</v>
      </c>
    </row>
    <row r="49" spans="1:36" x14ac:dyDescent="0.3">
      <c r="J49" s="277" t="s">
        <v>219</v>
      </c>
      <c r="K49" s="135" t="s">
        <v>93</v>
      </c>
      <c r="L49" s="195">
        <f>SUMIF($F$32:$F$40, $K$49,L$32:L$40)*1.076</f>
        <v>79.69932</v>
      </c>
      <c r="M49" s="195">
        <f t="shared" ref="M49:W49" si="4">SUMIF($F$32:$F$40, $K$49,M$32:M$40)*1.076</f>
        <v>79.946799999999996</v>
      </c>
      <c r="N49" s="195">
        <f t="shared" si="4"/>
        <v>79.903760000000005</v>
      </c>
      <c r="O49" s="195">
        <f t="shared" si="4"/>
        <v>80.323400000000007</v>
      </c>
      <c r="P49" s="195">
        <f t="shared" si="4"/>
        <v>80.334159999999997</v>
      </c>
      <c r="Q49" s="195">
        <f t="shared" si="4"/>
        <v>80.495560000000012</v>
      </c>
      <c r="R49" s="195">
        <f t="shared" si="4"/>
        <v>80.538600000000002</v>
      </c>
      <c r="S49" s="195">
        <f t="shared" si="4"/>
        <v>80.7</v>
      </c>
      <c r="T49" s="195">
        <f t="shared" si="4"/>
        <v>80.689239999999998</v>
      </c>
      <c r="U49" s="195">
        <f t="shared" si="4"/>
        <v>80.387959999999993</v>
      </c>
      <c r="V49" s="195">
        <f t="shared" si="4"/>
        <v>80.312640000000002</v>
      </c>
      <c r="W49" s="195">
        <f t="shared" si="4"/>
        <v>79.69932</v>
      </c>
      <c r="X49" s="182" t="s">
        <v>220</v>
      </c>
      <c r="Y49" s="139">
        <f t="shared" ref="Y49:AJ49" si="5">SUMIF($H$4:$H$25, 2, Y$4:Y$29)</f>
        <v>0</v>
      </c>
      <c r="Z49" s="139">
        <f t="shared" si="5"/>
        <v>0</v>
      </c>
      <c r="AA49" s="139">
        <f t="shared" si="5"/>
        <v>0</v>
      </c>
      <c r="AB49" s="139">
        <f t="shared" si="5"/>
        <v>0</v>
      </c>
      <c r="AC49" s="139">
        <f t="shared" si="5"/>
        <v>0</v>
      </c>
      <c r="AD49" s="139">
        <f t="shared" si="5"/>
        <v>0</v>
      </c>
      <c r="AE49" s="139">
        <f t="shared" si="5"/>
        <v>0</v>
      </c>
      <c r="AF49" s="139">
        <f t="shared" si="5"/>
        <v>0</v>
      </c>
      <c r="AG49" s="139">
        <f t="shared" si="5"/>
        <v>0</v>
      </c>
      <c r="AH49" s="139">
        <f t="shared" si="5"/>
        <v>0</v>
      </c>
      <c r="AI49" s="139">
        <f t="shared" si="5"/>
        <v>0</v>
      </c>
      <c r="AJ49" s="139">
        <f t="shared" si="5"/>
        <v>0</v>
      </c>
    </row>
    <row r="50" spans="1:36" ht="26.7" customHeight="1" x14ac:dyDescent="0.3">
      <c r="J50" s="277"/>
      <c r="K50" s="135" t="s">
        <v>48</v>
      </c>
      <c r="L50" s="195">
        <f>SUMIF($F$32:$F$40, $K$50,L$32:L$40)*1.076</f>
        <v>0</v>
      </c>
      <c r="M50" s="195">
        <f t="shared" ref="M50:W50" si="6">SUMIF($F$32:$F$40, $K$50,M$32:M$40)*1.076</f>
        <v>0</v>
      </c>
      <c r="N50" s="195">
        <f t="shared" si="6"/>
        <v>0</v>
      </c>
      <c r="O50" s="195">
        <f t="shared" si="6"/>
        <v>0</v>
      </c>
      <c r="P50" s="195">
        <f t="shared" si="6"/>
        <v>0</v>
      </c>
      <c r="Q50" s="195">
        <f t="shared" si="6"/>
        <v>0</v>
      </c>
      <c r="R50" s="195">
        <f t="shared" si="6"/>
        <v>0</v>
      </c>
      <c r="S50" s="195">
        <f t="shared" si="6"/>
        <v>0</v>
      </c>
      <c r="T50" s="195">
        <f t="shared" si="6"/>
        <v>0</v>
      </c>
      <c r="U50" s="195">
        <f t="shared" si="6"/>
        <v>0</v>
      </c>
      <c r="V50" s="195">
        <f t="shared" si="6"/>
        <v>0</v>
      </c>
      <c r="W50" s="195">
        <f t="shared" si="6"/>
        <v>0</v>
      </c>
      <c r="X50" s="182" t="s">
        <v>221</v>
      </c>
      <c r="Y50" s="139">
        <f t="shared" ref="Y50:AJ50" si="7">SUMIF($H$4:$H$29, 3, Y$4:Y$29)</f>
        <v>572</v>
      </c>
      <c r="Z50" s="139">
        <f t="shared" si="7"/>
        <v>572</v>
      </c>
      <c r="AA50" s="139">
        <f t="shared" si="7"/>
        <v>572</v>
      </c>
      <c r="AB50" s="139">
        <f t="shared" si="7"/>
        <v>572</v>
      </c>
      <c r="AC50" s="139">
        <f t="shared" si="7"/>
        <v>572</v>
      </c>
      <c r="AD50" s="139">
        <f t="shared" si="7"/>
        <v>572</v>
      </c>
      <c r="AE50" s="139">
        <f t="shared" si="7"/>
        <v>572</v>
      </c>
      <c r="AF50" s="139">
        <f t="shared" si="7"/>
        <v>572</v>
      </c>
      <c r="AG50" s="139">
        <f t="shared" si="7"/>
        <v>572</v>
      </c>
      <c r="AH50" s="139">
        <f t="shared" si="7"/>
        <v>572</v>
      </c>
      <c r="AI50" s="139">
        <f t="shared" si="7"/>
        <v>572</v>
      </c>
      <c r="AJ50" s="139">
        <f t="shared" si="7"/>
        <v>572</v>
      </c>
    </row>
    <row r="51" spans="1:36" x14ac:dyDescent="0.3">
      <c r="J51" s="277"/>
      <c r="K51" s="135" t="s">
        <v>40</v>
      </c>
      <c r="L51" s="195">
        <f>SUMIF($F$32:$F$40, $K$51,L$32:L$40)*1.076</f>
        <v>5.3800000000000008</v>
      </c>
      <c r="M51" s="195">
        <f t="shared" ref="M51:W51" si="8">SUMIF($F$32:$F$40, $K$51,M$32:M$40)*1.076</f>
        <v>5.3800000000000008</v>
      </c>
      <c r="N51" s="195">
        <f t="shared" si="8"/>
        <v>5.3800000000000008</v>
      </c>
      <c r="O51" s="195">
        <f t="shared" si="8"/>
        <v>5.3800000000000008</v>
      </c>
      <c r="P51" s="195">
        <f t="shared" si="8"/>
        <v>5.3800000000000008</v>
      </c>
      <c r="Q51" s="195">
        <f t="shared" si="8"/>
        <v>5.3800000000000008</v>
      </c>
      <c r="R51" s="195">
        <f t="shared" si="8"/>
        <v>5.3800000000000008</v>
      </c>
      <c r="S51" s="195">
        <f t="shared" si="8"/>
        <v>5.3800000000000008</v>
      </c>
      <c r="T51" s="195">
        <f t="shared" si="8"/>
        <v>5.3800000000000008</v>
      </c>
      <c r="U51" s="195">
        <f t="shared" si="8"/>
        <v>5.3800000000000008</v>
      </c>
      <c r="V51" s="195">
        <f t="shared" si="8"/>
        <v>5.3800000000000008</v>
      </c>
      <c r="W51" s="195">
        <f t="shared" si="8"/>
        <v>5.3800000000000008</v>
      </c>
    </row>
    <row r="52" spans="1:36" ht="14.4" x14ac:dyDescent="0.3">
      <c r="K52" s="135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37"/>
      <c r="Y52" s="137"/>
    </row>
    <row r="53" spans="1:36" ht="14.4" x14ac:dyDescent="0.3">
      <c r="X53" s="137"/>
      <c r="Y53" s="137"/>
    </row>
    <row r="54" spans="1:36" ht="14.4" x14ac:dyDescent="0.3">
      <c r="A54" s="183"/>
      <c r="B54" s="137"/>
      <c r="C54" s="137"/>
      <c r="D54" s="137"/>
      <c r="E54" s="137"/>
      <c r="F54" s="184"/>
      <c r="G54" s="137"/>
      <c r="H54" s="185"/>
      <c r="I54" s="185"/>
      <c r="J54" s="137"/>
      <c r="K54" s="137"/>
      <c r="L54" s="137"/>
      <c r="M54" s="137"/>
      <c r="N54" s="137"/>
      <c r="O54" s="137"/>
      <c r="X54" s="137"/>
      <c r="Y54" s="137"/>
    </row>
    <row r="55" spans="1:36" ht="14.4" x14ac:dyDescent="0.3">
      <c r="A55" s="278" t="s">
        <v>222</v>
      </c>
      <c r="B55" s="278"/>
      <c r="C55" s="278"/>
      <c r="D55" s="278"/>
      <c r="E55" s="278"/>
      <c r="F55" s="278"/>
      <c r="G55" s="278"/>
      <c r="H55" s="278"/>
      <c r="I55" s="278"/>
      <c r="J55" s="278"/>
      <c r="K55" s="278"/>
      <c r="L55" s="278"/>
      <c r="M55" s="278"/>
      <c r="N55" s="278"/>
      <c r="O55" s="278"/>
      <c r="P55" s="278"/>
      <c r="Q55" s="278"/>
      <c r="R55" s="278"/>
      <c r="S55" s="278"/>
      <c r="T55" s="278"/>
      <c r="U55" s="143"/>
      <c r="V55" s="137"/>
      <c r="W55" s="137"/>
      <c r="X55" s="137"/>
      <c r="Y55" s="137"/>
    </row>
    <row r="56" spans="1:36" ht="14.4" x14ac:dyDescent="0.3">
      <c r="A56" s="144"/>
      <c r="B56" s="145"/>
      <c r="C56" s="145"/>
      <c r="D56" s="145"/>
      <c r="E56" s="145"/>
      <c r="F56" s="146"/>
      <c r="G56" s="145"/>
      <c r="H56" s="147"/>
      <c r="I56" s="147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4"/>
      <c r="V56" s="137"/>
      <c r="W56" s="137"/>
    </row>
    <row r="57" spans="1:36" ht="27.6" x14ac:dyDescent="0.3">
      <c r="A57" s="148" t="s">
        <v>223</v>
      </c>
      <c r="B57" s="148" t="s">
        <v>224</v>
      </c>
      <c r="C57" s="148" t="s">
        <v>225</v>
      </c>
      <c r="D57" s="148" t="s">
        <v>226</v>
      </c>
      <c r="E57" s="148" t="s">
        <v>227</v>
      </c>
      <c r="F57" s="149" t="s">
        <v>228</v>
      </c>
      <c r="G57" s="148" t="s">
        <v>229</v>
      </c>
      <c r="H57" s="148" t="s">
        <v>230</v>
      </c>
      <c r="I57" s="148" t="s">
        <v>231</v>
      </c>
      <c r="J57" s="148" t="s">
        <v>232</v>
      </c>
      <c r="K57" s="148" t="s">
        <v>233</v>
      </c>
      <c r="L57" s="148" t="s">
        <v>234</v>
      </c>
      <c r="M57" s="148" t="s">
        <v>235</v>
      </c>
      <c r="N57" s="148" t="s">
        <v>236</v>
      </c>
      <c r="O57" s="148" t="s">
        <v>237</v>
      </c>
      <c r="P57" s="148" t="s">
        <v>237</v>
      </c>
      <c r="Q57" s="148" t="s">
        <v>238</v>
      </c>
      <c r="R57" s="148" t="s">
        <v>239</v>
      </c>
      <c r="S57" s="148" t="s">
        <v>240</v>
      </c>
      <c r="T57" s="148" t="s">
        <v>241</v>
      </c>
      <c r="U57" s="137"/>
      <c r="V57" s="137"/>
      <c r="W57" s="137"/>
    </row>
    <row r="58" spans="1:36" ht="14.4" x14ac:dyDescent="0.3">
      <c r="A58" s="151">
        <v>12033</v>
      </c>
      <c r="B58" s="186" t="s">
        <v>242</v>
      </c>
      <c r="C58" s="186" t="s">
        <v>243</v>
      </c>
      <c r="D58" s="186" t="s">
        <v>244</v>
      </c>
      <c r="E58" s="187">
        <v>45078</v>
      </c>
      <c r="F58" s="188">
        <v>51470</v>
      </c>
      <c r="G58" s="187">
        <v>51470</v>
      </c>
      <c r="H58" s="189" t="s">
        <v>245</v>
      </c>
      <c r="I58" s="186" t="s">
        <v>64</v>
      </c>
      <c r="J58" s="186" t="s">
        <v>246</v>
      </c>
      <c r="K58" s="186" t="s">
        <v>247</v>
      </c>
      <c r="L58" s="186" t="s">
        <v>247</v>
      </c>
      <c r="M58" s="186" t="s">
        <v>248</v>
      </c>
      <c r="N58" s="150">
        <v>40</v>
      </c>
      <c r="O58" s="150">
        <v>40</v>
      </c>
      <c r="P58" s="150">
        <v>0</v>
      </c>
      <c r="Q58" s="150" t="s">
        <v>249</v>
      </c>
      <c r="R58" s="150" t="s">
        <v>250</v>
      </c>
      <c r="S58" s="150">
        <v>40</v>
      </c>
      <c r="T58" s="150">
        <v>80</v>
      </c>
      <c r="U58" s="137"/>
      <c r="V58" s="137"/>
      <c r="W58" s="137"/>
    </row>
    <row r="59" spans="1:36" ht="14.4" x14ac:dyDescent="0.3">
      <c r="A59" s="155">
        <v>12032</v>
      </c>
      <c r="B59" s="190" t="s">
        <v>167</v>
      </c>
      <c r="C59" s="190" t="s">
        <v>251</v>
      </c>
      <c r="D59" s="190" t="s">
        <v>252</v>
      </c>
      <c r="E59" s="191">
        <v>45078</v>
      </c>
      <c r="F59" s="192">
        <v>51560</v>
      </c>
      <c r="G59" s="191">
        <v>51560</v>
      </c>
      <c r="H59" s="193" t="s">
        <v>245</v>
      </c>
      <c r="I59" s="190" t="s">
        <v>64</v>
      </c>
      <c r="J59" s="190" t="s">
        <v>246</v>
      </c>
      <c r="K59" s="190" t="s">
        <v>247</v>
      </c>
      <c r="L59" s="190" t="s">
        <v>247</v>
      </c>
      <c r="M59" s="190" t="s">
        <v>248</v>
      </c>
      <c r="N59" s="154">
        <v>5</v>
      </c>
      <c r="O59" s="154">
        <v>5</v>
      </c>
      <c r="P59" s="154">
        <v>0</v>
      </c>
      <c r="Q59" s="154" t="s">
        <v>249</v>
      </c>
      <c r="R59" s="154" t="s">
        <v>250</v>
      </c>
      <c r="S59" s="154">
        <v>5</v>
      </c>
      <c r="T59" s="154">
        <v>10</v>
      </c>
      <c r="U59" s="137"/>
      <c r="V59" s="137"/>
      <c r="W59" s="137"/>
    </row>
    <row r="60" spans="1:36" ht="14.4" x14ac:dyDescent="0.3">
      <c r="A60" s="151">
        <v>2836</v>
      </c>
      <c r="B60" s="186" t="s">
        <v>180</v>
      </c>
      <c r="C60" s="186" t="s">
        <v>253</v>
      </c>
      <c r="D60" s="186" t="s">
        <v>180</v>
      </c>
      <c r="E60" s="187">
        <v>45078</v>
      </c>
      <c r="F60" s="194">
        <v>49458</v>
      </c>
      <c r="G60" s="194">
        <v>49458</v>
      </c>
      <c r="H60" s="189" t="s">
        <v>254</v>
      </c>
      <c r="I60" s="186" t="s">
        <v>64</v>
      </c>
      <c r="J60" s="186" t="s">
        <v>246</v>
      </c>
      <c r="K60" s="186" t="s">
        <v>255</v>
      </c>
      <c r="L60" s="186" t="s">
        <v>255</v>
      </c>
      <c r="M60" s="186" t="s">
        <v>248</v>
      </c>
      <c r="N60" s="150">
        <v>14.5</v>
      </c>
      <c r="O60" s="150"/>
      <c r="P60" s="150">
        <v>0</v>
      </c>
      <c r="Q60" s="150" t="s">
        <v>249</v>
      </c>
      <c r="R60" s="150" t="s">
        <v>256</v>
      </c>
      <c r="S60" s="150">
        <v>14.5</v>
      </c>
      <c r="T60" s="150">
        <v>0</v>
      </c>
      <c r="U60" s="137"/>
      <c r="V60" s="137"/>
      <c r="W60" s="137"/>
    </row>
  </sheetData>
  <autoFilter ref="A3:AQ40" xr:uid="{F910DFD0-0C3F-4E14-B249-495CF3BA17C6}"/>
  <mergeCells count="2">
    <mergeCell ref="J49:J51"/>
    <mergeCell ref="A55:T55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CB2B9-2E42-49E3-822B-D941C900A310}">
  <dimension ref="A1:AK13"/>
  <sheetViews>
    <sheetView topLeftCell="E1" zoomScale="90" zoomScaleNormal="90" workbookViewId="0">
      <selection activeCell="X8" sqref="X8"/>
    </sheetView>
  </sheetViews>
  <sheetFormatPr defaultColWidth="8.88671875" defaultRowHeight="13.8" x14ac:dyDescent="0.3"/>
  <cols>
    <col min="1" max="1" width="13.5546875" style="196" customWidth="1"/>
    <col min="2" max="2" width="21.5546875" style="196" bestFit="1" customWidth="1"/>
    <col min="3" max="3" width="28" style="196" bestFit="1" customWidth="1"/>
    <col min="4" max="4" width="32.44140625" style="196" bestFit="1" customWidth="1"/>
    <col min="5" max="5" width="19.5546875" style="196" bestFit="1" customWidth="1"/>
    <col min="6" max="6" width="11.5546875" style="196" bestFit="1" customWidth="1"/>
    <col min="7" max="7" width="8" style="196" bestFit="1" customWidth="1"/>
    <col min="8" max="8" width="17" style="196" bestFit="1" customWidth="1"/>
    <col min="9" max="9" width="17" style="196" customWidth="1"/>
    <col min="10" max="10" width="9.88671875" style="196" customWidth="1"/>
    <col min="11" max="11" width="10.44140625" style="196" bestFit="1" customWidth="1"/>
    <col min="12" max="19" width="8.88671875" style="196"/>
    <col min="20" max="20" width="10.6640625" style="196" customWidth="1"/>
    <col min="21" max="21" width="8.88671875" style="196"/>
    <col min="22" max="22" width="10.33203125" style="196" customWidth="1"/>
    <col min="23" max="23" width="11.44140625" style="196" customWidth="1"/>
    <col min="24" max="24" width="4.88671875" style="196" customWidth="1"/>
    <col min="25" max="37" width="11.44140625" style="196" customWidth="1"/>
    <col min="38" max="16384" width="8.88671875" style="196"/>
  </cols>
  <sheetData>
    <row r="1" spans="1:37" x14ac:dyDescent="0.3">
      <c r="L1" s="279">
        <v>2023</v>
      </c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Y1" s="279">
        <v>2023</v>
      </c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80"/>
    </row>
    <row r="2" spans="1:37" x14ac:dyDescent="0.3">
      <c r="L2" s="197" t="s">
        <v>71</v>
      </c>
      <c r="M2" s="197" t="s">
        <v>72</v>
      </c>
      <c r="N2" s="197" t="s">
        <v>73</v>
      </c>
      <c r="O2" s="197" t="s">
        <v>74</v>
      </c>
      <c r="P2" s="197" t="s">
        <v>75</v>
      </c>
      <c r="Q2" s="197" t="s">
        <v>76</v>
      </c>
      <c r="R2" s="197" t="s">
        <v>77</v>
      </c>
      <c r="S2" s="197" t="s">
        <v>78</v>
      </c>
      <c r="T2" s="197" t="s">
        <v>79</v>
      </c>
      <c r="U2" s="197" t="s">
        <v>80</v>
      </c>
      <c r="V2" s="197" t="s">
        <v>81</v>
      </c>
      <c r="W2" s="197" t="s">
        <v>82</v>
      </c>
      <c r="Y2" s="197" t="s">
        <v>71</v>
      </c>
      <c r="Z2" s="197" t="s">
        <v>72</v>
      </c>
      <c r="AA2" s="197" t="s">
        <v>73</v>
      </c>
      <c r="AB2" s="197" t="s">
        <v>74</v>
      </c>
      <c r="AC2" s="197" t="s">
        <v>75</v>
      </c>
      <c r="AD2" s="197" t="s">
        <v>76</v>
      </c>
      <c r="AE2" s="197" t="s">
        <v>77</v>
      </c>
      <c r="AF2" s="197" t="s">
        <v>78</v>
      </c>
      <c r="AG2" s="197" t="s">
        <v>79</v>
      </c>
      <c r="AH2" s="197" t="s">
        <v>80</v>
      </c>
      <c r="AI2" s="197" t="s">
        <v>81</v>
      </c>
      <c r="AJ2" s="197" t="s">
        <v>82</v>
      </c>
      <c r="AK2" s="197" t="s">
        <v>82</v>
      </c>
    </row>
    <row r="3" spans="1:37" ht="55.2" x14ac:dyDescent="0.3">
      <c r="A3" s="198" t="s">
        <v>267</v>
      </c>
      <c r="B3" s="199" t="s">
        <v>268</v>
      </c>
      <c r="C3" s="200" t="s">
        <v>85</v>
      </c>
      <c r="D3" s="201" t="s">
        <v>86</v>
      </c>
      <c r="E3" s="202" t="s">
        <v>4</v>
      </c>
      <c r="F3" s="203" t="s">
        <v>5</v>
      </c>
      <c r="G3" s="203" t="s">
        <v>6</v>
      </c>
      <c r="H3" s="204" t="s">
        <v>87</v>
      </c>
      <c r="I3" s="204" t="s">
        <v>269</v>
      </c>
      <c r="J3" s="199" t="s">
        <v>182</v>
      </c>
      <c r="K3" s="199" t="s">
        <v>11</v>
      </c>
      <c r="L3" s="199" t="s">
        <v>88</v>
      </c>
      <c r="M3" s="199" t="s">
        <v>88</v>
      </c>
      <c r="N3" s="199" t="s">
        <v>88</v>
      </c>
      <c r="O3" s="199" t="s">
        <v>88</v>
      </c>
      <c r="P3" s="199" t="s">
        <v>88</v>
      </c>
      <c r="Q3" s="199" t="s">
        <v>88</v>
      </c>
      <c r="R3" s="199" t="s">
        <v>88</v>
      </c>
      <c r="S3" s="199" t="s">
        <v>88</v>
      </c>
      <c r="T3" s="199" t="s">
        <v>88</v>
      </c>
      <c r="U3" s="199" t="s">
        <v>88</v>
      </c>
      <c r="V3" s="199" t="s">
        <v>88</v>
      </c>
      <c r="W3" s="199" t="s">
        <v>88</v>
      </c>
      <c r="Y3" s="199" t="s">
        <v>89</v>
      </c>
      <c r="Z3" s="199" t="s">
        <v>89</v>
      </c>
      <c r="AA3" s="199" t="s">
        <v>89</v>
      </c>
      <c r="AB3" s="199" t="s">
        <v>89</v>
      </c>
      <c r="AC3" s="199" t="s">
        <v>89</v>
      </c>
      <c r="AD3" s="199" t="s">
        <v>89</v>
      </c>
      <c r="AE3" s="199" t="s">
        <v>89</v>
      </c>
      <c r="AF3" s="199" t="s">
        <v>89</v>
      </c>
      <c r="AG3" s="199" t="s">
        <v>89</v>
      </c>
      <c r="AH3" s="199" t="s">
        <v>89</v>
      </c>
      <c r="AI3" s="199" t="s">
        <v>89</v>
      </c>
      <c r="AJ3" s="199" t="s">
        <v>89</v>
      </c>
      <c r="AK3" s="199" t="s">
        <v>89</v>
      </c>
    </row>
    <row r="4" spans="1:37" x14ac:dyDescent="0.3">
      <c r="A4" s="205" t="s">
        <v>270</v>
      </c>
      <c r="B4" s="205" t="s">
        <v>271</v>
      </c>
      <c r="C4" s="206"/>
      <c r="D4" s="207" t="s">
        <v>272</v>
      </c>
      <c r="E4" s="208" t="s">
        <v>101</v>
      </c>
      <c r="F4" s="209" t="s">
        <v>93</v>
      </c>
      <c r="G4" s="210">
        <v>11.31</v>
      </c>
      <c r="H4" s="211">
        <v>1</v>
      </c>
      <c r="I4" s="211">
        <v>4</v>
      </c>
      <c r="J4" s="212">
        <v>44440</v>
      </c>
      <c r="K4" s="213">
        <v>45138</v>
      </c>
      <c r="L4" s="214">
        <v>11.31</v>
      </c>
      <c r="M4" s="214">
        <v>11.31</v>
      </c>
      <c r="N4" s="214">
        <v>11.31</v>
      </c>
      <c r="O4" s="214">
        <v>11.31</v>
      </c>
      <c r="P4" s="214">
        <v>11.31</v>
      </c>
      <c r="Q4" s="215"/>
      <c r="R4" s="215"/>
      <c r="S4" s="215"/>
      <c r="T4" s="215"/>
      <c r="U4" s="215"/>
      <c r="V4" s="216"/>
      <c r="W4" s="216"/>
      <c r="X4" s="217"/>
      <c r="Y4" s="214">
        <v>11.31</v>
      </c>
      <c r="Z4" s="214">
        <v>11.31</v>
      </c>
      <c r="AA4" s="214">
        <v>11.31</v>
      </c>
      <c r="AB4" s="214">
        <v>11.31</v>
      </c>
      <c r="AC4" s="214">
        <v>11.31</v>
      </c>
      <c r="AD4" s="218"/>
      <c r="AE4" s="218"/>
      <c r="AF4" s="218"/>
      <c r="AG4" s="218"/>
      <c r="AH4" s="218"/>
      <c r="AI4" s="219"/>
      <c r="AJ4" s="219"/>
      <c r="AK4" s="219"/>
    </row>
    <row r="5" spans="1:37" x14ac:dyDescent="0.3">
      <c r="A5" s="205" t="s">
        <v>270</v>
      </c>
      <c r="B5" s="205" t="s">
        <v>271</v>
      </c>
      <c r="C5" s="206"/>
      <c r="D5" s="207" t="s">
        <v>272</v>
      </c>
      <c r="E5" s="208" t="s">
        <v>102</v>
      </c>
      <c r="F5" s="209" t="s">
        <v>93</v>
      </c>
      <c r="G5" s="210">
        <v>8.06</v>
      </c>
      <c r="H5" s="211">
        <v>1</v>
      </c>
      <c r="I5" s="211">
        <v>4</v>
      </c>
      <c r="J5" s="212">
        <v>44440</v>
      </c>
      <c r="K5" s="213">
        <v>45138</v>
      </c>
      <c r="L5" s="214">
        <v>8.06</v>
      </c>
      <c r="M5" s="214">
        <v>8.06</v>
      </c>
      <c r="N5" s="214">
        <v>8.06</v>
      </c>
      <c r="O5" s="214">
        <v>8.06</v>
      </c>
      <c r="P5" s="214">
        <v>8.06</v>
      </c>
      <c r="Q5" s="215"/>
      <c r="R5" s="215"/>
      <c r="S5" s="215"/>
      <c r="T5" s="215"/>
      <c r="U5" s="215"/>
      <c r="V5" s="216"/>
      <c r="W5" s="216"/>
      <c r="X5" s="217"/>
      <c r="Y5" s="214">
        <v>8.06</v>
      </c>
      <c r="Z5" s="214">
        <v>8.06</v>
      </c>
      <c r="AA5" s="214">
        <v>8.06</v>
      </c>
      <c r="AB5" s="214">
        <v>8.06</v>
      </c>
      <c r="AC5" s="214">
        <v>8.06</v>
      </c>
      <c r="AD5" s="218"/>
      <c r="AE5" s="218"/>
      <c r="AF5" s="218"/>
      <c r="AG5" s="218"/>
      <c r="AH5" s="218"/>
      <c r="AI5" s="219"/>
      <c r="AJ5" s="219"/>
      <c r="AK5" s="219"/>
    </row>
    <row r="6" spans="1:37" x14ac:dyDescent="0.3">
      <c r="A6" s="205" t="s">
        <v>273</v>
      </c>
      <c r="B6" s="220" t="s">
        <v>271</v>
      </c>
      <c r="C6" s="221"/>
      <c r="D6" s="207" t="s">
        <v>274</v>
      </c>
      <c r="E6" s="207" t="s">
        <v>275</v>
      </c>
      <c r="F6" s="208" t="s">
        <v>93</v>
      </c>
      <c r="G6" s="222">
        <v>305</v>
      </c>
      <c r="H6" s="210"/>
      <c r="I6" s="211">
        <v>4</v>
      </c>
      <c r="J6" s="223">
        <v>44743</v>
      </c>
      <c r="K6" s="223">
        <v>45199</v>
      </c>
      <c r="L6" s="214">
        <v>305</v>
      </c>
      <c r="M6" s="214">
        <v>305</v>
      </c>
      <c r="N6" s="214">
        <v>305</v>
      </c>
      <c r="O6" s="214">
        <v>305</v>
      </c>
      <c r="P6" s="214">
        <v>305</v>
      </c>
      <c r="Q6" s="216"/>
      <c r="R6" s="216"/>
      <c r="S6" s="216"/>
      <c r="T6" s="216"/>
      <c r="U6" s="216"/>
      <c r="V6" s="216"/>
      <c r="W6" s="216"/>
      <c r="Y6" s="224"/>
      <c r="Z6" s="224"/>
      <c r="AA6" s="224"/>
      <c r="AB6" s="224"/>
      <c r="AC6" s="224"/>
      <c r="AD6" s="225"/>
      <c r="AE6" s="225"/>
      <c r="AF6" s="225"/>
      <c r="AG6" s="225"/>
      <c r="AH6" s="225"/>
      <c r="AI6" s="225"/>
      <c r="AJ6" s="224"/>
      <c r="AK6" s="224"/>
    </row>
    <row r="7" spans="1:37" ht="27.6" x14ac:dyDescent="0.3">
      <c r="A7" s="221" t="s">
        <v>273</v>
      </c>
      <c r="B7" s="220" t="s">
        <v>276</v>
      </c>
      <c r="C7" s="221"/>
      <c r="D7" s="207" t="s">
        <v>277</v>
      </c>
      <c r="E7" s="207" t="s">
        <v>278</v>
      </c>
      <c r="F7" s="226" t="s">
        <v>39</v>
      </c>
      <c r="G7" s="222"/>
      <c r="H7" s="210"/>
      <c r="I7" s="211" t="s">
        <v>279</v>
      </c>
      <c r="J7" s="223">
        <v>44774</v>
      </c>
      <c r="K7" s="223">
        <v>45230</v>
      </c>
      <c r="L7" s="214"/>
      <c r="M7" s="214"/>
      <c r="N7" s="214"/>
      <c r="O7" s="214"/>
      <c r="P7" s="214">
        <v>27.93</v>
      </c>
      <c r="Q7" s="216"/>
      <c r="R7" s="216"/>
      <c r="S7" s="216"/>
      <c r="T7" s="216"/>
      <c r="U7" s="227"/>
      <c r="V7" s="228"/>
      <c r="W7" s="228"/>
      <c r="Y7" s="224"/>
      <c r="Z7" s="224"/>
      <c r="AA7" s="224"/>
      <c r="AB7" s="224"/>
      <c r="AC7" s="224"/>
      <c r="AD7" s="225"/>
      <c r="AE7" s="225"/>
      <c r="AF7" s="225"/>
      <c r="AG7" s="225"/>
      <c r="AH7" s="225"/>
      <c r="AI7" s="225"/>
      <c r="AJ7" s="224"/>
      <c r="AK7" s="224"/>
    </row>
    <row r="8" spans="1:37" ht="27.6" x14ac:dyDescent="0.3">
      <c r="A8" s="221" t="s">
        <v>280</v>
      </c>
      <c r="B8" s="220" t="s">
        <v>276</v>
      </c>
      <c r="C8" s="221"/>
      <c r="D8" s="207" t="s">
        <v>281</v>
      </c>
      <c r="E8" s="207" t="s">
        <v>162</v>
      </c>
      <c r="F8" s="226" t="s">
        <v>39</v>
      </c>
      <c r="G8" s="222"/>
      <c r="H8" s="211">
        <v>1</v>
      </c>
      <c r="I8" s="211">
        <v>4</v>
      </c>
      <c r="J8" s="223">
        <v>44866</v>
      </c>
      <c r="K8" s="223">
        <v>46783</v>
      </c>
      <c r="L8" s="214">
        <v>220</v>
      </c>
      <c r="M8" s="214">
        <v>222.5</v>
      </c>
      <c r="N8" s="214">
        <v>185</v>
      </c>
      <c r="O8" s="214">
        <v>192.5</v>
      </c>
      <c r="P8" s="214">
        <v>190</v>
      </c>
      <c r="Q8" s="216"/>
      <c r="R8" s="216"/>
      <c r="S8" s="216"/>
      <c r="T8" s="216"/>
      <c r="U8" s="227"/>
      <c r="V8" s="227"/>
      <c r="W8" s="227"/>
      <c r="Y8" s="224">
        <f>L8*2</f>
        <v>440</v>
      </c>
      <c r="Z8" s="224">
        <f t="shared" ref="Z8:AC8" si="0">M8*2</f>
        <v>445</v>
      </c>
      <c r="AA8" s="224">
        <f t="shared" si="0"/>
        <v>370</v>
      </c>
      <c r="AB8" s="224">
        <f t="shared" si="0"/>
        <v>385</v>
      </c>
      <c r="AC8" s="224">
        <f t="shared" si="0"/>
        <v>380</v>
      </c>
      <c r="AD8" s="225"/>
      <c r="AE8" s="225"/>
      <c r="AF8" s="225"/>
      <c r="AG8" s="225"/>
      <c r="AH8" s="225"/>
      <c r="AI8" s="225"/>
      <c r="AJ8" s="225"/>
      <c r="AK8" s="225"/>
    </row>
    <row r="9" spans="1:37" x14ac:dyDescent="0.3">
      <c r="K9" s="229" t="s">
        <v>36</v>
      </c>
      <c r="L9" s="230">
        <f>SUM(L4:L8)</f>
        <v>544.37</v>
      </c>
      <c r="M9" s="230">
        <f>SUM(M4:M8)</f>
        <v>546.87</v>
      </c>
      <c r="N9" s="230">
        <f>SUM(N4:N8)</f>
        <v>509.37</v>
      </c>
      <c r="O9" s="230">
        <f>SUM(O4:O8)</f>
        <v>516.87</v>
      </c>
      <c r="P9" s="230">
        <f>SUM(P4:P8)</f>
        <v>542.29999999999995</v>
      </c>
      <c r="Q9" s="231"/>
      <c r="R9" s="231"/>
      <c r="S9" s="231"/>
      <c r="T9" s="231"/>
      <c r="U9" s="231"/>
      <c r="V9" s="230">
        <f>SUM(V4:V8)</f>
        <v>0</v>
      </c>
      <c r="W9" s="230">
        <f>SUM(W4:W8)</f>
        <v>0</v>
      </c>
      <c r="Y9" s="230">
        <f>SUM(Y4:Y8)</f>
        <v>459.37</v>
      </c>
      <c r="Z9" s="230">
        <f t="shared" ref="Z9:AC9" si="1">SUM(Z4:Z8)</f>
        <v>464.37</v>
      </c>
      <c r="AA9" s="230">
        <f t="shared" si="1"/>
        <v>389.37</v>
      </c>
      <c r="AB9" s="230">
        <f t="shared" si="1"/>
        <v>404.37</v>
      </c>
      <c r="AC9" s="230">
        <f t="shared" si="1"/>
        <v>399.37</v>
      </c>
      <c r="AD9" s="231"/>
      <c r="AE9" s="231"/>
      <c r="AF9" s="231"/>
      <c r="AG9" s="231"/>
      <c r="AH9" s="231"/>
      <c r="AI9" s="231"/>
      <c r="AJ9" s="230">
        <f>SUM(AJ4:AJ8)</f>
        <v>0</v>
      </c>
      <c r="AK9" s="230">
        <f>SUM(AK4:AK8)</f>
        <v>0</v>
      </c>
    </row>
    <row r="13" spans="1:37" x14ac:dyDescent="0.3">
      <c r="M13" s="229"/>
      <c r="N13" s="229"/>
      <c r="O13" s="229"/>
      <c r="P13" s="229"/>
      <c r="Q13" s="229"/>
      <c r="R13" s="229"/>
      <c r="S13" s="229"/>
      <c r="T13" s="229"/>
      <c r="U13" s="229"/>
      <c r="X13" s="229"/>
    </row>
  </sheetData>
  <mergeCells count="2">
    <mergeCell ref="L1:W1"/>
    <mergeCell ref="Y1:AK1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C87D0-04F6-4BCB-B23D-DE94AD9E77FE}">
  <dimension ref="A1:U45"/>
  <sheetViews>
    <sheetView topLeftCell="B29" zoomScale="84" zoomScaleNormal="115" workbookViewId="0">
      <selection activeCell="Q31" sqref="Q31"/>
    </sheetView>
  </sheetViews>
  <sheetFormatPr defaultRowHeight="14.4" x14ac:dyDescent="0.3"/>
  <cols>
    <col min="1" max="1" width="33.21875" style="137" bestFit="1" customWidth="1"/>
    <col min="2" max="2" width="28.6640625" style="137" bestFit="1" customWidth="1"/>
    <col min="3" max="3" width="24.44140625" style="137" hidden="1" customWidth="1"/>
    <col min="4" max="4" width="14.33203125" style="137" customWidth="1"/>
    <col min="5" max="9" width="10" style="137" customWidth="1"/>
    <col min="10" max="10" width="16.33203125" style="137" bestFit="1" customWidth="1"/>
    <col min="11" max="11" width="9" style="137" bestFit="1" customWidth="1"/>
    <col min="12" max="15" width="10" style="137" customWidth="1"/>
    <col min="16" max="16" width="10.5546875" style="137" customWidth="1"/>
    <col min="17" max="17" width="14.33203125" style="137" customWidth="1"/>
    <col min="18" max="18" width="13.33203125" style="137" customWidth="1"/>
    <col min="19" max="20" width="13.44140625" style="137" customWidth="1"/>
    <col min="21" max="21" width="37.33203125" style="137" bestFit="1" customWidth="1"/>
    <col min="22" max="16384" width="8.88671875" style="137"/>
  </cols>
  <sheetData>
    <row r="1" spans="1:20" x14ac:dyDescent="0.3">
      <c r="D1" s="232">
        <v>4</v>
      </c>
      <c r="E1" s="232">
        <v>5</v>
      </c>
      <c r="F1" s="232">
        <v>6</v>
      </c>
      <c r="G1" s="232">
        <v>7</v>
      </c>
      <c r="H1" s="232">
        <v>8</v>
      </c>
      <c r="I1" s="232">
        <v>9</v>
      </c>
      <c r="J1" s="232">
        <v>10</v>
      </c>
      <c r="K1" s="232">
        <v>11</v>
      </c>
      <c r="L1" s="232">
        <v>12</v>
      </c>
      <c r="M1" s="232">
        <v>13</v>
      </c>
      <c r="N1" s="232">
        <v>14</v>
      </c>
      <c r="O1" s="232">
        <v>15</v>
      </c>
      <c r="P1" s="232"/>
    </row>
    <row r="2" spans="1:20" ht="66.599999999999994" x14ac:dyDescent="0.3">
      <c r="A2" s="233" t="s">
        <v>3</v>
      </c>
      <c r="B2" s="233" t="s">
        <v>4</v>
      </c>
      <c r="C2" s="233" t="s">
        <v>58</v>
      </c>
      <c r="D2" s="234" t="s">
        <v>282</v>
      </c>
      <c r="E2" s="234" t="s">
        <v>282</v>
      </c>
      <c r="F2" s="234" t="s">
        <v>282</v>
      </c>
      <c r="G2" s="234" t="s">
        <v>282</v>
      </c>
      <c r="H2" s="234" t="s">
        <v>282</v>
      </c>
      <c r="I2" s="234" t="s">
        <v>282</v>
      </c>
      <c r="J2" s="234" t="s">
        <v>282</v>
      </c>
      <c r="K2" s="234" t="s">
        <v>282</v>
      </c>
      <c r="L2" s="234" t="s">
        <v>282</v>
      </c>
      <c r="M2" s="234" t="s">
        <v>282</v>
      </c>
      <c r="N2" s="234" t="s">
        <v>282</v>
      </c>
      <c r="O2" s="234" t="s">
        <v>282</v>
      </c>
      <c r="P2" s="234" t="s">
        <v>283</v>
      </c>
      <c r="Q2" s="235" t="s">
        <v>5</v>
      </c>
      <c r="R2" s="236" t="s">
        <v>10</v>
      </c>
      <c r="S2" s="236" t="s">
        <v>11</v>
      </c>
      <c r="T2" s="236" t="s">
        <v>7</v>
      </c>
    </row>
    <row r="3" spans="1:20" x14ac:dyDescent="0.3">
      <c r="D3" s="237" t="s">
        <v>284</v>
      </c>
      <c r="E3" s="237" t="s">
        <v>285</v>
      </c>
      <c r="F3" s="237" t="s">
        <v>286</v>
      </c>
      <c r="G3" s="237" t="s">
        <v>287</v>
      </c>
      <c r="H3" s="237" t="s">
        <v>75</v>
      </c>
      <c r="I3" s="238" t="s">
        <v>288</v>
      </c>
      <c r="J3" s="239" t="s">
        <v>289</v>
      </c>
      <c r="K3" s="240" t="s">
        <v>290</v>
      </c>
      <c r="L3" s="241" t="s">
        <v>291</v>
      </c>
      <c r="M3" s="240" t="s">
        <v>292</v>
      </c>
      <c r="N3" s="240" t="s">
        <v>293</v>
      </c>
      <c r="O3" s="242" t="s">
        <v>294</v>
      </c>
      <c r="P3" s="242"/>
      <c r="Q3" s="243"/>
      <c r="R3" s="244"/>
      <c r="S3" s="244"/>
      <c r="T3" s="244"/>
    </row>
    <row r="4" spans="1:20" x14ac:dyDescent="0.3">
      <c r="A4" s="233"/>
      <c r="B4" s="233"/>
      <c r="C4" s="233"/>
      <c r="D4" s="245">
        <f t="shared" ref="D4:O4" si="0">SUM(D5:D17)+SUM(D18:D21)*1.09</f>
        <v>1014.1017000000001</v>
      </c>
      <c r="E4" s="245">
        <f t="shared" si="0"/>
        <v>1014.9192</v>
      </c>
      <c r="F4" s="245">
        <f t="shared" si="0"/>
        <v>1016.0776000000001</v>
      </c>
      <c r="G4" s="245">
        <f t="shared" si="0"/>
        <v>1022.2509000000001</v>
      </c>
      <c r="H4" s="245">
        <f t="shared" si="0"/>
        <v>1020.7858</v>
      </c>
      <c r="I4" s="245">
        <f t="shared" si="0"/>
        <v>1028.4374</v>
      </c>
      <c r="J4" s="245">
        <f t="shared" si="0"/>
        <v>1030.9767999999999</v>
      </c>
      <c r="K4" s="245">
        <f t="shared" si="0"/>
        <v>1033.817</v>
      </c>
      <c r="L4" s="245">
        <f t="shared" si="0"/>
        <v>1034.4070000000002</v>
      </c>
      <c r="M4" s="245">
        <f t="shared" si="0"/>
        <v>1025.6286</v>
      </c>
      <c r="N4" s="245">
        <f t="shared" si="0"/>
        <v>1018.8695500000001</v>
      </c>
      <c r="O4" s="245">
        <f t="shared" si="0"/>
        <v>1016.8438000000001</v>
      </c>
      <c r="P4" s="245"/>
      <c r="Q4" s="243"/>
      <c r="R4" s="243"/>
      <c r="S4" s="243"/>
      <c r="T4" s="243"/>
    </row>
    <row r="5" spans="1:20" ht="28.8" x14ac:dyDescent="0.3">
      <c r="A5" s="246" t="s">
        <v>295</v>
      </c>
      <c r="B5" s="240" t="s">
        <v>296</v>
      </c>
      <c r="C5" s="247" t="s">
        <v>297</v>
      </c>
      <c r="D5" s="248">
        <v>48.71</v>
      </c>
      <c r="E5" s="248">
        <v>48.71</v>
      </c>
      <c r="F5" s="248">
        <v>48.71</v>
      </c>
      <c r="G5" s="248">
        <v>48.71</v>
      </c>
      <c r="H5" s="248">
        <v>48.71</v>
      </c>
      <c r="I5" s="248">
        <v>48.71</v>
      </c>
      <c r="J5" s="248">
        <v>48.71</v>
      </c>
      <c r="K5" s="248">
        <v>48.71</v>
      </c>
      <c r="L5" s="248">
        <v>48.71</v>
      </c>
      <c r="M5" s="248">
        <v>48.71</v>
      </c>
      <c r="N5" s="248">
        <v>48.71</v>
      </c>
      <c r="O5" s="248">
        <v>48.71</v>
      </c>
      <c r="P5" s="248">
        <f>$K5</f>
        <v>48.71</v>
      </c>
      <c r="Q5" s="240" t="s">
        <v>298</v>
      </c>
      <c r="R5" s="249">
        <v>41760</v>
      </c>
      <c r="S5" s="249">
        <v>51135</v>
      </c>
      <c r="T5" s="250">
        <f>VLOOKUP(B5,[14]I_Phys_Res_Import_RA_Res!$C$5:$F$75,4,FALSE)</f>
        <v>4</v>
      </c>
    </row>
    <row r="6" spans="1:20" ht="28.8" x14ac:dyDescent="0.3">
      <c r="A6" s="246">
        <v>152818</v>
      </c>
      <c r="B6" s="240" t="s">
        <v>299</v>
      </c>
      <c r="C6" s="247" t="s">
        <v>297</v>
      </c>
      <c r="D6" s="248">
        <v>106</v>
      </c>
      <c r="E6" s="248">
        <v>106</v>
      </c>
      <c r="F6" s="248">
        <v>106</v>
      </c>
      <c r="G6" s="248">
        <v>106</v>
      </c>
      <c r="H6" s="248">
        <v>106</v>
      </c>
      <c r="I6" s="248">
        <v>106</v>
      </c>
      <c r="J6" s="248">
        <v>106</v>
      </c>
      <c r="K6" s="248">
        <v>106</v>
      </c>
      <c r="L6" s="248">
        <v>106</v>
      </c>
      <c r="M6" s="248">
        <v>106</v>
      </c>
      <c r="N6" s="248">
        <v>106</v>
      </c>
      <c r="O6" s="248">
        <v>106</v>
      </c>
      <c r="P6" s="248">
        <f t="shared" ref="P6:P21" si="1">$K6</f>
        <v>106</v>
      </c>
      <c r="Q6" s="240" t="s">
        <v>298</v>
      </c>
      <c r="R6" s="249">
        <v>42887</v>
      </c>
      <c r="S6" s="249">
        <v>50405</v>
      </c>
      <c r="T6" s="250">
        <f>VLOOKUP(B6,[14]I_Phys_Res_Import_RA_Res!$C$5:$F$75,4,FALSE)</f>
        <v>4</v>
      </c>
    </row>
    <row r="7" spans="1:20" ht="28.8" x14ac:dyDescent="0.3">
      <c r="A7" s="246">
        <v>152818</v>
      </c>
      <c r="B7" s="240" t="s">
        <v>300</v>
      </c>
      <c r="C7" s="247" t="s">
        <v>297</v>
      </c>
      <c r="D7" s="248">
        <v>106</v>
      </c>
      <c r="E7" s="248">
        <v>106</v>
      </c>
      <c r="F7" s="248">
        <v>106</v>
      </c>
      <c r="G7" s="248">
        <v>106</v>
      </c>
      <c r="H7" s="248">
        <v>106</v>
      </c>
      <c r="I7" s="248">
        <v>106</v>
      </c>
      <c r="J7" s="248">
        <v>106</v>
      </c>
      <c r="K7" s="248">
        <v>106</v>
      </c>
      <c r="L7" s="248">
        <v>106</v>
      </c>
      <c r="M7" s="248">
        <v>106</v>
      </c>
      <c r="N7" s="248">
        <v>106</v>
      </c>
      <c r="O7" s="248">
        <v>106</v>
      </c>
      <c r="P7" s="248">
        <f t="shared" si="1"/>
        <v>106</v>
      </c>
      <c r="Q7" s="240" t="s">
        <v>298</v>
      </c>
      <c r="R7" s="249">
        <v>42887</v>
      </c>
      <c r="S7" s="249">
        <v>50405</v>
      </c>
      <c r="T7" s="250">
        <f>VLOOKUP(B7,[14]I_Phys_Res_Import_RA_Res!$C$5:$F$75,4,FALSE)</f>
        <v>4</v>
      </c>
    </row>
    <row r="8" spans="1:20" ht="28.8" x14ac:dyDescent="0.3">
      <c r="A8" s="246">
        <v>152818</v>
      </c>
      <c r="B8" s="251" t="s">
        <v>301</v>
      </c>
      <c r="C8" s="247" t="s">
        <v>297</v>
      </c>
      <c r="D8" s="248">
        <v>106</v>
      </c>
      <c r="E8" s="248">
        <v>106</v>
      </c>
      <c r="F8" s="248">
        <v>106</v>
      </c>
      <c r="G8" s="248">
        <v>106</v>
      </c>
      <c r="H8" s="248">
        <v>106</v>
      </c>
      <c r="I8" s="248">
        <v>106</v>
      </c>
      <c r="J8" s="248">
        <v>106</v>
      </c>
      <c r="K8" s="248">
        <v>106</v>
      </c>
      <c r="L8" s="248">
        <v>106</v>
      </c>
      <c r="M8" s="248">
        <v>106</v>
      </c>
      <c r="N8" s="248">
        <v>106</v>
      </c>
      <c r="O8" s="248">
        <v>106</v>
      </c>
      <c r="P8" s="248">
        <f t="shared" si="1"/>
        <v>106</v>
      </c>
      <c r="Q8" s="240" t="s">
        <v>298</v>
      </c>
      <c r="R8" s="249">
        <v>42887</v>
      </c>
      <c r="S8" s="249">
        <v>50405</v>
      </c>
      <c r="T8" s="250">
        <f>VLOOKUP(B8,[14]I_Phys_Res_Import_RA_Res!$C$5:$F$75,4,FALSE)</f>
        <v>4</v>
      </c>
    </row>
    <row r="9" spans="1:20" ht="28.8" x14ac:dyDescent="0.3">
      <c r="A9" s="246">
        <v>153042</v>
      </c>
      <c r="B9" s="251" t="s">
        <v>302</v>
      </c>
      <c r="C9" s="247" t="s">
        <v>297</v>
      </c>
      <c r="D9" s="248">
        <v>10</v>
      </c>
      <c r="E9" s="248">
        <v>10</v>
      </c>
      <c r="F9" s="248">
        <v>10</v>
      </c>
      <c r="G9" s="248">
        <v>10</v>
      </c>
      <c r="H9" s="248">
        <v>10</v>
      </c>
      <c r="I9" s="248">
        <v>10</v>
      </c>
      <c r="J9" s="248">
        <v>10</v>
      </c>
      <c r="K9" s="248">
        <v>10</v>
      </c>
      <c r="L9" s="248">
        <v>10</v>
      </c>
      <c r="M9" s="248">
        <v>10</v>
      </c>
      <c r="N9" s="248">
        <v>10</v>
      </c>
      <c r="O9" s="248">
        <v>10</v>
      </c>
      <c r="P9" s="248">
        <f t="shared" si="1"/>
        <v>10</v>
      </c>
      <c r="Q9" s="240" t="s">
        <v>298</v>
      </c>
      <c r="R9" s="249" t="s">
        <v>303</v>
      </c>
      <c r="S9" s="249" t="s">
        <v>304</v>
      </c>
      <c r="T9" s="250">
        <f>VLOOKUP(B9,[14]I_Phys_Res_Import_RA_Res!$C$5:$F$75,4,FALSE)</f>
        <v>1</v>
      </c>
    </row>
    <row r="10" spans="1:20" ht="28.8" x14ac:dyDescent="0.3">
      <c r="A10" s="246">
        <v>153042</v>
      </c>
      <c r="B10" s="251" t="s">
        <v>305</v>
      </c>
      <c r="C10" s="247" t="s">
        <v>297</v>
      </c>
      <c r="D10" s="248">
        <v>10</v>
      </c>
      <c r="E10" s="248">
        <v>10</v>
      </c>
      <c r="F10" s="248">
        <v>10</v>
      </c>
      <c r="G10" s="248">
        <v>10</v>
      </c>
      <c r="H10" s="248">
        <v>10</v>
      </c>
      <c r="I10" s="248">
        <v>10</v>
      </c>
      <c r="J10" s="248">
        <v>10</v>
      </c>
      <c r="K10" s="248">
        <v>10</v>
      </c>
      <c r="L10" s="248">
        <v>10</v>
      </c>
      <c r="M10" s="248">
        <v>10</v>
      </c>
      <c r="N10" s="248">
        <v>10</v>
      </c>
      <c r="O10" s="248">
        <v>10</v>
      </c>
      <c r="P10" s="248">
        <f t="shared" si="1"/>
        <v>10</v>
      </c>
      <c r="Q10" s="240" t="s">
        <v>298</v>
      </c>
      <c r="R10" s="249" t="s">
        <v>303</v>
      </c>
      <c r="S10" s="249" t="s">
        <v>304</v>
      </c>
      <c r="T10" s="250">
        <f>VLOOKUP(B10,[14]I_Phys_Res_Import_RA_Res!$C$5:$F$75,4,FALSE)</f>
        <v>1</v>
      </c>
    </row>
    <row r="11" spans="1:20" ht="28.8" x14ac:dyDescent="0.3">
      <c r="A11" s="246">
        <v>153042</v>
      </c>
      <c r="B11" s="251" t="s">
        <v>306</v>
      </c>
      <c r="C11" s="247" t="s">
        <v>297</v>
      </c>
      <c r="D11" s="248">
        <v>10</v>
      </c>
      <c r="E11" s="248">
        <v>10</v>
      </c>
      <c r="F11" s="248">
        <v>10</v>
      </c>
      <c r="G11" s="248">
        <v>10</v>
      </c>
      <c r="H11" s="248">
        <v>10</v>
      </c>
      <c r="I11" s="248">
        <v>10</v>
      </c>
      <c r="J11" s="248">
        <v>10</v>
      </c>
      <c r="K11" s="248">
        <v>10</v>
      </c>
      <c r="L11" s="248">
        <v>10</v>
      </c>
      <c r="M11" s="248">
        <v>10</v>
      </c>
      <c r="N11" s="248">
        <v>10</v>
      </c>
      <c r="O11" s="248">
        <v>10</v>
      </c>
      <c r="P11" s="248">
        <f t="shared" si="1"/>
        <v>10</v>
      </c>
      <c r="Q11" s="240" t="s">
        <v>298</v>
      </c>
      <c r="R11" s="249" t="s">
        <v>303</v>
      </c>
      <c r="S11" s="249" t="s">
        <v>304</v>
      </c>
      <c r="T11" s="250">
        <f>VLOOKUP(B11,[14]I_Phys_Res_Import_RA_Res!$C$5:$F$75,4,FALSE)</f>
        <v>1</v>
      </c>
    </row>
    <row r="12" spans="1:20" ht="28.8" x14ac:dyDescent="0.3">
      <c r="A12" s="246">
        <v>153041</v>
      </c>
      <c r="B12" s="251" t="s">
        <v>307</v>
      </c>
      <c r="C12" s="247" t="s">
        <v>297</v>
      </c>
      <c r="D12" s="248">
        <v>7.5</v>
      </c>
      <c r="E12" s="248">
        <v>7.5</v>
      </c>
      <c r="F12" s="248">
        <v>7.5</v>
      </c>
      <c r="G12" s="248">
        <v>7.5</v>
      </c>
      <c r="H12" s="248">
        <v>7.5</v>
      </c>
      <c r="I12" s="248">
        <v>7.5</v>
      </c>
      <c r="J12" s="248">
        <v>7.5</v>
      </c>
      <c r="K12" s="248">
        <v>7.5</v>
      </c>
      <c r="L12" s="248">
        <v>7.5</v>
      </c>
      <c r="M12" s="248">
        <v>7.5</v>
      </c>
      <c r="N12" s="248">
        <v>7.5</v>
      </c>
      <c r="O12" s="248">
        <v>7.5</v>
      </c>
      <c r="P12" s="248">
        <f t="shared" si="1"/>
        <v>7.5</v>
      </c>
      <c r="Q12" s="240" t="s">
        <v>298</v>
      </c>
      <c r="R12" s="249" t="s">
        <v>308</v>
      </c>
      <c r="S12" s="249" t="s">
        <v>304</v>
      </c>
      <c r="T12" s="250">
        <f>VLOOKUP(B12,[14]I_Phys_Res_Import_RA_Res!$C$5:$F$75,4,FALSE)</f>
        <v>1</v>
      </c>
    </row>
    <row r="13" spans="1:20" ht="28.8" x14ac:dyDescent="0.3">
      <c r="A13" s="246">
        <v>153047</v>
      </c>
      <c r="B13" s="251" t="s">
        <v>309</v>
      </c>
      <c r="C13" s="247" t="s">
        <v>297</v>
      </c>
      <c r="D13" s="248">
        <v>1.35</v>
      </c>
      <c r="E13" s="248">
        <v>1.35</v>
      </c>
      <c r="F13" s="248">
        <v>1.68</v>
      </c>
      <c r="G13" s="248">
        <v>4.18</v>
      </c>
      <c r="H13" s="248">
        <v>3.14</v>
      </c>
      <c r="I13" s="248">
        <v>2.9</v>
      </c>
      <c r="J13" s="248">
        <v>2.54</v>
      </c>
      <c r="K13" s="248">
        <v>1.26</v>
      </c>
      <c r="L13" s="248">
        <v>1.85</v>
      </c>
      <c r="M13" s="248">
        <v>2.62</v>
      </c>
      <c r="N13" s="248">
        <v>2.4500000000000002</v>
      </c>
      <c r="O13" s="248">
        <v>1.1599999999999999</v>
      </c>
      <c r="P13" s="248">
        <f t="shared" si="1"/>
        <v>1.26</v>
      </c>
      <c r="Q13" s="240" t="s">
        <v>298</v>
      </c>
      <c r="R13" s="249">
        <v>42887</v>
      </c>
      <c r="S13" s="249">
        <v>44714</v>
      </c>
      <c r="T13" s="250">
        <f>VLOOKUP(B13,[14]I_Phys_Res_Import_RA_Res!$C$5:$F$75,4,FALSE)</f>
        <v>4</v>
      </c>
    </row>
    <row r="14" spans="1:20" ht="28.8" x14ac:dyDescent="0.3">
      <c r="A14" s="251">
        <v>152999</v>
      </c>
      <c r="B14" s="240" t="s">
        <v>310</v>
      </c>
      <c r="C14" s="247" t="s">
        <v>297</v>
      </c>
      <c r="D14" s="248">
        <v>422</v>
      </c>
      <c r="E14" s="248">
        <v>422</v>
      </c>
      <c r="F14" s="248">
        <v>422</v>
      </c>
      <c r="G14" s="248">
        <v>422</v>
      </c>
      <c r="H14" s="248">
        <v>422</v>
      </c>
      <c r="I14" s="248">
        <v>422</v>
      </c>
      <c r="J14" s="248">
        <v>422</v>
      </c>
      <c r="K14" s="248">
        <v>422</v>
      </c>
      <c r="L14" s="248">
        <v>422</v>
      </c>
      <c r="M14" s="248">
        <v>422</v>
      </c>
      <c r="N14" s="248">
        <v>422</v>
      </c>
      <c r="O14" s="248">
        <v>422</v>
      </c>
      <c r="P14" s="248">
        <f t="shared" si="1"/>
        <v>422</v>
      </c>
      <c r="Q14" s="240" t="s">
        <v>298</v>
      </c>
      <c r="R14" s="249">
        <v>43435</v>
      </c>
      <c r="S14" s="249">
        <v>50678</v>
      </c>
      <c r="T14" s="250">
        <f>VLOOKUP(B14,[14]I_Phys_Res_Import_RA_Res!$C$5:$F$75,4,FALSE)</f>
        <v>3</v>
      </c>
    </row>
    <row r="15" spans="1:20" ht="28.8" x14ac:dyDescent="0.3">
      <c r="A15" s="251">
        <v>152999</v>
      </c>
      <c r="B15" s="240" t="s">
        <v>311</v>
      </c>
      <c r="C15" s="247" t="s">
        <v>297</v>
      </c>
      <c r="D15" s="248">
        <v>105.5</v>
      </c>
      <c r="E15" s="248">
        <v>105.5</v>
      </c>
      <c r="F15" s="248">
        <v>105.5</v>
      </c>
      <c r="G15" s="248">
        <v>105.5</v>
      </c>
      <c r="H15" s="248">
        <v>105.5</v>
      </c>
      <c r="I15" s="248">
        <v>105.5</v>
      </c>
      <c r="J15" s="248">
        <v>105.5</v>
      </c>
      <c r="K15" s="248">
        <v>105.5</v>
      </c>
      <c r="L15" s="248">
        <v>105.5</v>
      </c>
      <c r="M15" s="248">
        <v>105.5</v>
      </c>
      <c r="N15" s="248">
        <v>105.5</v>
      </c>
      <c r="O15" s="248">
        <v>105.5</v>
      </c>
      <c r="P15" s="248">
        <f t="shared" si="1"/>
        <v>105.5</v>
      </c>
      <c r="Q15" s="240" t="s">
        <v>298</v>
      </c>
      <c r="R15" s="249">
        <v>43435</v>
      </c>
      <c r="S15" s="249">
        <v>50678</v>
      </c>
      <c r="T15" s="250">
        <f>VLOOKUP(B15,[14]I_Phys_Res_Import_RA_Res!$C$5:$F$75,4,FALSE)</f>
        <v>3</v>
      </c>
    </row>
    <row r="16" spans="1:20" ht="28.8" x14ac:dyDescent="0.3">
      <c r="A16" s="251" t="s">
        <v>312</v>
      </c>
      <c r="B16" s="240" t="s">
        <v>313</v>
      </c>
      <c r="C16" s="247" t="s">
        <v>297</v>
      </c>
      <c r="D16" s="248">
        <v>30</v>
      </c>
      <c r="E16" s="248">
        <v>30</v>
      </c>
      <c r="F16" s="248">
        <v>30</v>
      </c>
      <c r="G16" s="248">
        <v>30</v>
      </c>
      <c r="H16" s="248">
        <v>30</v>
      </c>
      <c r="I16" s="248">
        <v>30</v>
      </c>
      <c r="J16" s="248">
        <v>30</v>
      </c>
      <c r="K16" s="248">
        <v>30</v>
      </c>
      <c r="L16" s="248">
        <v>30</v>
      </c>
      <c r="M16" s="248">
        <v>30</v>
      </c>
      <c r="N16" s="248">
        <v>30</v>
      </c>
      <c r="O16" s="248">
        <v>30</v>
      </c>
      <c r="P16" s="248">
        <f t="shared" si="1"/>
        <v>30</v>
      </c>
      <c r="Q16" s="240" t="s">
        <v>298</v>
      </c>
      <c r="R16" s="249">
        <v>44409</v>
      </c>
      <c r="S16" s="249">
        <v>73050</v>
      </c>
      <c r="T16" s="250">
        <v>1</v>
      </c>
    </row>
    <row r="17" spans="1:21" ht="28.8" x14ac:dyDescent="0.3">
      <c r="A17" s="251" t="s">
        <v>314</v>
      </c>
      <c r="B17" s="240" t="s">
        <v>162</v>
      </c>
      <c r="C17" s="252" t="s">
        <v>297</v>
      </c>
      <c r="D17" s="253">
        <v>40</v>
      </c>
      <c r="E17" s="253">
        <v>40</v>
      </c>
      <c r="F17" s="253">
        <v>40</v>
      </c>
      <c r="G17" s="253">
        <v>40</v>
      </c>
      <c r="H17" s="253">
        <v>40</v>
      </c>
      <c r="I17" s="253">
        <v>40</v>
      </c>
      <c r="J17" s="253">
        <v>40</v>
      </c>
      <c r="K17" s="253">
        <v>40</v>
      </c>
      <c r="L17" s="253">
        <v>40</v>
      </c>
      <c r="M17" s="253">
        <v>40</v>
      </c>
      <c r="N17" s="253">
        <v>40</v>
      </c>
      <c r="O17" s="253">
        <v>40</v>
      </c>
      <c r="P17" s="248">
        <f t="shared" si="1"/>
        <v>40</v>
      </c>
      <c r="Q17" s="240" t="s">
        <v>298</v>
      </c>
      <c r="R17" s="249">
        <v>44866</v>
      </c>
      <c r="S17" s="249">
        <v>73050</v>
      </c>
      <c r="T17" s="250">
        <v>1</v>
      </c>
      <c r="U17" s="137" t="s">
        <v>315</v>
      </c>
    </row>
    <row r="18" spans="1:21" x14ac:dyDescent="0.3">
      <c r="A18" s="251" t="s">
        <v>316</v>
      </c>
      <c r="B18" s="240" t="s">
        <v>317</v>
      </c>
      <c r="C18" s="252" t="s">
        <v>318</v>
      </c>
      <c r="D18" s="254">
        <v>7</v>
      </c>
      <c r="E18" s="254">
        <v>7</v>
      </c>
      <c r="F18" s="254">
        <v>7</v>
      </c>
      <c r="G18" s="254">
        <v>7.7</v>
      </c>
      <c r="H18" s="254">
        <v>7.7</v>
      </c>
      <c r="I18" s="254">
        <v>8</v>
      </c>
      <c r="J18" s="254">
        <v>8.6999999999999993</v>
      </c>
      <c r="K18" s="254">
        <v>8.6999999999999993</v>
      </c>
      <c r="L18" s="254">
        <v>8.6999999999999993</v>
      </c>
      <c r="M18" s="254">
        <v>8.6999999999999993</v>
      </c>
      <c r="N18" s="254">
        <v>7.7</v>
      </c>
      <c r="O18" s="254">
        <v>7.7</v>
      </c>
      <c r="P18" s="248">
        <f t="shared" si="1"/>
        <v>8.6999999999999993</v>
      </c>
      <c r="Q18" s="240" t="s">
        <v>298</v>
      </c>
      <c r="R18" s="249">
        <v>44562</v>
      </c>
      <c r="S18" s="249">
        <v>44926</v>
      </c>
      <c r="T18" s="250" t="s">
        <v>279</v>
      </c>
    </row>
    <row r="19" spans="1:21" x14ac:dyDescent="0.3">
      <c r="A19" s="251" t="s">
        <v>319</v>
      </c>
      <c r="B19" s="240" t="s">
        <v>317</v>
      </c>
      <c r="C19" s="252" t="s">
        <v>318</v>
      </c>
      <c r="D19" s="254">
        <v>0.71</v>
      </c>
      <c r="E19" s="254">
        <v>1.06</v>
      </c>
      <c r="F19" s="254">
        <v>1.42</v>
      </c>
      <c r="G19" s="254">
        <v>2.48</v>
      </c>
      <c r="H19" s="254">
        <v>1.77</v>
      </c>
      <c r="I19" s="254">
        <v>4.6100000000000003</v>
      </c>
      <c r="J19" s="254">
        <v>5.32</v>
      </c>
      <c r="K19" s="254">
        <v>7.1</v>
      </c>
      <c r="L19" s="254">
        <v>7.1</v>
      </c>
      <c r="M19" s="254">
        <v>3.19</v>
      </c>
      <c r="N19" s="254">
        <v>1.77</v>
      </c>
      <c r="O19" s="254">
        <v>1.77</v>
      </c>
      <c r="P19" s="248">
        <f t="shared" si="1"/>
        <v>7.1</v>
      </c>
      <c r="Q19" s="240" t="s">
        <v>298</v>
      </c>
      <c r="R19" s="249">
        <v>44562</v>
      </c>
      <c r="S19" s="249">
        <v>44926</v>
      </c>
      <c r="T19" s="250" t="s">
        <v>279</v>
      </c>
    </row>
    <row r="20" spans="1:21" x14ac:dyDescent="0.3">
      <c r="A20" s="251" t="s">
        <v>320</v>
      </c>
      <c r="B20" s="240" t="s">
        <v>317</v>
      </c>
      <c r="C20" s="252" t="s">
        <v>318</v>
      </c>
      <c r="D20" s="254">
        <v>0.8</v>
      </c>
      <c r="E20" s="254">
        <v>1.2</v>
      </c>
      <c r="F20" s="254">
        <v>1.6</v>
      </c>
      <c r="G20" s="254">
        <v>2.8</v>
      </c>
      <c r="H20" s="254">
        <v>2</v>
      </c>
      <c r="I20" s="254">
        <v>5.2</v>
      </c>
      <c r="J20" s="254">
        <v>6</v>
      </c>
      <c r="K20" s="254">
        <v>8</v>
      </c>
      <c r="L20" s="254">
        <v>8</v>
      </c>
      <c r="M20" s="254">
        <v>3.6</v>
      </c>
      <c r="N20" s="254">
        <v>2</v>
      </c>
      <c r="O20" s="254">
        <v>2</v>
      </c>
      <c r="P20" s="248">
        <f t="shared" si="1"/>
        <v>8</v>
      </c>
      <c r="Q20" s="240" t="s">
        <v>298</v>
      </c>
      <c r="R20" s="249">
        <v>44562</v>
      </c>
      <c r="S20" s="249">
        <v>44926</v>
      </c>
      <c r="T20" s="250" t="s">
        <v>279</v>
      </c>
    </row>
    <row r="21" spans="1:21" x14ac:dyDescent="0.3">
      <c r="A21" s="251" t="s">
        <v>321</v>
      </c>
      <c r="B21" s="251" t="s">
        <v>322</v>
      </c>
      <c r="C21" s="252" t="s">
        <v>318</v>
      </c>
      <c r="D21" s="254">
        <v>1.62</v>
      </c>
      <c r="E21" s="255">
        <v>1.62</v>
      </c>
      <c r="F21" s="255">
        <v>1.62</v>
      </c>
      <c r="G21" s="255">
        <v>2.0299999999999998</v>
      </c>
      <c r="H21" s="255">
        <v>3.15</v>
      </c>
      <c r="I21" s="255">
        <v>4.05</v>
      </c>
      <c r="J21" s="255">
        <v>4.5</v>
      </c>
      <c r="K21" s="255">
        <v>4.5</v>
      </c>
      <c r="L21" s="255">
        <v>4.5</v>
      </c>
      <c r="M21" s="255">
        <v>4.05</v>
      </c>
      <c r="N21" s="255">
        <v>2.0249999999999999</v>
      </c>
      <c r="O21" s="256">
        <v>1.35</v>
      </c>
      <c r="P21" s="248">
        <f t="shared" si="1"/>
        <v>4.5</v>
      </c>
      <c r="Q21" s="240" t="s">
        <v>298</v>
      </c>
      <c r="R21" s="257">
        <v>43466</v>
      </c>
      <c r="S21" s="239">
        <v>45657</v>
      </c>
      <c r="T21" s="250" t="s">
        <v>279</v>
      </c>
    </row>
    <row r="22" spans="1:21" x14ac:dyDescent="0.3">
      <c r="A22" s="258"/>
      <c r="B22" s="259"/>
      <c r="C22" s="260"/>
      <c r="D22" s="261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62"/>
      <c r="Q22" s="263"/>
      <c r="R22" s="264"/>
      <c r="S22" s="265"/>
      <c r="T22" s="266"/>
    </row>
    <row r="23" spans="1:21" x14ac:dyDescent="0.3">
      <c r="A23" s="258" t="s">
        <v>323</v>
      </c>
      <c r="J23" s="232" t="s">
        <v>324</v>
      </c>
      <c r="K23" s="262">
        <f>SUM($K$5:$K$21)</f>
        <v>1031.27</v>
      </c>
    </row>
    <row r="24" spans="1:21" x14ac:dyDescent="0.3">
      <c r="J24" s="232" t="s">
        <v>325</v>
      </c>
      <c r="K24" s="262">
        <f>SUM($K$5:$K$21)-K13-SUM(K18:K20)</f>
        <v>1006.21</v>
      </c>
    </row>
    <row r="25" spans="1:21" x14ac:dyDescent="0.3">
      <c r="J25" s="232" t="s">
        <v>326</v>
      </c>
      <c r="K25" s="262">
        <f>SUM($K$5:$K$21)-K13-SUM(K18:K20)</f>
        <v>1006.21</v>
      </c>
    </row>
    <row r="28" spans="1:21" x14ac:dyDescent="0.3">
      <c r="D28" s="232">
        <v>2</v>
      </c>
      <c r="E28" s="232">
        <v>3</v>
      </c>
      <c r="F28" s="232">
        <v>4</v>
      </c>
      <c r="G28" s="232">
        <v>5</v>
      </c>
      <c r="H28" s="232">
        <v>6</v>
      </c>
      <c r="I28" s="232">
        <v>7</v>
      </c>
      <c r="J28" s="232">
        <v>8</v>
      </c>
      <c r="K28" s="232">
        <v>9</v>
      </c>
      <c r="L28" s="232">
        <v>10</v>
      </c>
      <c r="M28" s="232">
        <v>11</v>
      </c>
      <c r="N28" s="232">
        <v>12</v>
      </c>
      <c r="O28" s="232">
        <v>13</v>
      </c>
    </row>
    <row r="29" spans="1:21" ht="40.200000000000003" x14ac:dyDescent="0.3">
      <c r="A29" s="233" t="s">
        <v>3</v>
      </c>
      <c r="B29" s="233" t="s">
        <v>4</v>
      </c>
      <c r="C29" s="233" t="s">
        <v>58</v>
      </c>
      <c r="D29" s="233" t="s">
        <v>327</v>
      </c>
      <c r="E29" s="233" t="s">
        <v>327</v>
      </c>
      <c r="F29" s="233" t="s">
        <v>327</v>
      </c>
      <c r="G29" s="233" t="s">
        <v>327</v>
      </c>
      <c r="H29" s="233" t="s">
        <v>327</v>
      </c>
      <c r="I29" s="233" t="s">
        <v>327</v>
      </c>
      <c r="J29" s="233" t="s">
        <v>327</v>
      </c>
      <c r="K29" s="233" t="s">
        <v>327</v>
      </c>
      <c r="L29" s="233" t="s">
        <v>327</v>
      </c>
      <c r="M29" s="233" t="s">
        <v>327</v>
      </c>
      <c r="N29" s="233" t="s">
        <v>327</v>
      </c>
      <c r="O29" s="233" t="s">
        <v>327</v>
      </c>
      <c r="P29" s="233" t="s">
        <v>9</v>
      </c>
      <c r="Q29" s="236" t="s">
        <v>10</v>
      </c>
      <c r="R29" s="236" t="s">
        <v>11</v>
      </c>
    </row>
    <row r="30" spans="1:21" x14ac:dyDescent="0.3">
      <c r="D30" s="237" t="s">
        <v>284</v>
      </c>
      <c r="E30" s="237" t="s">
        <v>285</v>
      </c>
      <c r="F30" s="237" t="s">
        <v>286</v>
      </c>
      <c r="G30" s="237" t="s">
        <v>287</v>
      </c>
      <c r="H30" s="237" t="s">
        <v>75</v>
      </c>
      <c r="I30" s="238" t="s">
        <v>288</v>
      </c>
      <c r="J30" s="239" t="s">
        <v>289</v>
      </c>
      <c r="K30" s="240" t="s">
        <v>290</v>
      </c>
      <c r="L30" s="241" t="s">
        <v>291</v>
      </c>
      <c r="M30" s="240" t="s">
        <v>292</v>
      </c>
      <c r="N30" s="240" t="s">
        <v>293</v>
      </c>
      <c r="O30" s="242" t="s">
        <v>294</v>
      </c>
      <c r="P30" s="243"/>
      <c r="Q30" s="244"/>
      <c r="R30" s="244"/>
    </row>
    <row r="31" spans="1:21" ht="28.8" x14ac:dyDescent="0.3">
      <c r="A31" s="246" t="s">
        <v>295</v>
      </c>
      <c r="B31" s="240" t="s">
        <v>296</v>
      </c>
      <c r="C31" s="252" t="s">
        <v>297</v>
      </c>
      <c r="D31" s="248">
        <v>48.71</v>
      </c>
      <c r="E31" s="248">
        <v>48.71</v>
      </c>
      <c r="F31" s="248">
        <v>48.71</v>
      </c>
      <c r="G31" s="248">
        <v>48.71</v>
      </c>
      <c r="H31" s="248">
        <v>48.71</v>
      </c>
      <c r="I31" s="248">
        <v>48.71</v>
      </c>
      <c r="J31" s="248">
        <v>48.71</v>
      </c>
      <c r="K31" s="248">
        <v>48.71</v>
      </c>
      <c r="L31" s="248">
        <v>48.71</v>
      </c>
      <c r="M31" s="248">
        <v>48.71</v>
      </c>
      <c r="N31" s="248">
        <v>48.71</v>
      </c>
      <c r="O31" s="248">
        <v>48.71</v>
      </c>
      <c r="P31" s="267">
        <v>1</v>
      </c>
      <c r="Q31" s="249">
        <v>41760</v>
      </c>
      <c r="R31" s="249">
        <v>51135</v>
      </c>
    </row>
    <row r="32" spans="1:21" ht="28.8" x14ac:dyDescent="0.3">
      <c r="A32" s="246">
        <v>152818</v>
      </c>
      <c r="B32" s="240" t="s">
        <v>299</v>
      </c>
      <c r="C32" s="252" t="s">
        <v>297</v>
      </c>
      <c r="D32" s="248">
        <v>106</v>
      </c>
      <c r="E32" s="248">
        <v>106</v>
      </c>
      <c r="F32" s="248">
        <v>106</v>
      </c>
      <c r="G32" s="248">
        <v>106</v>
      </c>
      <c r="H32" s="248">
        <v>106</v>
      </c>
      <c r="I32" s="248">
        <v>106</v>
      </c>
      <c r="J32" s="248">
        <v>106</v>
      </c>
      <c r="K32" s="248">
        <v>106</v>
      </c>
      <c r="L32" s="248">
        <v>106</v>
      </c>
      <c r="M32" s="248">
        <v>106</v>
      </c>
      <c r="N32" s="248">
        <v>106</v>
      </c>
      <c r="O32" s="248">
        <v>106</v>
      </c>
      <c r="P32" s="267">
        <v>1</v>
      </c>
      <c r="Q32" s="249">
        <v>42887</v>
      </c>
      <c r="R32" s="249">
        <v>50405</v>
      </c>
    </row>
    <row r="33" spans="1:19" ht="28.8" x14ac:dyDescent="0.3">
      <c r="A33" s="246">
        <v>152818</v>
      </c>
      <c r="B33" s="240" t="s">
        <v>300</v>
      </c>
      <c r="C33" s="252" t="s">
        <v>297</v>
      </c>
      <c r="D33" s="248">
        <v>106</v>
      </c>
      <c r="E33" s="248">
        <v>106</v>
      </c>
      <c r="F33" s="248">
        <v>106</v>
      </c>
      <c r="G33" s="248">
        <v>106</v>
      </c>
      <c r="H33" s="248">
        <v>106</v>
      </c>
      <c r="I33" s="248">
        <v>106</v>
      </c>
      <c r="J33" s="248">
        <v>106</v>
      </c>
      <c r="K33" s="248">
        <v>106</v>
      </c>
      <c r="L33" s="248">
        <v>106</v>
      </c>
      <c r="M33" s="248">
        <v>106</v>
      </c>
      <c r="N33" s="248">
        <v>106</v>
      </c>
      <c r="O33" s="248">
        <v>106</v>
      </c>
      <c r="P33" s="267">
        <v>1</v>
      </c>
      <c r="Q33" s="249">
        <v>42887</v>
      </c>
      <c r="R33" s="249">
        <v>50405</v>
      </c>
    </row>
    <row r="34" spans="1:19" ht="28.8" x14ac:dyDescent="0.3">
      <c r="A34" s="246">
        <v>152818</v>
      </c>
      <c r="B34" s="251" t="s">
        <v>301</v>
      </c>
      <c r="C34" s="252" t="s">
        <v>297</v>
      </c>
      <c r="D34" s="248">
        <v>106</v>
      </c>
      <c r="E34" s="248">
        <v>106</v>
      </c>
      <c r="F34" s="248">
        <v>106</v>
      </c>
      <c r="G34" s="248">
        <v>106</v>
      </c>
      <c r="H34" s="248">
        <v>106</v>
      </c>
      <c r="I34" s="248">
        <v>106</v>
      </c>
      <c r="J34" s="248">
        <v>106</v>
      </c>
      <c r="K34" s="248">
        <v>106</v>
      </c>
      <c r="L34" s="248">
        <v>106</v>
      </c>
      <c r="M34" s="248">
        <v>106</v>
      </c>
      <c r="N34" s="248">
        <v>106</v>
      </c>
      <c r="O34" s="248">
        <v>106</v>
      </c>
      <c r="P34" s="267">
        <v>1</v>
      </c>
      <c r="Q34" s="249">
        <v>42887</v>
      </c>
      <c r="R34" s="249">
        <v>50405</v>
      </c>
    </row>
    <row r="35" spans="1:19" ht="28.8" x14ac:dyDescent="0.3">
      <c r="A35" s="246">
        <v>153042</v>
      </c>
      <c r="B35" s="251" t="s">
        <v>302</v>
      </c>
      <c r="C35" s="252" t="s">
        <v>297</v>
      </c>
      <c r="D35" s="248">
        <v>20</v>
      </c>
      <c r="E35" s="248">
        <v>20</v>
      </c>
      <c r="F35" s="248">
        <v>20</v>
      </c>
      <c r="G35" s="248">
        <v>20</v>
      </c>
      <c r="H35" s="248">
        <v>20</v>
      </c>
      <c r="I35" s="248">
        <v>20</v>
      </c>
      <c r="J35" s="248">
        <v>20</v>
      </c>
      <c r="K35" s="248">
        <v>20</v>
      </c>
      <c r="L35" s="248">
        <v>20</v>
      </c>
      <c r="M35" s="248">
        <v>20</v>
      </c>
      <c r="N35" s="248">
        <v>20</v>
      </c>
      <c r="O35" s="248">
        <v>20</v>
      </c>
      <c r="P35" s="267">
        <v>1</v>
      </c>
      <c r="Q35" s="249" t="s">
        <v>303</v>
      </c>
      <c r="R35" s="249" t="s">
        <v>304</v>
      </c>
    </row>
    <row r="36" spans="1:19" ht="28.8" x14ac:dyDescent="0.3">
      <c r="A36" s="246">
        <v>153042</v>
      </c>
      <c r="B36" s="251" t="s">
        <v>305</v>
      </c>
      <c r="C36" s="252" t="s">
        <v>297</v>
      </c>
      <c r="D36" s="248">
        <v>20</v>
      </c>
      <c r="E36" s="248">
        <v>20</v>
      </c>
      <c r="F36" s="248">
        <v>20</v>
      </c>
      <c r="G36" s="248">
        <v>20</v>
      </c>
      <c r="H36" s="248">
        <v>20</v>
      </c>
      <c r="I36" s="248">
        <v>20</v>
      </c>
      <c r="J36" s="248">
        <v>20</v>
      </c>
      <c r="K36" s="248">
        <v>20</v>
      </c>
      <c r="L36" s="248">
        <v>20</v>
      </c>
      <c r="M36" s="248">
        <v>20</v>
      </c>
      <c r="N36" s="248">
        <v>20</v>
      </c>
      <c r="O36" s="248">
        <v>20</v>
      </c>
      <c r="P36" s="267">
        <v>1</v>
      </c>
      <c r="Q36" s="249" t="s">
        <v>303</v>
      </c>
      <c r="R36" s="249" t="s">
        <v>304</v>
      </c>
    </row>
    <row r="37" spans="1:19" ht="28.8" x14ac:dyDescent="0.3">
      <c r="A37" s="246">
        <v>153042</v>
      </c>
      <c r="B37" s="251" t="s">
        <v>306</v>
      </c>
      <c r="C37" s="252" t="s">
        <v>297</v>
      </c>
      <c r="D37" s="248">
        <v>20</v>
      </c>
      <c r="E37" s="248">
        <v>20</v>
      </c>
      <c r="F37" s="248">
        <v>20</v>
      </c>
      <c r="G37" s="248">
        <v>20</v>
      </c>
      <c r="H37" s="248">
        <v>20</v>
      </c>
      <c r="I37" s="248">
        <v>20</v>
      </c>
      <c r="J37" s="248">
        <v>20</v>
      </c>
      <c r="K37" s="248">
        <v>20</v>
      </c>
      <c r="L37" s="248">
        <v>20</v>
      </c>
      <c r="M37" s="248">
        <v>20</v>
      </c>
      <c r="N37" s="248">
        <v>20</v>
      </c>
      <c r="O37" s="248">
        <v>20</v>
      </c>
      <c r="P37" s="267">
        <v>1</v>
      </c>
      <c r="Q37" s="249" t="s">
        <v>303</v>
      </c>
      <c r="R37" s="249" t="s">
        <v>304</v>
      </c>
    </row>
    <row r="38" spans="1:19" ht="28.8" x14ac:dyDescent="0.3">
      <c r="A38" s="246">
        <v>153041</v>
      </c>
      <c r="B38" s="251" t="s">
        <v>307</v>
      </c>
      <c r="C38" s="252" t="s">
        <v>297</v>
      </c>
      <c r="D38" s="248">
        <v>12</v>
      </c>
      <c r="E38" s="248">
        <v>12</v>
      </c>
      <c r="F38" s="248">
        <v>12</v>
      </c>
      <c r="G38" s="248">
        <v>12</v>
      </c>
      <c r="H38" s="248">
        <v>12</v>
      </c>
      <c r="I38" s="248">
        <v>12</v>
      </c>
      <c r="J38" s="248">
        <v>12</v>
      </c>
      <c r="K38" s="248">
        <v>12</v>
      </c>
      <c r="L38" s="248">
        <v>12</v>
      </c>
      <c r="M38" s="248">
        <v>12</v>
      </c>
      <c r="N38" s="248">
        <v>12</v>
      </c>
      <c r="O38" s="248">
        <v>12</v>
      </c>
      <c r="P38" s="267">
        <v>1</v>
      </c>
      <c r="Q38" s="249" t="s">
        <v>308</v>
      </c>
      <c r="R38" s="249" t="s">
        <v>304</v>
      </c>
    </row>
    <row r="39" spans="1:19" ht="28.8" x14ac:dyDescent="0.3">
      <c r="A39" s="251">
        <v>152999</v>
      </c>
      <c r="B39" s="240" t="s">
        <v>310</v>
      </c>
      <c r="C39" s="252" t="s">
        <v>297</v>
      </c>
      <c r="D39" s="248">
        <v>422</v>
      </c>
      <c r="E39" s="248">
        <v>422</v>
      </c>
      <c r="F39" s="248">
        <v>422</v>
      </c>
      <c r="G39" s="248">
        <v>422</v>
      </c>
      <c r="H39" s="248">
        <v>422</v>
      </c>
      <c r="I39" s="248">
        <v>422</v>
      </c>
      <c r="J39" s="248">
        <v>422</v>
      </c>
      <c r="K39" s="248">
        <v>422</v>
      </c>
      <c r="L39" s="248">
        <v>422</v>
      </c>
      <c r="M39" s="248">
        <v>422</v>
      </c>
      <c r="N39" s="248">
        <v>422</v>
      </c>
      <c r="O39" s="248">
        <v>422</v>
      </c>
      <c r="P39" s="240">
        <v>1</v>
      </c>
      <c r="Q39" s="249">
        <v>43435</v>
      </c>
      <c r="R39" s="249">
        <v>50678</v>
      </c>
    </row>
    <row r="40" spans="1:19" ht="28.8" x14ac:dyDescent="0.3">
      <c r="A40" s="251">
        <v>152999</v>
      </c>
      <c r="B40" s="240" t="s">
        <v>311</v>
      </c>
      <c r="C40" s="252" t="s">
        <v>297</v>
      </c>
      <c r="D40" s="248">
        <v>105.5</v>
      </c>
      <c r="E40" s="248">
        <v>105.5</v>
      </c>
      <c r="F40" s="248">
        <v>105.5</v>
      </c>
      <c r="G40" s="248">
        <v>105.5</v>
      </c>
      <c r="H40" s="248">
        <v>105.5</v>
      </c>
      <c r="I40" s="248">
        <v>105.5</v>
      </c>
      <c r="J40" s="248">
        <v>105.5</v>
      </c>
      <c r="K40" s="248">
        <v>105.5</v>
      </c>
      <c r="L40" s="248">
        <v>105.5</v>
      </c>
      <c r="M40" s="248">
        <v>105.5</v>
      </c>
      <c r="N40" s="248">
        <v>105.5</v>
      </c>
      <c r="O40" s="248">
        <v>105.5</v>
      </c>
      <c r="P40" s="240">
        <v>1</v>
      </c>
      <c r="Q40" s="249">
        <v>43435</v>
      </c>
      <c r="R40" s="249">
        <v>50678</v>
      </c>
    </row>
    <row r="41" spans="1:19" ht="28.8" x14ac:dyDescent="0.3">
      <c r="A41" s="251" t="s">
        <v>312</v>
      </c>
      <c r="B41" s="240" t="s">
        <v>313</v>
      </c>
      <c r="C41" s="252" t="s">
        <v>297</v>
      </c>
      <c r="D41" s="248">
        <v>60</v>
      </c>
      <c r="E41" s="248">
        <v>60</v>
      </c>
      <c r="F41" s="248">
        <v>60</v>
      </c>
      <c r="G41" s="248">
        <v>60</v>
      </c>
      <c r="H41" s="248">
        <v>60</v>
      </c>
      <c r="I41" s="248">
        <v>60</v>
      </c>
      <c r="J41" s="248">
        <v>60</v>
      </c>
      <c r="K41" s="248">
        <v>60</v>
      </c>
      <c r="L41" s="248">
        <v>60</v>
      </c>
      <c r="M41" s="248">
        <v>60</v>
      </c>
      <c r="N41" s="248">
        <v>60</v>
      </c>
      <c r="O41" s="248">
        <v>60</v>
      </c>
      <c r="P41" s="267">
        <v>1</v>
      </c>
      <c r="Q41" s="249">
        <v>44409</v>
      </c>
      <c r="R41" s="249">
        <v>73050</v>
      </c>
      <c r="S41" s="137" t="s">
        <v>328</v>
      </c>
    </row>
    <row r="42" spans="1:19" ht="28.8" x14ac:dyDescent="0.3">
      <c r="A42" s="251" t="s">
        <v>314</v>
      </c>
      <c r="B42" s="240" t="s">
        <v>162</v>
      </c>
      <c r="C42" s="252" t="s">
        <v>297</v>
      </c>
      <c r="D42" s="254">
        <v>80</v>
      </c>
      <c r="E42" s="254">
        <v>80</v>
      </c>
      <c r="F42" s="254">
        <v>80</v>
      </c>
      <c r="G42" s="254">
        <v>80</v>
      </c>
      <c r="H42" s="254">
        <v>80</v>
      </c>
      <c r="I42" s="254">
        <v>80</v>
      </c>
      <c r="J42" s="254">
        <v>80</v>
      </c>
      <c r="K42" s="254">
        <v>80</v>
      </c>
      <c r="L42" s="254">
        <v>80</v>
      </c>
      <c r="M42" s="254">
        <v>80</v>
      </c>
      <c r="N42" s="254">
        <v>80</v>
      </c>
      <c r="O42" s="253">
        <v>80</v>
      </c>
      <c r="P42" s="267">
        <v>1</v>
      </c>
      <c r="Q42" s="249">
        <v>44866</v>
      </c>
      <c r="R42" s="249">
        <v>73050</v>
      </c>
      <c r="S42" s="137" t="s">
        <v>315</v>
      </c>
    </row>
    <row r="43" spans="1:19" x14ac:dyDescent="0.3">
      <c r="A43" s="259" t="s">
        <v>329</v>
      </c>
      <c r="B43" s="263" t="s">
        <v>330</v>
      </c>
      <c r="C43" s="263"/>
      <c r="D43" s="232">
        <f>SUMIF($P$31:$P$42, 1, D$31:D$42)</f>
        <v>1106.21</v>
      </c>
      <c r="E43" s="232">
        <f t="shared" ref="E43:O43" si="2">SUMIF($P$31:$P$42, 1, E$31:E$42)</f>
        <v>1106.21</v>
      </c>
      <c r="F43" s="232">
        <f t="shared" si="2"/>
        <v>1106.21</v>
      </c>
      <c r="G43" s="232">
        <f t="shared" si="2"/>
        <v>1106.21</v>
      </c>
      <c r="H43" s="232">
        <f t="shared" si="2"/>
        <v>1106.21</v>
      </c>
      <c r="I43" s="232">
        <f t="shared" si="2"/>
        <v>1106.21</v>
      </c>
      <c r="J43" s="232">
        <f t="shared" si="2"/>
        <v>1106.21</v>
      </c>
      <c r="K43" s="232">
        <f t="shared" si="2"/>
        <v>1106.21</v>
      </c>
      <c r="L43" s="232">
        <f t="shared" si="2"/>
        <v>1106.21</v>
      </c>
      <c r="M43" s="232">
        <f t="shared" si="2"/>
        <v>1106.21</v>
      </c>
      <c r="N43" s="232">
        <f t="shared" si="2"/>
        <v>1106.21</v>
      </c>
      <c r="O43" s="232">
        <f t="shared" si="2"/>
        <v>1106.21</v>
      </c>
    </row>
    <row r="44" spans="1:19" x14ac:dyDescent="0.3">
      <c r="B44" s="263" t="s">
        <v>331</v>
      </c>
      <c r="C44" s="263"/>
      <c r="D44" s="232">
        <f>SUMIF($P$31:$P$42, 2, D$31:D$42)</f>
        <v>0</v>
      </c>
      <c r="E44" s="232">
        <f t="shared" ref="E44:O44" si="3">SUMIF($P$31:$P$42, 2, E$31:E$42)</f>
        <v>0</v>
      </c>
      <c r="F44" s="232">
        <f t="shared" si="3"/>
        <v>0</v>
      </c>
      <c r="G44" s="232">
        <f t="shared" si="3"/>
        <v>0</v>
      </c>
      <c r="H44" s="232">
        <f t="shared" si="3"/>
        <v>0</v>
      </c>
      <c r="I44" s="232">
        <f t="shared" si="3"/>
        <v>0</v>
      </c>
      <c r="J44" s="232">
        <f t="shared" si="3"/>
        <v>0</v>
      </c>
      <c r="K44" s="232">
        <f t="shared" si="3"/>
        <v>0</v>
      </c>
      <c r="L44" s="232">
        <f t="shared" si="3"/>
        <v>0</v>
      </c>
      <c r="M44" s="232">
        <f t="shared" si="3"/>
        <v>0</v>
      </c>
      <c r="N44" s="232">
        <f t="shared" si="3"/>
        <v>0</v>
      </c>
      <c r="O44" s="232">
        <f t="shared" si="3"/>
        <v>0</v>
      </c>
    </row>
    <row r="45" spans="1:19" x14ac:dyDescent="0.3">
      <c r="B45" s="268" t="s">
        <v>332</v>
      </c>
      <c r="C45" s="268"/>
      <c r="D45" s="269">
        <f>SUM(D43:D44)</f>
        <v>1106.21</v>
      </c>
      <c r="E45" s="269">
        <f t="shared" ref="E45:O45" si="4">SUM(E43:E44)</f>
        <v>1106.21</v>
      </c>
      <c r="F45" s="269">
        <f t="shared" si="4"/>
        <v>1106.21</v>
      </c>
      <c r="G45" s="269">
        <f t="shared" si="4"/>
        <v>1106.21</v>
      </c>
      <c r="H45" s="269">
        <f t="shared" si="4"/>
        <v>1106.21</v>
      </c>
      <c r="I45" s="269">
        <f t="shared" si="4"/>
        <v>1106.21</v>
      </c>
      <c r="J45" s="269">
        <f t="shared" si="4"/>
        <v>1106.21</v>
      </c>
      <c r="K45" s="269">
        <f t="shared" si="4"/>
        <v>1106.21</v>
      </c>
      <c r="L45" s="269">
        <f t="shared" si="4"/>
        <v>1106.21</v>
      </c>
      <c r="M45" s="269">
        <f t="shared" si="4"/>
        <v>1106.21</v>
      </c>
      <c r="N45" s="269">
        <f t="shared" si="4"/>
        <v>1106.21</v>
      </c>
      <c r="O45" s="269">
        <f t="shared" si="4"/>
        <v>1106.21</v>
      </c>
    </row>
  </sheetData>
  <protectedRanges>
    <protectedRange sqref="A19:A20" name="Edit Range_1"/>
    <protectedRange sqref="D18:O18" name="Edit Range_4"/>
    <protectedRange sqref="D19:O19" name="Edit Range_5"/>
    <protectedRange sqref="D20:O20" name="Edit Range_6"/>
  </protectedRanges>
  <dataValidations count="1">
    <dataValidation type="decimal" operator="greaterThanOrEqual" allowBlank="1" showInputMessage="1" showErrorMessage="1" sqref="D18:O20" xr:uid="{78C81CD6-0457-41B1-9D64-24CF36153973}">
      <formula1>0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PGE CAM eligible contracts '23</vt:lpstr>
      <vt:lpstr>PGE CAM eligible contracts '24</vt:lpstr>
      <vt:lpstr>PGE CAM eligible contracts '25</vt:lpstr>
      <vt:lpstr>PGE ERP</vt:lpstr>
      <vt:lpstr>SCE CAM List 2023</vt:lpstr>
      <vt:lpstr>SCE CAM List 2024</vt:lpstr>
      <vt:lpstr>SCE CAM List 2025</vt:lpstr>
      <vt:lpstr>SCE 2023 ERP</vt:lpstr>
      <vt:lpstr>SDGE CAM eligible contracts</vt:lpstr>
      <vt:lpstr>SDGE ERP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Chow, Lily</dc:creator>
  <cp:lastModifiedBy>Chow, Lily</cp:lastModifiedBy>
  <dcterms:created xsi:type="dcterms:W3CDTF">2022-08-02T16:09:20Z</dcterms:created>
  <dcterms:modified xsi:type="dcterms:W3CDTF">2022-08-02T16:50:43Z</dcterms:modified>
</cp:coreProperties>
</file>