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5filesrv5\Energy\RA Filings\2023\YA Allocations\CAM\Final YA CAM Allocation\"/>
    </mc:Choice>
  </mc:AlternateContent>
  <xr:revisionPtr revIDLastSave="0" documentId="13_ncr:1_{EA27CBF2-680F-47CA-8CD5-00C6E64FD639}" xr6:coauthVersionLast="47" xr6:coauthVersionMax="47" xr10:uidLastSave="{00000000-0000-0000-0000-000000000000}"/>
  <bookViews>
    <workbookView xWindow="-108" yWindow="-108" windowWidth="23256" windowHeight="12576" xr2:uid="{42827405-2CB2-414D-A6EB-8D424803C900}"/>
  </bookViews>
  <sheets>
    <sheet name="PGE CAM eligible contracts '23" sheetId="1" r:id="rId1"/>
    <sheet name="PGE CAM eligible contracts '24" sheetId="2" r:id="rId2"/>
    <sheet name="PGE CAM eligible contracts '25" sheetId="3" r:id="rId3"/>
    <sheet name="PGE Emgency Reliability Resrces" sheetId="4" r:id="rId4"/>
    <sheet name="SCE CAM List 2023" sheetId="5" r:id="rId5"/>
    <sheet name="SCE CAM List 2024" sheetId="6" r:id="rId6"/>
    <sheet name="SCE CAM List 2025" sheetId="7" r:id="rId7"/>
    <sheet name="SCE 2023 ERP" sheetId="8" r:id="rId8"/>
    <sheet name="SDGE CAM eligible contracts" sheetId="9" r:id="rId9"/>
    <sheet name="SDGE Emgncy Reliability Resrces" sheetId="10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_FilterDatabase" localSheetId="0" hidden="1">'PGE CAM eligible contracts ''23'!$A$3:$U$22</definedName>
    <definedName name="_xlnm._FilterDatabase" localSheetId="1" hidden="1">'PGE CAM eligible contracts ''24'!$A$3:$U$18</definedName>
    <definedName name="_xlnm._FilterDatabase" localSheetId="4" hidden="1">'SCE CAM List 2023'!$A$3:$AL$43</definedName>
    <definedName name="_xlnm._FilterDatabase" localSheetId="5" hidden="1">'SCE CAM List 2024'!$A$3:$AQ$39</definedName>
    <definedName name="_xlnm._FilterDatabase" localSheetId="6" hidden="1">'SCE CAM List 2025'!$A$3:$AQ$39</definedName>
    <definedName name="Balancing_Authority">[1]Choices!$A$2:$A$41</definedName>
    <definedName name="Boolean">[1]Choices!$AG$2:$AG$3</definedName>
    <definedName name="Bucket" localSheetId="7">#REF!</definedName>
    <definedName name="Bucket" localSheetId="8">#REF!</definedName>
    <definedName name="Bucket" localSheetId="9">#REF!</definedName>
    <definedName name="Bucket">#REF!</definedName>
    <definedName name="Bundled_Unbundled">[1]Choices!$B$2:$B$3</definedName>
    <definedName name="Construction_Status">[1]Choices!$G$2:$G$5</definedName>
    <definedName name="ContractType">[2]DataValidation!$D$2:$D$5</definedName>
    <definedName name="counter_party_list">[3]List_Data!$D$2:$D$55</definedName>
    <definedName name="Country">[1]Choices!$AO$2:$AO$5</definedName>
    <definedName name="CPUC_Approval_Status">[1]Choices!$E$2:$E$8</definedName>
    <definedName name="CREZ">[1]Choices!$F$2:$F$39</definedName>
    <definedName name="Delay_Termination_Reason">[1]Choices!$K$2:$K$4</definedName>
    <definedName name="DeliverabilityOptions" localSheetId="8">[16]Lists!#REF!</definedName>
    <definedName name="DeliverabilityOptions" localSheetId="9">[16]Lists!#REF!</definedName>
    <definedName name="DeliverabilityOptions">[4]Lists!#REF!</definedName>
    <definedName name="DeliverabilityStatusOptions">[5]Lists!$B$36:$B$37</definedName>
    <definedName name="Draft2016EFC" localSheetId="7">#REF!</definedName>
    <definedName name="Draft2016EFC">#REF!</definedName>
    <definedName name="EndMonth" localSheetId="7">#REF!</definedName>
    <definedName name="EndMonth" localSheetId="8">#REF!</definedName>
    <definedName name="EndMonth" localSheetId="9">#REF!</definedName>
    <definedName name="EndMonth">#REF!</definedName>
    <definedName name="EnergyTitle" localSheetId="7">#REF!</definedName>
    <definedName name="EnergyTitle">#REF!</definedName>
    <definedName name="EPC_Contract_Status">[1]Choices!$AW$2:$AW$7</definedName>
    <definedName name="Facility_Status">[1]Choices!$N$2:$N$7</definedName>
    <definedName name="Financing_Status">[1]Choices!$O$2:$O$7</definedName>
    <definedName name="LocalAreaOptions" localSheetId="7">[6]Lists!$B$11:$B$21</definedName>
    <definedName name="LocalAreaOptions" localSheetId="4">[6]Lists!$B$11:$B$21</definedName>
    <definedName name="LocalAreaOptions" localSheetId="5">[6]Lists!$B$11:$B$21</definedName>
    <definedName name="LocalAreaOptions" localSheetId="6">[6]Lists!$B$11:$B$21</definedName>
    <definedName name="LocalAreaOptions">[7]Lists!$B$11:$B$21</definedName>
    <definedName name="LSEs">[2]DataValidation!$A$2:$A$22</definedName>
    <definedName name="Month" localSheetId="3">#REF!</definedName>
    <definedName name="Month" localSheetId="7">#REF!</definedName>
    <definedName name="Month" localSheetId="4">#REF!</definedName>
    <definedName name="Month" localSheetId="5">#REF!</definedName>
    <definedName name="Month" localSheetId="6">#REF!</definedName>
    <definedName name="Month" localSheetId="8">#REF!</definedName>
    <definedName name="Month" localSheetId="9">#REF!</definedName>
    <definedName name="Month">#REF!</definedName>
    <definedName name="Month2" localSheetId="7">#REF!</definedName>
    <definedName name="Month2">#REF!</definedName>
    <definedName name="MyYear" localSheetId="7">#REF!</definedName>
    <definedName name="MyYear">#REF!</definedName>
    <definedName name="no" localSheetId="7">#REF!</definedName>
    <definedName name="no">#REF!</definedName>
    <definedName name="nono" localSheetId="7">#REF!</definedName>
    <definedName name="nono">#REF!</definedName>
    <definedName name="nonono" localSheetId="7">#REF!</definedName>
    <definedName name="nonono">#REF!</definedName>
    <definedName name="Overall_Project_Status">[1]Choices!$T$2:$T$6</definedName>
    <definedName name="Party_that_Terminated_Contract">[1]Choices!$AY$2:$AY$4</definedName>
    <definedName name="Path26DesignationOptions">[5]Lists!$B$28:$B$29</definedName>
    <definedName name="PCC_Classification">[1]Choices!$U$2:$U$5</definedName>
    <definedName name="Program_Origination">[1]Choices!$I$2:$I$13</definedName>
    <definedName name="RA_Capacity" localSheetId="7">#REF!</definedName>
    <definedName name="RA_Capacity" localSheetId="8">#REF!</definedName>
    <definedName name="RA_Capacity" localSheetId="9">#REF!</definedName>
    <definedName name="RA_Capacity">#REF!</definedName>
    <definedName name="RAM_Auction_Round">[1]Choices!$AX$2:$AX$6</definedName>
    <definedName name="raw_data" localSheetId="3">#REF!</definedName>
    <definedName name="raw_data" localSheetId="7">#REF!</definedName>
    <definedName name="raw_data" localSheetId="4">#REF!</definedName>
    <definedName name="raw_data" localSheetId="5">#REF!</definedName>
    <definedName name="raw_data" localSheetId="6">#REF!</definedName>
    <definedName name="raw_data">#REF!</definedName>
    <definedName name="Reporting_LSE">[1]Choices!$J$2:$J$5</definedName>
    <definedName name="Resource_Designation">[8]Lists!$A$6:$A$8</definedName>
    <definedName name="Resource_ID">'[9]ID and Local Area'!$A$2:$A$1008</definedName>
    <definedName name="ResourceIDs">[2]DataValidation!$X$2:$X$1235</definedName>
    <definedName name="RMR">'[9]ID and Local Area'!$F$22:$F$23</definedName>
    <definedName name="SchedulingID" localSheetId="7">#REF!</definedName>
    <definedName name="SchedulingID" localSheetId="8">#REF!</definedName>
    <definedName name="SchedulingID" localSheetId="9">#REF!</definedName>
    <definedName name="SchedulingID">#REF!</definedName>
    <definedName name="sds">[5]Lists!$B$11:$B$21</definedName>
    <definedName name="StartMonth" localSheetId="7">#REF!</definedName>
    <definedName name="StartMonth" localSheetId="8">#REF!</definedName>
    <definedName name="StartMonth" localSheetId="9">#REF!</definedName>
    <definedName name="StartMonth">#REF!</definedName>
    <definedName name="Status_of_Facility_Study___Phase_II_Study">[1]Choices!$AA$2:$AA$10</definedName>
    <definedName name="Status_of_Feasibility_Study">[1]Choices!$AB$2:$AB$10</definedName>
    <definedName name="Status_of_Interconnection_Agreement">[1]Choices!$Q$2:$Q$22</definedName>
    <definedName name="Status_of_System_Impact_Study___Phase_I_Study">[1]Choices!$AC$2:$AC$10</definedName>
    <definedName name="Submittal">[10]Lists!$A$2:$A$3</definedName>
    <definedName name="TACCalcOptions">[11]Lists!$B$32:$B$34</definedName>
    <definedName name="Technology_SubType">[1]Choices!$AV$2:$AV$8</definedName>
    <definedName name="Technology_Type">[1]Choices!$AD$2:$AD$19</definedName>
    <definedName name="TechnologyType">[2]DataValidation!$F$2:$F$8</definedName>
    <definedName name="test" localSheetId="7">#REF!</definedName>
    <definedName name="test">#REF!</definedName>
    <definedName name="YesOrNo">[2]DataValidation!$H$2:$H$3</definedName>
    <definedName name="Zone" localSheetId="7">#REF!</definedName>
    <definedName name="Zone" localSheetId="8">#REF!</definedName>
    <definedName name="Zone" localSheetId="9">#REF!</definedName>
    <definedName name="Zon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3" i="10" l="1"/>
  <c r="N23" i="10"/>
  <c r="M23" i="10"/>
  <c r="L23" i="10"/>
  <c r="K23" i="10"/>
  <c r="J23" i="10"/>
  <c r="I23" i="10"/>
  <c r="H23" i="10"/>
  <c r="G23" i="10"/>
  <c r="F23" i="10"/>
  <c r="E23" i="10"/>
  <c r="D23" i="10"/>
  <c r="O22" i="10"/>
  <c r="O24" i="10" s="1"/>
  <c r="N22" i="10"/>
  <c r="M22" i="10"/>
  <c r="L22" i="10"/>
  <c r="K22" i="10"/>
  <c r="J22" i="10"/>
  <c r="J24" i="10" s="1"/>
  <c r="I22" i="10"/>
  <c r="I24" i="10" s="1"/>
  <c r="H22" i="10"/>
  <c r="H24" i="10" s="1"/>
  <c r="G22" i="10"/>
  <c r="G24" i="10" s="1"/>
  <c r="F22" i="10"/>
  <c r="E22" i="10"/>
  <c r="D22" i="10"/>
  <c r="O21" i="10"/>
  <c r="N21" i="10"/>
  <c r="N24" i="10" s="1"/>
  <c r="M21" i="10"/>
  <c r="M24" i="10" s="1"/>
  <c r="L21" i="10"/>
  <c r="L24" i="10" s="1"/>
  <c r="K21" i="10"/>
  <c r="K24" i="10" s="1"/>
  <c r="J21" i="10"/>
  <c r="I21" i="10"/>
  <c r="H21" i="10"/>
  <c r="G21" i="10"/>
  <c r="F21" i="10"/>
  <c r="F24" i="10" s="1"/>
  <c r="E21" i="10"/>
  <c r="E24" i="10" s="1"/>
  <c r="D21" i="10"/>
  <c r="D24" i="10" s="1"/>
  <c r="K10" i="10"/>
  <c r="P9" i="10"/>
  <c r="P8" i="10"/>
  <c r="P7" i="10"/>
  <c r="P6" i="10"/>
  <c r="P5" i="10"/>
  <c r="O40" i="9"/>
  <c r="N40" i="9"/>
  <c r="N44" i="9" s="1"/>
  <c r="M40" i="9"/>
  <c r="M44" i="9" s="1"/>
  <c r="L40" i="9"/>
  <c r="K40" i="9"/>
  <c r="J40" i="9"/>
  <c r="I40" i="9"/>
  <c r="H40" i="9"/>
  <c r="G40" i="9"/>
  <c r="F40" i="9"/>
  <c r="F44" i="9" s="1"/>
  <c r="E40" i="9"/>
  <c r="E44" i="9" s="1"/>
  <c r="D40" i="9"/>
  <c r="O39" i="9"/>
  <c r="O44" i="9" s="1"/>
  <c r="N39" i="9"/>
  <c r="M39" i="9"/>
  <c r="L39" i="9"/>
  <c r="L44" i="9" s="1"/>
  <c r="K39" i="9"/>
  <c r="K44" i="9" s="1"/>
  <c r="J39" i="9"/>
  <c r="J44" i="9" s="1"/>
  <c r="I39" i="9"/>
  <c r="I44" i="9" s="1"/>
  <c r="H39" i="9"/>
  <c r="H44" i="9" s="1"/>
  <c r="G39" i="9"/>
  <c r="G44" i="9" s="1"/>
  <c r="F39" i="9"/>
  <c r="E39" i="9"/>
  <c r="D39" i="9"/>
  <c r="D44" i="9" s="1"/>
  <c r="O38" i="9"/>
  <c r="N38" i="9"/>
  <c r="M38" i="9"/>
  <c r="L38" i="9"/>
  <c r="K38" i="9"/>
  <c r="J38" i="9"/>
  <c r="I38" i="9"/>
  <c r="H38" i="9"/>
  <c r="G38" i="9"/>
  <c r="F38" i="9"/>
  <c r="E38" i="9"/>
  <c r="D38" i="9"/>
  <c r="O37" i="9"/>
  <c r="N37" i="9"/>
  <c r="M37" i="9"/>
  <c r="L37" i="9"/>
  <c r="K37" i="9"/>
  <c r="J37" i="9"/>
  <c r="I37" i="9"/>
  <c r="H37" i="9"/>
  <c r="G37" i="9"/>
  <c r="F37" i="9"/>
  <c r="E37" i="9"/>
  <c r="D37" i="9"/>
  <c r="O36" i="9"/>
  <c r="N36" i="9"/>
  <c r="M36" i="9"/>
  <c r="L36" i="9"/>
  <c r="K36" i="9"/>
  <c r="J36" i="9"/>
  <c r="I36" i="9"/>
  <c r="H36" i="9"/>
  <c r="G36" i="9"/>
  <c r="F36" i="9"/>
  <c r="E36" i="9"/>
  <c r="D36" i="9"/>
  <c r="O35" i="9"/>
  <c r="N35" i="9"/>
  <c r="M35" i="9"/>
  <c r="L35" i="9"/>
  <c r="K35" i="9"/>
  <c r="J35" i="9"/>
  <c r="I35" i="9"/>
  <c r="I43" i="9" s="1"/>
  <c r="I45" i="9" s="1"/>
  <c r="H35" i="9"/>
  <c r="G35" i="9"/>
  <c r="F35" i="9"/>
  <c r="E35" i="9"/>
  <c r="D35" i="9"/>
  <c r="D34" i="9"/>
  <c r="D33" i="9"/>
  <c r="D32" i="9"/>
  <c r="O31" i="9"/>
  <c r="O43" i="9" s="1"/>
  <c r="N31" i="9"/>
  <c r="N43" i="9" s="1"/>
  <c r="N45" i="9" s="1"/>
  <c r="M31" i="9"/>
  <c r="M43" i="9" s="1"/>
  <c r="L31" i="9"/>
  <c r="L43" i="9" s="1"/>
  <c r="K31" i="9"/>
  <c r="K43" i="9" s="1"/>
  <c r="K45" i="9" s="1"/>
  <c r="J31" i="9"/>
  <c r="J43" i="9" s="1"/>
  <c r="I31" i="9"/>
  <c r="H31" i="9"/>
  <c r="H43" i="9" s="1"/>
  <c r="G31" i="9"/>
  <c r="G43" i="9" s="1"/>
  <c r="F31" i="9"/>
  <c r="F43" i="9" s="1"/>
  <c r="F45" i="9" s="1"/>
  <c r="E31" i="9"/>
  <c r="E43" i="9" s="1"/>
  <c r="D31" i="9"/>
  <c r="D43" i="9" s="1"/>
  <c r="P21" i="9"/>
  <c r="P20" i="9"/>
  <c r="P19" i="9"/>
  <c r="P18" i="9"/>
  <c r="P17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T15" i="9"/>
  <c r="O15" i="9"/>
  <c r="N15" i="9"/>
  <c r="M15" i="9"/>
  <c r="L15" i="9"/>
  <c r="K15" i="9"/>
  <c r="P15" i="9" s="1"/>
  <c r="J15" i="9"/>
  <c r="I15" i="9"/>
  <c r="H15" i="9"/>
  <c r="G15" i="9"/>
  <c r="F15" i="9"/>
  <c r="E15" i="9"/>
  <c r="D15" i="9"/>
  <c r="T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T13" i="9"/>
  <c r="O13" i="9"/>
  <c r="N13" i="9"/>
  <c r="M13" i="9"/>
  <c r="L13" i="9"/>
  <c r="K13" i="9"/>
  <c r="P13" i="9" s="1"/>
  <c r="J13" i="9"/>
  <c r="I13" i="9"/>
  <c r="H13" i="9"/>
  <c r="G13" i="9"/>
  <c r="F13" i="9"/>
  <c r="E13" i="9"/>
  <c r="D13" i="9"/>
  <c r="T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T11" i="9"/>
  <c r="O11" i="9"/>
  <c r="N11" i="9"/>
  <c r="M11" i="9"/>
  <c r="L11" i="9"/>
  <c r="K11" i="9"/>
  <c r="P11" i="9" s="1"/>
  <c r="J11" i="9"/>
  <c r="I11" i="9"/>
  <c r="H11" i="9"/>
  <c r="G11" i="9"/>
  <c r="F11" i="9"/>
  <c r="E11" i="9"/>
  <c r="D11" i="9"/>
  <c r="T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T9" i="9"/>
  <c r="O9" i="9"/>
  <c r="N9" i="9"/>
  <c r="M9" i="9"/>
  <c r="L9" i="9"/>
  <c r="K9" i="9"/>
  <c r="P9" i="9" s="1"/>
  <c r="J9" i="9"/>
  <c r="I9" i="9"/>
  <c r="H9" i="9"/>
  <c r="G9" i="9"/>
  <c r="F9" i="9"/>
  <c r="E9" i="9"/>
  <c r="D9" i="9"/>
  <c r="T8" i="9"/>
  <c r="P8" i="9"/>
  <c r="O8" i="9"/>
  <c r="N8" i="9"/>
  <c r="M8" i="9"/>
  <c r="L8" i="9"/>
  <c r="K8" i="9"/>
  <c r="J8" i="9"/>
  <c r="I8" i="9"/>
  <c r="H8" i="9"/>
  <c r="G8" i="9"/>
  <c r="F8" i="9"/>
  <c r="E8" i="9"/>
  <c r="D8" i="9"/>
  <c r="T7" i="9"/>
  <c r="O7" i="9"/>
  <c r="N7" i="9"/>
  <c r="M7" i="9"/>
  <c r="L7" i="9"/>
  <c r="K7" i="9"/>
  <c r="P7" i="9" s="1"/>
  <c r="J7" i="9"/>
  <c r="I7" i="9"/>
  <c r="H7" i="9"/>
  <c r="G7" i="9"/>
  <c r="F7" i="9"/>
  <c r="E7" i="9"/>
  <c r="E4" i="9" s="1"/>
  <c r="D7" i="9"/>
  <c r="T6" i="9"/>
  <c r="O6" i="9"/>
  <c r="N6" i="9"/>
  <c r="M6" i="9"/>
  <c r="M4" i="9" s="1"/>
  <c r="L6" i="9"/>
  <c r="K6" i="9"/>
  <c r="P6" i="9" s="1"/>
  <c r="J6" i="9"/>
  <c r="I6" i="9"/>
  <c r="H6" i="9"/>
  <c r="H4" i="9" s="1"/>
  <c r="G6" i="9"/>
  <c r="F6" i="9"/>
  <c r="E6" i="9"/>
  <c r="D6" i="9"/>
  <c r="T5" i="9"/>
  <c r="O5" i="9"/>
  <c r="O4" i="9" s="1"/>
  <c r="N5" i="9"/>
  <c r="N4" i="9" s="1"/>
  <c r="M5" i="9"/>
  <c r="L5" i="9"/>
  <c r="L4" i="9" s="1"/>
  <c r="K5" i="9"/>
  <c r="K25" i="9" s="1"/>
  <c r="J5" i="9"/>
  <c r="I5" i="9"/>
  <c r="I4" i="9" s="1"/>
  <c r="H5" i="9"/>
  <c r="G5" i="9"/>
  <c r="G4" i="9" s="1"/>
  <c r="F5" i="9"/>
  <c r="F4" i="9" s="1"/>
  <c r="E5" i="9"/>
  <c r="D5" i="9"/>
  <c r="D4" i="9" s="1"/>
  <c r="K4" i="9"/>
  <c r="J4" i="9"/>
  <c r="D45" i="9" l="1"/>
  <c r="L45" i="9"/>
  <c r="E45" i="9"/>
  <c r="M45" i="9"/>
  <c r="G45" i="9"/>
  <c r="O45" i="9"/>
  <c r="H45" i="9"/>
  <c r="J45" i="9"/>
  <c r="P5" i="9"/>
  <c r="K23" i="9"/>
  <c r="K24" i="9"/>
  <c r="AK9" i="8" l="1"/>
  <c r="AJ9" i="8"/>
  <c r="AB9" i="8"/>
  <c r="AA9" i="8"/>
  <c r="Y9" i="8"/>
  <c r="P9" i="8"/>
  <c r="O9" i="8"/>
  <c r="N9" i="8"/>
  <c r="M9" i="8"/>
  <c r="L9" i="8"/>
  <c r="AC8" i="8"/>
  <c r="AC9" i="8" s="1"/>
  <c r="AB8" i="8"/>
  <c r="AA8" i="8"/>
  <c r="Z8" i="8"/>
  <c r="Z9" i="8" s="1"/>
  <c r="Y8" i="8"/>
  <c r="W50" i="7"/>
  <c r="V50" i="7"/>
  <c r="U50" i="7"/>
  <c r="T50" i="7"/>
  <c r="S50" i="7"/>
  <c r="R50" i="7"/>
  <c r="Q50" i="7"/>
  <c r="P50" i="7"/>
  <c r="O50" i="7"/>
  <c r="N50" i="7"/>
  <c r="M50" i="7"/>
  <c r="L50" i="7"/>
  <c r="AJ49" i="7"/>
  <c r="AI49" i="7"/>
  <c r="AH49" i="7"/>
  <c r="AG49" i="7"/>
  <c r="AF49" i="7"/>
  <c r="AE49" i="7"/>
  <c r="AD49" i="7"/>
  <c r="AC49" i="7"/>
  <c r="AB49" i="7"/>
  <c r="AA49" i="7"/>
  <c r="Z49" i="7"/>
  <c r="Y49" i="7"/>
  <c r="W49" i="7"/>
  <c r="V49" i="7"/>
  <c r="U49" i="7"/>
  <c r="T49" i="7"/>
  <c r="S49" i="7"/>
  <c r="R49" i="7"/>
  <c r="Q49" i="7"/>
  <c r="P49" i="7"/>
  <c r="O49" i="7"/>
  <c r="N49" i="7"/>
  <c r="M49" i="7"/>
  <c r="L49" i="7"/>
  <c r="H49" i="7"/>
  <c r="AJ48" i="7"/>
  <c r="AI48" i="7"/>
  <c r="AH48" i="7"/>
  <c r="AG48" i="7"/>
  <c r="AF48" i="7"/>
  <c r="AE48" i="7"/>
  <c r="AD48" i="7"/>
  <c r="AC48" i="7"/>
  <c r="AB48" i="7"/>
  <c r="AA48" i="7"/>
  <c r="Z48" i="7"/>
  <c r="Y48" i="7"/>
  <c r="W48" i="7"/>
  <c r="V48" i="7"/>
  <c r="U48" i="7"/>
  <c r="T48" i="7"/>
  <c r="S48" i="7"/>
  <c r="R48" i="7"/>
  <c r="Q48" i="7"/>
  <c r="P48" i="7"/>
  <c r="O48" i="7"/>
  <c r="N48" i="7"/>
  <c r="M48" i="7"/>
  <c r="L48" i="7"/>
  <c r="H48" i="7"/>
  <c r="AJ47" i="7"/>
  <c r="AI47" i="7"/>
  <c r="AH47" i="7"/>
  <c r="AG47" i="7"/>
  <c r="AF47" i="7"/>
  <c r="AE47" i="7"/>
  <c r="AD47" i="7"/>
  <c r="AC47" i="7"/>
  <c r="AB47" i="7"/>
  <c r="AA47" i="7"/>
  <c r="Z47" i="7"/>
  <c r="Y47" i="7"/>
  <c r="H47" i="7"/>
  <c r="H50" i="7" s="1"/>
  <c r="W46" i="7"/>
  <c r="V46" i="7"/>
  <c r="U46" i="7"/>
  <c r="T46" i="7"/>
  <c r="S46" i="7"/>
  <c r="R46" i="7"/>
  <c r="Q46" i="7"/>
  <c r="P46" i="7"/>
  <c r="O46" i="7"/>
  <c r="N46" i="7"/>
  <c r="M46" i="7"/>
  <c r="L46" i="7"/>
  <c r="AJ45" i="7"/>
  <c r="AI45" i="7"/>
  <c r="AH45" i="7"/>
  <c r="AG45" i="7"/>
  <c r="AF45" i="7"/>
  <c r="AE45" i="7"/>
  <c r="AD45" i="7"/>
  <c r="AC45" i="7"/>
  <c r="AB45" i="7"/>
  <c r="AA45" i="7"/>
  <c r="Z45" i="7"/>
  <c r="Y45" i="7"/>
  <c r="W45" i="7"/>
  <c r="V45" i="7"/>
  <c r="U45" i="7"/>
  <c r="T45" i="7"/>
  <c r="S45" i="7"/>
  <c r="R45" i="7"/>
  <c r="Q45" i="7"/>
  <c r="P45" i="7"/>
  <c r="O45" i="7"/>
  <c r="N45" i="7"/>
  <c r="M45" i="7"/>
  <c r="L45" i="7"/>
  <c r="W50" i="6"/>
  <c r="V50" i="6"/>
  <c r="U50" i="6"/>
  <c r="T50" i="6"/>
  <c r="S50" i="6"/>
  <c r="R50" i="6"/>
  <c r="Q50" i="6"/>
  <c r="P50" i="6"/>
  <c r="O50" i="6"/>
  <c r="N50" i="6"/>
  <c r="M50" i="6"/>
  <c r="L50" i="6"/>
  <c r="AJ49" i="6"/>
  <c r="AI49" i="6"/>
  <c r="AH49" i="6"/>
  <c r="AG49" i="6"/>
  <c r="AF49" i="6"/>
  <c r="AE49" i="6"/>
  <c r="AD49" i="6"/>
  <c r="AC49" i="6"/>
  <c r="AB49" i="6"/>
  <c r="AA49" i="6"/>
  <c r="Z49" i="6"/>
  <c r="Y49" i="6"/>
  <c r="W49" i="6"/>
  <c r="V49" i="6"/>
  <c r="U49" i="6"/>
  <c r="T49" i="6"/>
  <c r="S49" i="6"/>
  <c r="R49" i="6"/>
  <c r="Q49" i="6"/>
  <c r="P49" i="6"/>
  <c r="O49" i="6"/>
  <c r="N49" i="6"/>
  <c r="M49" i="6"/>
  <c r="L49" i="6"/>
  <c r="H49" i="6"/>
  <c r="AJ48" i="6"/>
  <c r="AI48" i="6"/>
  <c r="AH48" i="6"/>
  <c r="AG48" i="6"/>
  <c r="AF48" i="6"/>
  <c r="AE48" i="6"/>
  <c r="AD48" i="6"/>
  <c r="AC48" i="6"/>
  <c r="AB48" i="6"/>
  <c r="AA48" i="6"/>
  <c r="Z48" i="6"/>
  <c r="Y48" i="6"/>
  <c r="W48" i="6"/>
  <c r="V48" i="6"/>
  <c r="U48" i="6"/>
  <c r="T48" i="6"/>
  <c r="S48" i="6"/>
  <c r="R48" i="6"/>
  <c r="Q48" i="6"/>
  <c r="P48" i="6"/>
  <c r="O48" i="6"/>
  <c r="N48" i="6"/>
  <c r="M48" i="6"/>
  <c r="L48" i="6"/>
  <c r="H48" i="6"/>
  <c r="AJ47" i="6"/>
  <c r="AI47" i="6"/>
  <c r="AH47" i="6"/>
  <c r="AG47" i="6"/>
  <c r="AF47" i="6"/>
  <c r="AE47" i="6"/>
  <c r="AD47" i="6"/>
  <c r="AC47" i="6"/>
  <c r="AB47" i="6"/>
  <c r="AA47" i="6"/>
  <c r="Z47" i="6"/>
  <c r="Y47" i="6"/>
  <c r="H47" i="6"/>
  <c r="H50" i="6" s="1"/>
  <c r="W46" i="6"/>
  <c r="V46" i="6"/>
  <c r="U46" i="6"/>
  <c r="T46" i="6"/>
  <c r="S46" i="6"/>
  <c r="R46" i="6"/>
  <c r="Q46" i="6"/>
  <c r="P46" i="6"/>
  <c r="O46" i="6"/>
  <c r="N46" i="6"/>
  <c r="M46" i="6"/>
  <c r="L46" i="6"/>
  <c r="AJ45" i="6"/>
  <c r="AI45" i="6"/>
  <c r="AH45" i="6"/>
  <c r="AG45" i="6"/>
  <c r="AF45" i="6"/>
  <c r="AE45" i="6"/>
  <c r="AD45" i="6"/>
  <c r="AC45" i="6"/>
  <c r="AB45" i="6"/>
  <c r="AA45" i="6"/>
  <c r="Z45" i="6"/>
  <c r="Y45" i="6"/>
  <c r="W45" i="6"/>
  <c r="V45" i="6"/>
  <c r="U45" i="6"/>
  <c r="T45" i="6"/>
  <c r="S45" i="6"/>
  <c r="R45" i="6"/>
  <c r="Q45" i="6"/>
  <c r="P45" i="6"/>
  <c r="O45" i="6"/>
  <c r="N45" i="6"/>
  <c r="M45" i="6"/>
  <c r="L45" i="6"/>
  <c r="W71" i="5"/>
  <c r="V71" i="5"/>
  <c r="U71" i="5"/>
  <c r="T71" i="5"/>
  <c r="S71" i="5"/>
  <c r="R71" i="5"/>
  <c r="Q71" i="5"/>
  <c r="P71" i="5"/>
  <c r="O71" i="5"/>
  <c r="N71" i="5"/>
  <c r="M71" i="5"/>
  <c r="L71" i="5"/>
  <c r="AJ70" i="5"/>
  <c r="AI70" i="5"/>
  <c r="AH70" i="5"/>
  <c r="AG70" i="5"/>
  <c r="AF70" i="5"/>
  <c r="AE70" i="5"/>
  <c r="AD70" i="5"/>
  <c r="AC70" i="5"/>
  <c r="AB70" i="5"/>
  <c r="AA70" i="5"/>
  <c r="Z70" i="5"/>
  <c r="Y70" i="5"/>
  <c r="W70" i="5"/>
  <c r="V70" i="5"/>
  <c r="U70" i="5"/>
  <c r="T70" i="5"/>
  <c r="S70" i="5"/>
  <c r="R70" i="5"/>
  <c r="Q70" i="5"/>
  <c r="P70" i="5"/>
  <c r="O70" i="5"/>
  <c r="N70" i="5"/>
  <c r="M70" i="5"/>
  <c r="L70" i="5"/>
  <c r="H70" i="5"/>
  <c r="AJ69" i="5"/>
  <c r="AI69" i="5"/>
  <c r="AH69" i="5"/>
  <c r="AG69" i="5"/>
  <c r="AF69" i="5"/>
  <c r="AE69" i="5"/>
  <c r="AD69" i="5"/>
  <c r="AC69" i="5"/>
  <c r="AB69" i="5"/>
  <c r="AA69" i="5"/>
  <c r="Z69" i="5"/>
  <c r="Y69" i="5"/>
  <c r="W69" i="5"/>
  <c r="V69" i="5"/>
  <c r="U69" i="5"/>
  <c r="T69" i="5"/>
  <c r="S69" i="5"/>
  <c r="R69" i="5"/>
  <c r="Q69" i="5"/>
  <c r="P69" i="5"/>
  <c r="O69" i="5"/>
  <c r="N69" i="5"/>
  <c r="M69" i="5"/>
  <c r="L69" i="5"/>
  <c r="H69" i="5"/>
  <c r="AJ68" i="5"/>
  <c r="AI68" i="5"/>
  <c r="AH68" i="5"/>
  <c r="AG68" i="5"/>
  <c r="AF68" i="5"/>
  <c r="AE68" i="5"/>
  <c r="AD68" i="5"/>
  <c r="AC68" i="5"/>
  <c r="AB68" i="5"/>
  <c r="AA68" i="5"/>
  <c r="Z68" i="5"/>
  <c r="Y68" i="5"/>
  <c r="H68" i="5"/>
  <c r="H71" i="5" s="1"/>
  <c r="W67" i="5"/>
  <c r="V67" i="5"/>
  <c r="U67" i="5"/>
  <c r="T67" i="5"/>
  <c r="S67" i="5"/>
  <c r="R67" i="5"/>
  <c r="Q67" i="5"/>
  <c r="P67" i="5"/>
  <c r="O67" i="5"/>
  <c r="N67" i="5"/>
  <c r="M67" i="5"/>
  <c r="L67" i="5"/>
  <c r="AJ66" i="5"/>
  <c r="AI66" i="5"/>
  <c r="AH66" i="5"/>
  <c r="AG66" i="5"/>
  <c r="AF66" i="5"/>
  <c r="AE66" i="5"/>
  <c r="AD66" i="5"/>
  <c r="AC66" i="5"/>
  <c r="AB66" i="5"/>
  <c r="AA66" i="5"/>
  <c r="Z66" i="5"/>
  <c r="Y66" i="5"/>
  <c r="W66" i="5"/>
  <c r="V66" i="5"/>
  <c r="U66" i="5"/>
  <c r="T66" i="5"/>
  <c r="S66" i="5"/>
  <c r="R66" i="5"/>
  <c r="Q66" i="5"/>
  <c r="P66" i="5"/>
  <c r="O66" i="5"/>
  <c r="N66" i="5"/>
  <c r="M66" i="5"/>
  <c r="L66" i="5"/>
  <c r="AK8" i="4" l="1"/>
  <c r="AJ8" i="4"/>
  <c r="AI8" i="4"/>
  <c r="AH8" i="4"/>
  <c r="AG8" i="4"/>
  <c r="AF8" i="4"/>
  <c r="AE8" i="4"/>
  <c r="AD8" i="4"/>
  <c r="AC8" i="4"/>
  <c r="AB8" i="4"/>
  <c r="AA8" i="4"/>
  <c r="Z8" i="4"/>
  <c r="N4" i="4"/>
  <c r="M4" i="4"/>
  <c r="L4" i="4"/>
  <c r="K4" i="4"/>
  <c r="J4" i="4"/>
  <c r="I4" i="4"/>
  <c r="H4" i="4"/>
  <c r="G4" i="4"/>
  <c r="F4" i="4"/>
  <c r="E4" i="4"/>
  <c r="D4" i="4"/>
  <c r="C4" i="4"/>
  <c r="N14" i="3"/>
  <c r="M14" i="3"/>
  <c r="L14" i="3"/>
  <c r="K14" i="3"/>
  <c r="J14" i="3"/>
  <c r="I14" i="3"/>
  <c r="H14" i="3"/>
  <c r="G14" i="3"/>
  <c r="F14" i="3"/>
  <c r="E14" i="3"/>
  <c r="D14" i="3"/>
  <c r="C14" i="3"/>
  <c r="Z12" i="3"/>
  <c r="Y12" i="3"/>
  <c r="X12" i="3"/>
  <c r="P12" i="3"/>
  <c r="S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S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S9" i="3"/>
  <c r="O9" i="3"/>
  <c r="N9" i="3"/>
  <c r="M9" i="3"/>
  <c r="L9" i="3"/>
  <c r="K9" i="3"/>
  <c r="J9" i="3"/>
  <c r="I9" i="3"/>
  <c r="H9" i="3"/>
  <c r="G9" i="3"/>
  <c r="F9" i="3"/>
  <c r="E9" i="3"/>
  <c r="D9" i="3"/>
  <c r="C9" i="3"/>
  <c r="AI8" i="3"/>
  <c r="AH8" i="3"/>
  <c r="AG8" i="3"/>
  <c r="AF8" i="3"/>
  <c r="AE8" i="3"/>
  <c r="AD8" i="3"/>
  <c r="AC8" i="3"/>
  <c r="AB8" i="3"/>
  <c r="AA8" i="3"/>
  <c r="S8" i="3"/>
  <c r="O8" i="3"/>
  <c r="P8" i="3" s="1"/>
  <c r="N8" i="3"/>
  <c r="M8" i="3"/>
  <c r="L8" i="3"/>
  <c r="K8" i="3"/>
  <c r="J8" i="3"/>
  <c r="I8" i="3"/>
  <c r="H8" i="3"/>
  <c r="G8" i="3"/>
  <c r="F8" i="3"/>
  <c r="E8" i="3"/>
  <c r="D8" i="3"/>
  <c r="C8" i="3"/>
  <c r="AI7" i="3"/>
  <c r="AH7" i="3"/>
  <c r="AG7" i="3"/>
  <c r="AF7" i="3"/>
  <c r="AE7" i="3"/>
  <c r="AD7" i="3"/>
  <c r="AC7" i="3"/>
  <c r="AB7" i="3"/>
  <c r="AA7" i="3"/>
  <c r="S7" i="3"/>
  <c r="O7" i="3"/>
  <c r="P7" i="3" s="1"/>
  <c r="N7" i="3"/>
  <c r="M7" i="3"/>
  <c r="L7" i="3"/>
  <c r="K7" i="3"/>
  <c r="J7" i="3"/>
  <c r="I7" i="3"/>
  <c r="H7" i="3"/>
  <c r="G7" i="3"/>
  <c r="F7" i="3"/>
  <c r="E7" i="3"/>
  <c r="D7" i="3"/>
  <c r="C7" i="3"/>
  <c r="AI6" i="3"/>
  <c r="AI12" i="3" s="1"/>
  <c r="AH6" i="3"/>
  <c r="AH12" i="3" s="1"/>
  <c r="AG6" i="3"/>
  <c r="AG12" i="3" s="1"/>
  <c r="AF6" i="3"/>
  <c r="AF12" i="3" s="1"/>
  <c r="AE6" i="3"/>
  <c r="AE12" i="3" s="1"/>
  <c r="AD6" i="3"/>
  <c r="AD12" i="3" s="1"/>
  <c r="AC6" i="3"/>
  <c r="AC12" i="3" s="1"/>
  <c r="AB6" i="3"/>
  <c r="AB12" i="3" s="1"/>
  <c r="AA6" i="3"/>
  <c r="S6" i="3"/>
  <c r="O6" i="3"/>
  <c r="P6" i="3" s="1"/>
  <c r="N6" i="3"/>
  <c r="M6" i="3"/>
  <c r="L6" i="3"/>
  <c r="K6" i="3"/>
  <c r="J6" i="3"/>
  <c r="I6" i="3"/>
  <c r="H6" i="3"/>
  <c r="G6" i="3"/>
  <c r="F6" i="3"/>
  <c r="E6" i="3"/>
  <c r="D6" i="3"/>
  <c r="C6" i="3"/>
  <c r="S5" i="3"/>
  <c r="O5" i="3"/>
  <c r="N5" i="3"/>
  <c r="M5" i="3"/>
  <c r="M4" i="3" s="1"/>
  <c r="L5" i="3"/>
  <c r="K5" i="3"/>
  <c r="K19" i="3" s="1"/>
  <c r="J5" i="3"/>
  <c r="P5" i="3" s="1"/>
  <c r="I5" i="3"/>
  <c r="I19" i="3" s="1"/>
  <c r="H5" i="3"/>
  <c r="H19" i="3" s="1"/>
  <c r="G5" i="3"/>
  <c r="F5" i="3"/>
  <c r="E5" i="3"/>
  <c r="E4" i="3" s="1"/>
  <c r="D5" i="3"/>
  <c r="C5" i="3"/>
  <c r="C19" i="3" s="1"/>
  <c r="N4" i="3"/>
  <c r="I4" i="3"/>
  <c r="F4" i="3"/>
  <c r="N15" i="2"/>
  <c r="M15" i="2"/>
  <c r="L15" i="2"/>
  <c r="K15" i="2"/>
  <c r="J15" i="2"/>
  <c r="I15" i="2"/>
  <c r="H15" i="2"/>
  <c r="G15" i="2"/>
  <c r="F15" i="2"/>
  <c r="E15" i="2"/>
  <c r="D15" i="2"/>
  <c r="C15" i="2"/>
  <c r="P13" i="2"/>
  <c r="Z12" i="2"/>
  <c r="Y12" i="2"/>
  <c r="X12" i="2"/>
  <c r="S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S11" i="2"/>
  <c r="O11" i="2"/>
  <c r="N11" i="2"/>
  <c r="M11" i="2"/>
  <c r="L11" i="2"/>
  <c r="K11" i="2"/>
  <c r="J11" i="2"/>
  <c r="P11" i="2" s="1"/>
  <c r="I11" i="2"/>
  <c r="H11" i="2"/>
  <c r="G11" i="2"/>
  <c r="F11" i="2"/>
  <c r="E11" i="2"/>
  <c r="D11" i="2"/>
  <c r="C11" i="2"/>
  <c r="S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S9" i="2"/>
  <c r="O9" i="2"/>
  <c r="P9" i="2" s="1"/>
  <c r="N9" i="2"/>
  <c r="M9" i="2"/>
  <c r="L9" i="2"/>
  <c r="K9" i="2"/>
  <c r="J9" i="2"/>
  <c r="I9" i="2"/>
  <c r="H9" i="2"/>
  <c r="G9" i="2"/>
  <c r="F9" i="2"/>
  <c r="E9" i="2"/>
  <c r="D9" i="2"/>
  <c r="C9" i="2"/>
  <c r="AI8" i="2"/>
  <c r="AH8" i="2"/>
  <c r="AG8" i="2"/>
  <c r="AF8" i="2"/>
  <c r="AE8" i="2"/>
  <c r="AD8" i="2"/>
  <c r="AC8" i="2"/>
  <c r="AB8" i="2"/>
  <c r="AA8" i="2"/>
  <c r="S8" i="2"/>
  <c r="O8" i="2"/>
  <c r="P8" i="2" s="1"/>
  <c r="N8" i="2"/>
  <c r="M8" i="2"/>
  <c r="L8" i="2"/>
  <c r="L4" i="2" s="1"/>
  <c r="K8" i="2"/>
  <c r="J8" i="2"/>
  <c r="I8" i="2"/>
  <c r="H8" i="2"/>
  <c r="G8" i="2"/>
  <c r="F8" i="2"/>
  <c r="E8" i="2"/>
  <c r="D8" i="2"/>
  <c r="C8" i="2"/>
  <c r="AI7" i="2"/>
  <c r="AH7" i="2"/>
  <c r="AG7" i="2"/>
  <c r="AF7" i="2"/>
  <c r="AE7" i="2"/>
  <c r="AD7" i="2"/>
  <c r="AC7" i="2"/>
  <c r="AB7" i="2"/>
  <c r="AA7" i="2"/>
  <c r="S7" i="2"/>
  <c r="O7" i="2"/>
  <c r="P7" i="2" s="1"/>
  <c r="N7" i="2"/>
  <c r="M7" i="2"/>
  <c r="L7" i="2"/>
  <c r="K7" i="2"/>
  <c r="J7" i="2"/>
  <c r="I7" i="2"/>
  <c r="H7" i="2"/>
  <c r="G7" i="2"/>
  <c r="F7" i="2"/>
  <c r="E7" i="2"/>
  <c r="D7" i="2"/>
  <c r="C7" i="2"/>
  <c r="AI6" i="2"/>
  <c r="AH6" i="2"/>
  <c r="AH12" i="2" s="1"/>
  <c r="AG6" i="2"/>
  <c r="AF6" i="2"/>
  <c r="AE6" i="2"/>
  <c r="AE12" i="2" s="1"/>
  <c r="AD6" i="2"/>
  <c r="AC6" i="2"/>
  <c r="AB6" i="2"/>
  <c r="AA6" i="2"/>
  <c r="S6" i="2"/>
  <c r="O6" i="2"/>
  <c r="P6" i="2" s="1"/>
  <c r="N6" i="2"/>
  <c r="M6" i="2"/>
  <c r="M4" i="2" s="1"/>
  <c r="L6" i="2"/>
  <c r="K6" i="2"/>
  <c r="J6" i="2"/>
  <c r="I6" i="2"/>
  <c r="H6" i="2"/>
  <c r="H4" i="2" s="1"/>
  <c r="G6" i="2"/>
  <c r="F6" i="2"/>
  <c r="E6" i="2"/>
  <c r="D6" i="2"/>
  <c r="C6" i="2"/>
  <c r="S5" i="2"/>
  <c r="O5" i="2"/>
  <c r="C24" i="2" s="1"/>
  <c r="I5" i="2"/>
  <c r="H5" i="2"/>
  <c r="G5" i="2"/>
  <c r="G20" i="2" s="1"/>
  <c r="F5" i="2"/>
  <c r="E5" i="2"/>
  <c r="D5" i="2"/>
  <c r="D20" i="2" s="1"/>
  <c r="C5" i="2"/>
  <c r="N19" i="1"/>
  <c r="M19" i="1"/>
  <c r="L19" i="1"/>
  <c r="K19" i="1"/>
  <c r="J19" i="1"/>
  <c r="I19" i="1"/>
  <c r="H19" i="1"/>
  <c r="G19" i="1"/>
  <c r="F19" i="1"/>
  <c r="E19" i="1"/>
  <c r="D19" i="1"/>
  <c r="C19" i="1"/>
  <c r="P17" i="1"/>
  <c r="S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Z15" i="1"/>
  <c r="Y15" i="1"/>
  <c r="X15" i="1"/>
  <c r="S15" i="1"/>
  <c r="O15" i="1"/>
  <c r="P15" i="1" s="1"/>
  <c r="N15" i="1"/>
  <c r="M15" i="1"/>
  <c r="L15" i="1"/>
  <c r="K15" i="1"/>
  <c r="K24" i="1" s="1"/>
  <c r="J15" i="1"/>
  <c r="I15" i="1"/>
  <c r="H15" i="1"/>
  <c r="G15" i="1"/>
  <c r="F15" i="1"/>
  <c r="E15" i="1"/>
  <c r="D15" i="1"/>
  <c r="C15" i="1"/>
  <c r="S14" i="1"/>
  <c r="O14" i="1"/>
  <c r="P14" i="1" s="1"/>
  <c r="N14" i="1"/>
  <c r="M14" i="1"/>
  <c r="L14" i="1"/>
  <c r="K14" i="1"/>
  <c r="J14" i="1"/>
  <c r="I14" i="1"/>
  <c r="H14" i="1"/>
  <c r="G14" i="1"/>
  <c r="F14" i="1"/>
  <c r="E14" i="1"/>
  <c r="D14" i="1"/>
  <c r="C14" i="1"/>
  <c r="S13" i="1"/>
  <c r="O13" i="1"/>
  <c r="P13" i="1" s="1"/>
  <c r="N13" i="1"/>
  <c r="M13" i="1"/>
  <c r="L13" i="1"/>
  <c r="K13" i="1"/>
  <c r="K4" i="1" s="1"/>
  <c r="J13" i="1"/>
  <c r="I13" i="1"/>
  <c r="H13" i="1"/>
  <c r="G13" i="1"/>
  <c r="F13" i="1"/>
  <c r="E13" i="1"/>
  <c r="D13" i="1"/>
  <c r="C13" i="1"/>
  <c r="AI12" i="1"/>
  <c r="AH12" i="1"/>
  <c r="AG12" i="1"/>
  <c r="AF12" i="1"/>
  <c r="AE12" i="1"/>
  <c r="AD12" i="1"/>
  <c r="AC12" i="1"/>
  <c r="AB12" i="1"/>
  <c r="AA12" i="1"/>
  <c r="S12" i="1"/>
  <c r="O12" i="1"/>
  <c r="P12" i="1" s="1"/>
  <c r="N12" i="1"/>
  <c r="M12" i="1"/>
  <c r="L12" i="1"/>
  <c r="K12" i="1"/>
  <c r="J12" i="1"/>
  <c r="I12" i="1"/>
  <c r="H12" i="1"/>
  <c r="G12" i="1"/>
  <c r="F12" i="1"/>
  <c r="E12" i="1"/>
  <c r="D12" i="1"/>
  <c r="C12" i="1"/>
  <c r="AI11" i="1"/>
  <c r="AH11" i="1"/>
  <c r="AG11" i="1"/>
  <c r="AF11" i="1"/>
  <c r="AE11" i="1"/>
  <c r="AD11" i="1"/>
  <c r="AC11" i="1"/>
  <c r="AB11" i="1"/>
  <c r="AA11" i="1"/>
  <c r="S11" i="1"/>
  <c r="O11" i="1"/>
  <c r="P11" i="1" s="1"/>
  <c r="N11" i="1"/>
  <c r="M11" i="1"/>
  <c r="L11" i="1"/>
  <c r="K11" i="1"/>
  <c r="J11" i="1"/>
  <c r="I11" i="1"/>
  <c r="H11" i="1"/>
  <c r="G11" i="1"/>
  <c r="F11" i="1"/>
  <c r="E11" i="1"/>
  <c r="D11" i="1"/>
  <c r="C11" i="1"/>
  <c r="AI10" i="1"/>
  <c r="AH10" i="1"/>
  <c r="AH15" i="1" s="1"/>
  <c r="AG10" i="1"/>
  <c r="AG15" i="1" s="1"/>
  <c r="AF10" i="1"/>
  <c r="AE10" i="1"/>
  <c r="AE15" i="1" s="1"/>
  <c r="AD10" i="1"/>
  <c r="AC10" i="1"/>
  <c r="AB10" i="1"/>
  <c r="AB15" i="1" s="1"/>
  <c r="AA10" i="1"/>
  <c r="S10" i="1"/>
  <c r="O10" i="1"/>
  <c r="P10" i="1" s="1"/>
  <c r="N10" i="1"/>
  <c r="M10" i="1"/>
  <c r="L10" i="1"/>
  <c r="K10" i="1"/>
  <c r="J10" i="1"/>
  <c r="I10" i="1"/>
  <c r="H10" i="1"/>
  <c r="G10" i="1"/>
  <c r="F10" i="1"/>
  <c r="E10" i="1"/>
  <c r="D10" i="1"/>
  <c r="C10" i="1"/>
  <c r="AJ9" i="1"/>
  <c r="S9" i="1"/>
  <c r="O9" i="1"/>
  <c r="P9" i="1" s="1"/>
  <c r="N9" i="1"/>
  <c r="M9" i="1"/>
  <c r="L9" i="1"/>
  <c r="L24" i="1" s="1"/>
  <c r="K9" i="1"/>
  <c r="J9" i="1"/>
  <c r="J24" i="1" s="1"/>
  <c r="I9" i="1"/>
  <c r="H9" i="1"/>
  <c r="G9" i="1"/>
  <c r="F9" i="1"/>
  <c r="E9" i="1"/>
  <c r="D9" i="1"/>
  <c r="D24" i="1" s="1"/>
  <c r="C9" i="1"/>
  <c r="C24" i="1" s="1"/>
  <c r="AJ8" i="1"/>
  <c r="S7" i="1" s="1"/>
  <c r="S8" i="1"/>
  <c r="O8" i="1"/>
  <c r="P8" i="1" s="1"/>
  <c r="AJ7" i="1"/>
  <c r="S6" i="1" s="1"/>
  <c r="P7" i="1"/>
  <c r="O7" i="1"/>
  <c r="AJ6" i="1"/>
  <c r="S5" i="1" s="1"/>
  <c r="O6" i="1"/>
  <c r="O5" i="1"/>
  <c r="J4" i="1"/>
  <c r="C4" i="1"/>
  <c r="G4" i="1" l="1"/>
  <c r="E4" i="1"/>
  <c r="AA15" i="1"/>
  <c r="F4" i="1"/>
  <c r="N4" i="1"/>
  <c r="C4" i="2"/>
  <c r="P5" i="2"/>
  <c r="I4" i="2"/>
  <c r="AA12" i="2"/>
  <c r="AI12" i="2"/>
  <c r="P10" i="3"/>
  <c r="G19" i="3"/>
  <c r="H4" i="1"/>
  <c r="I4" i="1"/>
  <c r="F24" i="1"/>
  <c r="N24" i="1"/>
  <c r="J4" i="2"/>
  <c r="AB12" i="2"/>
  <c r="P10" i="2"/>
  <c r="H20" i="2"/>
  <c r="C4" i="3"/>
  <c r="K4" i="3"/>
  <c r="C30" i="1"/>
  <c r="AC15" i="1"/>
  <c r="G24" i="1"/>
  <c r="E4" i="2"/>
  <c r="K4" i="2"/>
  <c r="AC12" i="2"/>
  <c r="D4" i="3"/>
  <c r="P9" i="3"/>
  <c r="M4" i="1"/>
  <c r="AI15" i="1"/>
  <c r="C32" i="1"/>
  <c r="AD15" i="1"/>
  <c r="P16" i="1"/>
  <c r="H24" i="1"/>
  <c r="F20" i="2"/>
  <c r="L20" i="2"/>
  <c r="AD12" i="2"/>
  <c r="J20" i="2"/>
  <c r="I24" i="1"/>
  <c r="C20" i="2"/>
  <c r="K20" i="2"/>
  <c r="E24" i="1"/>
  <c r="M24" i="1"/>
  <c r="AF15" i="1"/>
  <c r="G4" i="2"/>
  <c r="N20" i="2"/>
  <c r="AF12" i="2"/>
  <c r="L4" i="3"/>
  <c r="D19" i="3"/>
  <c r="L19" i="3"/>
  <c r="AG12" i="2"/>
  <c r="P12" i="2"/>
  <c r="E20" i="2"/>
  <c r="M20" i="2"/>
  <c r="P11" i="3"/>
  <c r="E19" i="3"/>
  <c r="M19" i="3"/>
  <c r="G4" i="3"/>
  <c r="C27" i="3"/>
  <c r="AA12" i="3"/>
  <c r="F19" i="3"/>
  <c r="N19" i="3"/>
  <c r="P6" i="1"/>
  <c r="C26" i="2"/>
  <c r="C27" i="1"/>
  <c r="D4" i="2"/>
  <c r="I20" i="2"/>
  <c r="C25" i="2"/>
  <c r="P5" i="1"/>
  <c r="C28" i="1"/>
  <c r="C29" i="1"/>
  <c r="F4" i="2"/>
  <c r="N4" i="2"/>
  <c r="C27" i="2"/>
  <c r="H4" i="3"/>
  <c r="C22" i="3"/>
  <c r="C28" i="2"/>
  <c r="C23" i="3"/>
  <c r="C31" i="1"/>
  <c r="J4" i="3"/>
  <c r="C24" i="3"/>
  <c r="J19" i="3"/>
  <c r="C25" i="3"/>
  <c r="C23" i="2"/>
  <c r="C26" i="3"/>
  <c r="D4" i="1"/>
  <c r="L4" i="1"/>
  <c r="C30" i="2" l="1"/>
  <c r="C34" i="1"/>
  <c r="C29" i="3"/>
</calcChain>
</file>

<file path=xl/sharedStrings.xml><?xml version="1.0" encoding="utf-8"?>
<sst xmlns="http://schemas.openxmlformats.org/spreadsheetml/2006/main" count="1870" uniqueCount="351">
  <si>
    <t>Updated - 9/06/2022</t>
  </si>
  <si>
    <t>ANNUAL</t>
  </si>
  <si>
    <t>2023 Final YA</t>
  </si>
  <si>
    <t>LSE Capacity Contract Identifier</t>
  </si>
  <si>
    <t xml:space="preserve">Scheduling Resource ID </t>
  </si>
  <si>
    <t>Local RA Area</t>
  </si>
  <si>
    <t xml:space="preserve">Local RA </t>
  </si>
  <si>
    <t>MCC Bucket</t>
  </si>
  <si>
    <t>Available 24/7?</t>
  </si>
  <si>
    <t>Flexible Category</t>
  </si>
  <si>
    <t>CAM Allocation Effective Date (mm/dd/yyyy)</t>
  </si>
  <si>
    <t>Capacity End Date (mm/dd/yyyy)</t>
  </si>
  <si>
    <t>Flex RA Commitments for CAM Resources</t>
  </si>
  <si>
    <t>33B093</t>
  </si>
  <si>
    <t>COCOPP_2_CTG1</t>
  </si>
  <si>
    <t>Y</t>
  </si>
  <si>
    <t>Flex Category</t>
  </si>
  <si>
    <t>COCOPP_2_CTG2</t>
  </si>
  <si>
    <t>COCOPP_2_CTG3</t>
  </si>
  <si>
    <t>COCOPP_2_CTG4</t>
  </si>
  <si>
    <t>01C084QAA</t>
  </si>
  <si>
    <t>GRZZLY_1_BERKLY</t>
  </si>
  <si>
    <t>01C202QAA</t>
  </si>
  <si>
    <t>STOILS_1_UNITS</t>
  </si>
  <si>
    <t>VISTRA_5_DALBT1</t>
  </si>
  <si>
    <t>25C049QAA2</t>
  </si>
  <si>
    <t>KERNRG_1_UNITS</t>
  </si>
  <si>
    <t>VISTRA_5_DALBT2</t>
  </si>
  <si>
    <t>25C151QPA2</t>
  </si>
  <si>
    <t>TANHIL_6_SOLART</t>
  </si>
  <si>
    <t>VISTRA_5_DALBT3</t>
  </si>
  <si>
    <t>25C063QPA2</t>
  </si>
  <si>
    <t>FRITO_1_LAY</t>
  </si>
  <si>
    <t>ELKHRN_1_EESX3</t>
  </si>
  <si>
    <t>40S013</t>
  </si>
  <si>
    <t>N</t>
  </si>
  <si>
    <t>Total</t>
  </si>
  <si>
    <t>Bay Area</t>
  </si>
  <si>
    <t>2023 DRAM Total Monthly</t>
  </si>
  <si>
    <t>CAISO System</t>
  </si>
  <si>
    <t>System</t>
  </si>
  <si>
    <t>Local Other PG&amp;E Area</t>
  </si>
  <si>
    <t>Local Bay Area</t>
  </si>
  <si>
    <t>Totals Including DRAM+PRM</t>
  </si>
  <si>
    <t>2023 Local CAM</t>
  </si>
  <si>
    <t>Fresno</t>
  </si>
  <si>
    <t>Kern</t>
  </si>
  <si>
    <t>Sierra</t>
  </si>
  <si>
    <t>Big Creek-Ventura</t>
  </si>
  <si>
    <t>2024 DRAM Total Monthly</t>
  </si>
  <si>
    <t>2024 Local CAM</t>
  </si>
  <si>
    <t>2025 DRAM Total Monthly</t>
  </si>
  <si>
    <t>2025 Local CAM</t>
  </si>
  <si>
    <t>EMERGENCY RELIABILITY RESOURCES</t>
  </si>
  <si>
    <t>Annual</t>
  </si>
  <si>
    <t>Date updated: 9/06/2022</t>
  </si>
  <si>
    <t xml:space="preserve">Available 24/7? </t>
  </si>
  <si>
    <t>ER Allocation Effective Date (mm/dd/yyyy)</t>
  </si>
  <si>
    <t>Cost Recovery Mechanism</t>
  </si>
  <si>
    <t>Advice Letter</t>
  </si>
  <si>
    <t>33B221</t>
  </si>
  <si>
    <t>TIDWTR_2_UNITS</t>
  </si>
  <si>
    <t>N/A</t>
  </si>
  <si>
    <t>10/31/2023*</t>
  </si>
  <si>
    <t>CAM</t>
  </si>
  <si>
    <t>AL 6323-E</t>
  </si>
  <si>
    <t>33B013U02</t>
  </si>
  <si>
    <t>PCG2_MALIN500_I_F_XXXX_1_1</t>
  </si>
  <si>
    <t>AL-6504-E</t>
  </si>
  <si>
    <t>SUNCAT_2_A1BBT1</t>
  </si>
  <si>
    <t>40S030</t>
  </si>
  <si>
    <t>7/31/2023**</t>
  </si>
  <si>
    <t>AL 6289-E</t>
  </si>
  <si>
    <t>SUNCAT_2_A1ABT1</t>
  </si>
  <si>
    <t>40S031</t>
  </si>
  <si>
    <t>Notes</t>
  </si>
  <si>
    <t>* TIDWTR_2_UNITS - End date of CAM recovery (ref.  AL 6323-E)</t>
  </si>
  <si>
    <t>** End date of CAM Recovery (ref. AL-6289)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</si>
  <si>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</si>
  <si>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</si>
  <si>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</si>
  <si>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</si>
  <si>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</si>
  <si>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</si>
  <si>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</si>
  <si>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</si>
  <si>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</si>
  <si>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</si>
  <si>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</si>
  <si>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</si>
  <si>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Decision or Resolution Authorizing Contract</t>
  </si>
  <si>
    <t>Is this contract a tolling agreement? (Y/N)</t>
  </si>
  <si>
    <t>Notes for ED</t>
  </si>
  <si>
    <t>Contract Name</t>
  </si>
  <si>
    <t>Flexible RA category</t>
  </si>
  <si>
    <t>System RA Allocated (MW)</t>
  </si>
  <si>
    <t>System EFC Allocated (MW)</t>
  </si>
  <si>
    <t>E-4804</t>
  </si>
  <si>
    <t>AltaGas Pomona Energy Storage (PES_2018)</t>
  </si>
  <si>
    <t>CHINO_2_APEBT1</t>
  </si>
  <si>
    <t>LA Basin</t>
  </si>
  <si>
    <t>Grand Johanna Energy Storage</t>
  </si>
  <si>
    <t>SANTGO_2_MABBT1</t>
  </si>
  <si>
    <t>E-4860</t>
  </si>
  <si>
    <t>O.L.S. Energy - Chino (11226)</t>
  </si>
  <si>
    <t>CHINO_6_CIMGEN</t>
  </si>
  <si>
    <t>D.08-09-041</t>
  </si>
  <si>
    <t>El Segundo Energy Center LLC</t>
  </si>
  <si>
    <t>ELSEGN_2_UN1011</t>
  </si>
  <si>
    <t>ELSEGN_2_UN2021</t>
  </si>
  <si>
    <t>D.08-04-011/D.08-09-041</t>
  </si>
  <si>
    <t>CPV Sentinel, LLC</t>
  </si>
  <si>
    <t>SENTNL_2_CTG1</t>
  </si>
  <si>
    <t>SENTNL_2_CTG2</t>
  </si>
  <si>
    <t>SENTNL_2_CTG3</t>
  </si>
  <si>
    <t>SENTNL_2_CTG4</t>
  </si>
  <si>
    <t>SENTNL_2_CTG5</t>
  </si>
  <si>
    <t>SENTNL_2_CTG6</t>
  </si>
  <si>
    <t>SENTNL_2_CTG7</t>
  </si>
  <si>
    <t>SENTNL_2_CTG8</t>
  </si>
  <si>
    <t>Walnut Creek Energy, LLC</t>
  </si>
  <si>
    <t>WALCRK_2_CTG1</t>
  </si>
  <si>
    <t>WALCRK_2_CTG2</t>
  </si>
  <si>
    <t>WALCRK_2_CTG3</t>
  </si>
  <si>
    <t>WALCRK_2_CTG4</t>
  </si>
  <si>
    <t>WALCRK_2_CTG5</t>
  </si>
  <si>
    <t>D.09-03-031</t>
  </si>
  <si>
    <t>SCE-Barre Peaker</t>
  </si>
  <si>
    <t>BARRE_6_PEAKER</t>
  </si>
  <si>
    <t>UOG</t>
  </si>
  <si>
    <t>SCE-Center Peaker</t>
  </si>
  <si>
    <t>CENTER_6_PEAKER</t>
  </si>
  <si>
    <t>SCE-Grapeland Peaker</t>
  </si>
  <si>
    <t>ETIWND_6_GRPLND</t>
  </si>
  <si>
    <t>D.14-06-043</t>
  </si>
  <si>
    <t>SCE-McGrath Peaker</t>
  </si>
  <si>
    <t>MNDALY_6_MCGRTH</t>
  </si>
  <si>
    <t>SCE-Mira Loma Peaker</t>
  </si>
  <si>
    <t>MIRLOM_6_PEAKER</t>
  </si>
  <si>
    <t>D.18-06-009</t>
  </si>
  <si>
    <t>Pending approval for extension from 10 to 20 years</t>
  </si>
  <si>
    <t>Mira Loma BESS A</t>
  </si>
  <si>
    <t>MIRLOM_2_MLBBTA</t>
  </si>
  <si>
    <t>Mira Loma BESS B</t>
  </si>
  <si>
    <t>MIRLOM_2_MLBBTB</t>
  </si>
  <si>
    <t>D.14-7-019</t>
  </si>
  <si>
    <t>Chevron USA</t>
  </si>
  <si>
    <t>CHEVMN_2_UNITS</t>
  </si>
  <si>
    <t xml:space="preserve"> </t>
  </si>
  <si>
    <t/>
  </si>
  <si>
    <t>E-4681</t>
  </si>
  <si>
    <t>New-Indy Oxnard  (f/k/a 2055)</t>
  </si>
  <si>
    <t>SNCLRA_2_UNIT1</t>
  </si>
  <si>
    <t>D.15-11-041</t>
  </si>
  <si>
    <t>RA Purchase Agreement</t>
  </si>
  <si>
    <t>AES Alamitos Energy, LLC</t>
  </si>
  <si>
    <t>ALAMIT_2_PL1X3</t>
  </si>
  <si>
    <t>AES Huntington Beach Energy, LLC</t>
  </si>
  <si>
    <t>HNTGBH_2_PL1X3</t>
  </si>
  <si>
    <t>Stanton Energy Reliability Center, LLC</t>
  </si>
  <si>
    <t>STANTN_2_STAGT1</t>
  </si>
  <si>
    <t>STANTN_2_STAGT2</t>
  </si>
  <si>
    <t>AES ES Alamitos, LLC</t>
  </si>
  <si>
    <t>ALAMIT_7_ES1</t>
  </si>
  <si>
    <t>A.19-04-016</t>
  </si>
  <si>
    <t>Ventura Energy Storage (fka: Strata Saticoy, LLC)</t>
  </si>
  <si>
    <t>SNCLRA_2_VESBT1</t>
  </si>
  <si>
    <t>AL 4002-E</t>
  </si>
  <si>
    <t>Goleta Energy Storage (f.k.a. AltaGas Power Holdings (U.S.) Inc.)</t>
  </si>
  <si>
    <t>TBD</t>
  </si>
  <si>
    <t>Orni 34 LLC</t>
  </si>
  <si>
    <t>GOLETA_2_VALBT1</t>
  </si>
  <si>
    <t>Silverstrand Grid, LLC</t>
  </si>
  <si>
    <t>SNCLRA_2_SILBT1</t>
  </si>
  <si>
    <t>Painter Energy Storage, LLC</t>
  </si>
  <si>
    <t>AL 4123-E</t>
  </si>
  <si>
    <t>CHP RFO</t>
  </si>
  <si>
    <t>Elk Hills Power, LLC</t>
  </si>
  <si>
    <t>ELKHIL_2_PL1X3</t>
  </si>
  <si>
    <t>AL 3882-E</t>
  </si>
  <si>
    <t>The Procter &amp; Gamble Paper Products Company</t>
  </si>
  <si>
    <t>SNCLRA_6_PROCGN</t>
  </si>
  <si>
    <t>D. 10-12-035</t>
  </si>
  <si>
    <t>CHARMN_2_PGONG1</t>
  </si>
  <si>
    <t> </t>
  </si>
  <si>
    <t xml:space="preserve">DRAM RFO </t>
  </si>
  <si>
    <t xml:space="preserve"> Effective Date (mm/dd/yyyy)</t>
  </si>
  <si>
    <t>AL 4802-E</t>
  </si>
  <si>
    <t>10136_Leapfrog</t>
  </si>
  <si>
    <t>[TBD]</t>
  </si>
  <si>
    <t>10137_RESI Station (Non-Residential)</t>
  </si>
  <si>
    <t>10140_RESI Station (Residential)</t>
  </si>
  <si>
    <t>10138_Voltus</t>
  </si>
  <si>
    <t>LCR Projects</t>
  </si>
  <si>
    <t>BTM-DRES</t>
  </si>
  <si>
    <t xml:space="preserve">Hybrid Electric Irvine 1 -467009 </t>
  </si>
  <si>
    <t>SCEW_2_PDRP03</t>
  </si>
  <si>
    <t>Hybrid Electric Irvine 2 -467010</t>
  </si>
  <si>
    <t>SCEW_2_PDRP09; SCEW_2_PDRP10</t>
  </si>
  <si>
    <t>Hybrid Electric West LA 1 - 467022</t>
  </si>
  <si>
    <t>SCEW_2_PDRP22; SCEW_2_PDRP114; SCEW_2_PDRP115; SCEC_1_PDRP124; SCEW_2_PDRP158; SCEW_2_PDRP159; SCEW_2_PDRP167; SCEC_1_PDRP172</t>
  </si>
  <si>
    <t>Hybrid Electric West LA 2 - 467205</t>
  </si>
  <si>
    <t>SCEC_1_PDRP173; 
SCEW_2_PDRP160;
SCEW_2_PDRP161; 
SCEW_2_PDRP162; 
SCEW_2_PDRP163; 
SCEW_2_PDRP164; SCEW_2_PDRP169; SCEC_1_PDRP34</t>
  </si>
  <si>
    <t xml:space="preserve">BTM-DRES </t>
  </si>
  <si>
    <t>Stem 1 - 402040</t>
  </si>
  <si>
    <t>SCEC_1_PDRP21; SCEC_1_PDRP22; SCEC_1_PDRP60; SCEW_2_PDRP85; SCEW_2_PDRP86; SCEW_2_PDRP87; SCEW_2_PDRP88; SCEW_2_PDRP89; SCEW_2_PDRP90; SCEW_2_PDRP91</t>
  </si>
  <si>
    <t>D.18-07-023</t>
  </si>
  <si>
    <t>BTM-DRES - Covid-19 amendment executed. CAISO market integration planned for Dec 2021</t>
  </si>
  <si>
    <t xml:space="preserve">Swell Energy Fund 2016-1, LLC - 
ID# PRP-2016-DRES-006
</t>
  </si>
  <si>
    <t>BTM DRES - Covid-19 amendment executed. CAISO market integration planned for Jan 2022</t>
  </si>
  <si>
    <t>Swell Energy VPP Fund 2019-I LLC -
ID# ACES2-2019-DRES-001</t>
  </si>
  <si>
    <t>4/31/2030</t>
  </si>
  <si>
    <t>Resolution E-5142</t>
  </si>
  <si>
    <t>BTM DRES - Final Resoultion E-5142 no longer subject to appeal and contracts approved as of June 8, 2020</t>
  </si>
  <si>
    <t>Sunrun Inc (System Wide) - 
ID# BTM_12045</t>
  </si>
  <si>
    <t>Sunrun Inc (DAC Areas only) -
ID# BTM_12046</t>
  </si>
  <si>
    <t>Trans. Loss factor</t>
  </si>
  <si>
    <t>DR PRM</t>
  </si>
  <si>
    <t>T&amp;D loss factor</t>
  </si>
  <si>
    <t>Total CAM</t>
  </si>
  <si>
    <t>Total Flex</t>
  </si>
  <si>
    <t>Total Dispatchable LCR (allocated in DR)</t>
  </si>
  <si>
    <t>Local CAM</t>
  </si>
  <si>
    <t>Category 1 Totals</t>
  </si>
  <si>
    <t>Dispatchable BTM LCR</t>
  </si>
  <si>
    <t>Category 2 Totals</t>
  </si>
  <si>
    <t>Category 3 Totals</t>
  </si>
  <si>
    <t>Future Contracts/Pending NQC and CAISO ID</t>
  </si>
  <si>
    <t>Contract ID</t>
  </si>
  <si>
    <t>Project/CP Name</t>
  </si>
  <si>
    <t>Family/Parent</t>
  </si>
  <si>
    <t>Contract/Confirm Name (Conv)</t>
  </si>
  <si>
    <t>Delivery Start (Conv)</t>
  </si>
  <si>
    <t>Delivery End (Conv)</t>
  </si>
  <si>
    <t>Termination Date (last day)</t>
  </si>
  <si>
    <t>Solicitation</t>
  </si>
  <si>
    <t>ERRA/CAM</t>
  </si>
  <si>
    <t>Product Type</t>
  </si>
  <si>
    <t>Technology</t>
  </si>
  <si>
    <t>Technology Details</t>
  </si>
  <si>
    <t>Nameplate Capacity</t>
  </si>
  <si>
    <t>Total Contract Capacity</t>
  </si>
  <si>
    <t>Min Contract Capacity (Conv)</t>
  </si>
  <si>
    <t>Capacity Unit</t>
  </si>
  <si>
    <t>Portfolio</t>
  </si>
  <si>
    <t>NQC (Forecast)</t>
  </si>
  <si>
    <t>EFC</t>
  </si>
  <si>
    <t>AltaGas Power Holdings (U.S.) Inc.</t>
  </si>
  <si>
    <t>AltaGas​</t>
  </si>
  <si>
    <t>AltaGas Power Holdings (U.S.)-Energy Storage RA Purchase and Sale Agreement-20190401</t>
  </si>
  <si>
    <t>ACES RFO</t>
  </si>
  <si>
    <t>RA</t>
  </si>
  <si>
    <t>Battery Energy Storage</t>
  </si>
  <si>
    <t>Not assigned yet</t>
  </si>
  <si>
    <t>MW</t>
  </si>
  <si>
    <t>ES</t>
  </si>
  <si>
    <t>Painter Energy Storage</t>
  </si>
  <si>
    <t>Painter Energy Storage (E.ON)-ESRAPSA-2019-03-28</t>
  </si>
  <si>
    <t>Victorville Energy Center, LLC</t>
  </si>
  <si>
    <t>Airclean Technologies, Inc.</t>
  </si>
  <si>
    <t>CHP 5 RFO</t>
  </si>
  <si>
    <t>Cogeneration</t>
  </si>
  <si>
    <t>2. Renewable</t>
  </si>
  <si>
    <t>MCC  Category</t>
  </si>
  <si>
    <t>DRAM RFO Pending</t>
  </si>
  <si>
    <t>DRAM</t>
  </si>
  <si>
    <t>BTM-DRES - Covid-19 amendment executed. CAISO market integration planned for Jul 2022.</t>
  </si>
  <si>
    <t>Resolution E-5033</t>
  </si>
  <si>
    <t xml:space="preserve">BTM DRES </t>
  </si>
  <si>
    <t>Swell Energy VPP Fund 2019-I LLC -ID# ACES2-2019-DRES-001</t>
  </si>
  <si>
    <t>SCNW_6_PDRP61</t>
  </si>
  <si>
    <t>"Sunrun Inc (System Wide) - 
ID# BTM_12045"</t>
  </si>
  <si>
    <t>Emergency Reliability
Procurement</t>
  </si>
  <si>
    <t>Cost Recovery Mechanism (Balancing Account/Sub Account)</t>
  </si>
  <si>
    <t>MCC</t>
  </si>
  <si>
    <t>D.21-02-028</t>
  </si>
  <si>
    <t>NSGBA   /New Gen Toll</t>
  </si>
  <si>
    <t>El Segundo (Aditional Capacity Only)</t>
  </si>
  <si>
    <t>D.21-12-015</t>
  </si>
  <si>
    <t>Watson Cogeneration Company</t>
  </si>
  <si>
    <t>ARCOGN_2_UNITS</t>
  </si>
  <si>
    <t>NSGBA</t>
  </si>
  <si>
    <t>Enerwise Global Technologies, LLC</t>
  </si>
  <si>
    <t>DR_TBD</t>
  </si>
  <si>
    <t>DR</t>
  </si>
  <si>
    <t>D.21-03-056</t>
  </si>
  <si>
    <t>Sunlight Storage, LLC</t>
  </si>
  <si>
    <t>DSRTSN_2_DS2X2</t>
  </si>
  <si>
    <t>CAM System RA NQC Allocated (MW)</t>
  </si>
  <si>
    <t>Local RA</t>
  </si>
  <si>
    <t>SP26 or NP26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</si>
  <si>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</si>
  <si>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</si>
  <si>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</si>
  <si>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</si>
  <si>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</si>
  <si>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</si>
  <si>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</si>
  <si>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</si>
  <si>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</si>
  <si>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</si>
  <si>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</si>
  <si>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SDGECAM_ESCNDO</t>
  </si>
  <si>
    <t>ESCNDO_6_PL1X2</t>
  </si>
  <si>
    <t>Local Generating Balancing Account (CAM)</t>
  </si>
  <si>
    <t>San Diego-IV</t>
  </si>
  <si>
    <t>SP26</t>
  </si>
  <si>
    <t>PIOPIC_2_CTG1</t>
  </si>
  <si>
    <t>PIOPIC_2_CTG2</t>
  </si>
  <si>
    <t>PIOPIC_2_CTG3</t>
  </si>
  <si>
    <t>ESCNDO_6_EB1BT1</t>
  </si>
  <si>
    <t>03/06/2017</t>
  </si>
  <si>
    <t>ESCNDO_6_EB2BT2</t>
  </si>
  <si>
    <t>ESCNDO_6_EB3BT3</t>
  </si>
  <si>
    <t>ELCAJN_6_EB1BT1</t>
  </si>
  <si>
    <t>02/21/2017</t>
  </si>
  <si>
    <t>SAMPSN_6_KELCO1</t>
  </si>
  <si>
    <t>CARLS1_2_CARCT1</t>
  </si>
  <si>
    <t>CARLS2_1_CARCT1</t>
  </si>
  <si>
    <t>MRGT_6_TGEBT1</t>
  </si>
  <si>
    <t>Fallbrook Energy Storage</t>
  </si>
  <si>
    <t>LEAP_SDG3_DRAM_2023</t>
  </si>
  <si>
    <t>Varies</t>
  </si>
  <si>
    <t>AMDRMA</t>
  </si>
  <si>
    <t>RESI_SDG3_DRAM_2023 Residential</t>
  </si>
  <si>
    <t>RESI_SDG3_DRAM_2023 Non-Residential</t>
  </si>
  <si>
    <t>LCR Track IV CONTRACTS</t>
  </si>
  <si>
    <t>OhmConnect, Inc.</t>
  </si>
  <si>
    <t>2022 NQC</t>
  </si>
  <si>
    <t>2023 CAM for local</t>
  </si>
  <si>
    <t>2024 CAM for local</t>
  </si>
  <si>
    <t>2025 CAM for local</t>
  </si>
  <si>
    <t>Flexible RA</t>
  </si>
  <si>
    <t>Miramar Energy Storage</t>
  </si>
  <si>
    <t>2022 EFC</t>
  </si>
  <si>
    <t>Category 1</t>
  </si>
  <si>
    <t>Category 2</t>
  </si>
  <si>
    <t xml:space="preserve">Total </t>
  </si>
  <si>
    <t xml:space="preserve"> System RA NQC Allocated (MW)</t>
  </si>
  <si>
    <t>RA Allocation Effective Date (mm/dd/yyyy)</t>
  </si>
  <si>
    <t>RA_SENTINEL_2021-2026</t>
  </si>
  <si>
    <t>SENTNL_2_CTG1-8 (8 Res IDs)</t>
  </si>
  <si>
    <t>Westside Canal (Battery Storage)</t>
  </si>
  <si>
    <t>Melrose (Battery Storage)</t>
  </si>
  <si>
    <t>Paula Gomez (Battery Storage)</t>
  </si>
  <si>
    <t xml:space="preserve">Sagebrush </t>
  </si>
  <si>
    <t>CAM (thru July 31, 2023); MCAM/PCIA thereafter</t>
  </si>
  <si>
    <t>2023 for Local</t>
  </si>
  <si>
    <t xml:space="preserve"> Allocation Effective Date (mm/dd/yyyy)</t>
  </si>
  <si>
    <t>CAM (thru July 2023); MCAM/PCIA thereafter</t>
  </si>
  <si>
    <t>Category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</si>
</sst>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\-yy;@"/>
    <numFmt numFmtId="165" formatCode="m/d/yyyy;@"/>
    <numFmt numFmtId="166" formatCode="_(* #,##0.000_);_(* \(#,##0.000\);_(* &quot;-&quot;??_);_(@_)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3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name val="Arial"/>
      <family val="2"/>
    </font>
    <font>
      <b/>
      <sz val="12"/>
      <color rgb="FFFF0000"/>
      <name val="Arial"/>
      <family val="2"/>
    </font>
    <font>
      <b/>
      <sz val="10"/>
      <color theme="0"/>
      <name val="Arial"/>
      <family val="2"/>
    </font>
    <font>
      <sz val="10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i/>
      <sz val="10"/>
      <name val="Arial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b/>
      <sz val="9"/>
      <name val="Arial"/>
      <family val="2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2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</cellStyleXfs>
  <cellXfs count="289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right"/>
    </xf>
    <xf numFmtId="0" fontId="4" fillId="0" borderId="0" xfId="0" applyFont="1"/>
    <xf numFmtId="0" fontId="5" fillId="0" borderId="1" xfId="0" applyFont="1" applyBorder="1" applyAlignment="1">
      <alignment horizontal="left"/>
    </xf>
    <xf numFmtId="0" fontId="3" fillId="0" borderId="2" xfId="0" applyFont="1" applyBorder="1"/>
    <xf numFmtId="0" fontId="0" fillId="0" borderId="3" xfId="0" applyBorder="1"/>
    <xf numFmtId="0" fontId="5" fillId="0" borderId="3" xfId="0" applyFont="1" applyBorder="1" applyAlignment="1">
      <alignment horizontal="left"/>
    </xf>
    <xf numFmtId="0" fontId="5" fillId="0" borderId="2" xfId="0" applyFont="1" applyBorder="1" applyAlignment="1" applyProtection="1">
      <alignment horizontal="center" wrapText="1"/>
      <protection locked="0"/>
    </xf>
    <xf numFmtId="164" fontId="5" fillId="0" borderId="2" xfId="0" applyNumberFormat="1" applyFont="1" applyBorder="1" applyAlignment="1" applyProtection="1">
      <alignment horizontal="center" wrapText="1"/>
      <protection locked="0"/>
    </xf>
    <xf numFmtId="0" fontId="5" fillId="3" borderId="2" xfId="0" applyFont="1" applyFill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3" fillId="0" borderId="0" xfId="0" applyFont="1"/>
    <xf numFmtId="2" fontId="5" fillId="0" borderId="2" xfId="0" applyNumberFormat="1" applyFont="1" applyBorder="1" applyAlignment="1" applyProtection="1">
      <alignment horizontal="center" wrapText="1"/>
      <protection locked="0"/>
    </xf>
    <xf numFmtId="0" fontId="5" fillId="3" borderId="0" xfId="0" applyFont="1" applyFill="1"/>
    <xf numFmtId="0" fontId="3" fillId="4" borderId="2" xfId="0" applyFont="1" applyFill="1" applyBorder="1" applyAlignment="1" applyProtection="1">
      <alignment horizontal="center"/>
      <protection locked="0"/>
    </xf>
    <xf numFmtId="0" fontId="3" fillId="4" borderId="2" xfId="0" applyFont="1" applyFill="1" applyBorder="1"/>
    <xf numFmtId="2" fontId="3" fillId="4" borderId="2" xfId="0" applyNumberFormat="1" applyFont="1" applyFill="1" applyBorder="1" applyAlignment="1" applyProtection="1">
      <alignment horizontal="center"/>
      <protection locked="0"/>
    </xf>
    <xf numFmtId="2" fontId="3" fillId="5" borderId="2" xfId="0" applyNumberFormat="1" applyFont="1" applyFill="1" applyBorder="1" applyAlignment="1" applyProtection="1">
      <alignment horizontal="center"/>
      <protection locked="0"/>
    </xf>
    <xf numFmtId="165" fontId="3" fillId="4" borderId="2" xfId="0" applyNumberFormat="1" applyFont="1" applyFill="1" applyBorder="1" applyAlignment="1" applyProtection="1">
      <alignment horizontal="center"/>
      <protection locked="0"/>
    </xf>
    <xf numFmtId="165" fontId="3" fillId="5" borderId="2" xfId="0" applyNumberFormat="1" applyFont="1" applyFill="1" applyBorder="1" applyAlignment="1" applyProtection="1">
      <alignment horizontal="center"/>
      <protection locked="0"/>
    </xf>
    <xf numFmtId="14" fontId="3" fillId="0" borderId="0" xfId="0" applyNumberFormat="1" applyFont="1" applyAlignment="1">
      <alignment horizontal="center"/>
    </xf>
    <xf numFmtId="164" fontId="6" fillId="6" borderId="4" xfId="0" applyNumberFormat="1" applyFont="1" applyFill="1" applyBorder="1" applyAlignment="1">
      <alignment horizontal="center"/>
    </xf>
    <xf numFmtId="164" fontId="6" fillId="6" borderId="5" xfId="0" applyNumberFormat="1" applyFont="1" applyFill="1" applyBorder="1" applyAlignment="1">
      <alignment horizontal="center"/>
    </xf>
    <xf numFmtId="164" fontId="6" fillId="6" borderId="6" xfId="0" applyNumberFormat="1" applyFont="1" applyFill="1" applyBorder="1" applyAlignment="1">
      <alignment horizontal="center"/>
    </xf>
    <xf numFmtId="14" fontId="3" fillId="4" borderId="2" xfId="0" applyNumberFormat="1" applyFont="1" applyFill="1" applyBorder="1" applyAlignment="1">
      <alignment horizontal="center" vertical="center"/>
    </xf>
    <xf numFmtId="2" fontId="7" fillId="4" borderId="2" xfId="1" applyNumberFormat="1" applyFont="1" applyFill="1" applyBorder="1"/>
    <xf numFmtId="2" fontId="3" fillId="5" borderId="2" xfId="0" applyNumberFormat="1" applyFont="1" applyFill="1" applyBorder="1" applyAlignment="1" applyProtection="1">
      <alignment horizontal="right"/>
      <protection locked="0"/>
    </xf>
    <xf numFmtId="1" fontId="7" fillId="4" borderId="2" xfId="1" applyNumberFormat="1" applyFont="1" applyFill="1" applyBorder="1" applyAlignment="1">
      <alignment horizontal="center"/>
    </xf>
    <xf numFmtId="165" fontId="3" fillId="0" borderId="0" xfId="0" applyNumberFormat="1" applyFont="1" applyAlignment="1" applyProtection="1">
      <alignment horizontal="center"/>
      <protection locked="0"/>
    </xf>
    <xf numFmtId="0" fontId="0" fillId="4" borderId="2" xfId="0" applyFill="1" applyBorder="1"/>
    <xf numFmtId="0" fontId="3" fillId="4" borderId="2" xfId="0" applyFont="1" applyFill="1" applyBorder="1" applyAlignment="1" applyProtection="1">
      <alignment horizontal="center" vertical="center"/>
      <protection locked="0"/>
    </xf>
    <xf numFmtId="0" fontId="8" fillId="4" borderId="2" xfId="0" applyFont="1" applyFill="1" applyBorder="1" applyAlignment="1">
      <alignment horizontal="left" vertical="center"/>
    </xf>
    <xf numFmtId="0" fontId="3" fillId="4" borderId="2" xfId="2" applyFill="1" applyBorder="1" applyAlignment="1" applyProtection="1">
      <alignment horizontal="center" vertical="center"/>
      <protection locked="0"/>
    </xf>
    <xf numFmtId="0" fontId="3" fillId="4" borderId="2" xfId="2" applyFill="1" applyBorder="1" applyAlignment="1" applyProtection="1">
      <alignment horizontal="left" vertical="center"/>
      <protection locked="0"/>
    </xf>
    <xf numFmtId="165" fontId="3" fillId="4" borderId="2" xfId="2" applyNumberForma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 applyProtection="1">
      <alignment horizontal="left" vertical="center"/>
      <protection locked="0"/>
    </xf>
    <xf numFmtId="0" fontId="5" fillId="0" borderId="2" xfId="0" applyFont="1" applyBorder="1"/>
    <xf numFmtId="2" fontId="5" fillId="0" borderId="2" xfId="0" applyNumberFormat="1" applyFont="1" applyBorder="1"/>
    <xf numFmtId="0" fontId="0" fillId="0" borderId="2" xfId="0" applyBorder="1"/>
    <xf numFmtId="0" fontId="3" fillId="4" borderId="0" xfId="0" applyFont="1" applyFill="1"/>
    <xf numFmtId="0" fontId="9" fillId="4" borderId="0" xfId="0" applyFont="1" applyFill="1"/>
    <xf numFmtId="0" fontId="0" fillId="4" borderId="0" xfId="0" applyFill="1"/>
    <xf numFmtId="14" fontId="0" fillId="4" borderId="0" xfId="0" applyNumberFormat="1" applyFill="1"/>
    <xf numFmtId="14" fontId="0" fillId="0" borderId="0" xfId="0" applyNumberFormat="1"/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0" fontId="5" fillId="6" borderId="0" xfId="0" applyFont="1" applyFill="1"/>
    <xf numFmtId="0" fontId="0" fillId="6" borderId="0" xfId="0" applyFill="1"/>
    <xf numFmtId="2" fontId="0" fillId="6" borderId="0" xfId="0" applyNumberFormat="1" applyFill="1"/>
    <xf numFmtId="0" fontId="3" fillId="6" borderId="0" xfId="0" applyFont="1" applyFill="1"/>
    <xf numFmtId="0" fontId="10" fillId="0" borderId="0" xfId="0" applyFont="1"/>
    <xf numFmtId="0" fontId="3" fillId="2" borderId="2" xfId="0" applyFont="1" applyFill="1" applyBorder="1"/>
    <xf numFmtId="0" fontId="3" fillId="7" borderId="2" xfId="0" applyFont="1" applyFill="1" applyBorder="1" applyAlignment="1" applyProtection="1">
      <alignment horizontal="center"/>
      <protection locked="0"/>
    </xf>
    <xf numFmtId="0" fontId="3" fillId="7" borderId="2" xfId="0" applyFont="1" applyFill="1" applyBorder="1"/>
    <xf numFmtId="2" fontId="3" fillId="7" borderId="2" xfId="0" applyNumberFormat="1" applyFont="1" applyFill="1" applyBorder="1" applyAlignment="1" applyProtection="1">
      <alignment horizontal="center"/>
      <protection locked="0"/>
    </xf>
    <xf numFmtId="165" fontId="3" fillId="7" borderId="2" xfId="0" applyNumberFormat="1" applyFont="1" applyFill="1" applyBorder="1" applyAlignment="1" applyProtection="1">
      <alignment horizontal="center"/>
      <protection locked="0"/>
    </xf>
    <xf numFmtId="14" fontId="3" fillId="7" borderId="2" xfId="0" applyNumberFormat="1" applyFont="1" applyFill="1" applyBorder="1" applyAlignment="1">
      <alignment horizontal="center"/>
    </xf>
    <xf numFmtId="164" fontId="6" fillId="6" borderId="2" xfId="0" applyNumberFormat="1" applyFont="1" applyFill="1" applyBorder="1" applyAlignment="1">
      <alignment horizontal="center"/>
    </xf>
    <xf numFmtId="0" fontId="11" fillId="8" borderId="0" xfId="0" applyFont="1" applyFill="1"/>
    <xf numFmtId="0" fontId="12" fillId="0" borderId="0" xfId="3" applyFont="1"/>
    <xf numFmtId="0" fontId="13" fillId="0" borderId="0" xfId="3" applyFont="1"/>
    <xf numFmtId="0" fontId="14" fillId="0" borderId="2" xfId="3" applyFont="1" applyBorder="1" applyAlignment="1" applyProtection="1">
      <alignment horizontal="center" wrapText="1"/>
      <protection locked="0"/>
    </xf>
    <xf numFmtId="0" fontId="15" fillId="9" borderId="7" xfId="3" applyFont="1" applyFill="1" applyBorder="1" applyAlignment="1">
      <alignment horizontal="center" wrapText="1"/>
    </xf>
    <xf numFmtId="0" fontId="15" fillId="9" borderId="2" xfId="3" applyFont="1" applyFill="1" applyBorder="1" applyAlignment="1">
      <alignment horizontal="center" wrapText="1"/>
    </xf>
    <xf numFmtId="0" fontId="15" fillId="9" borderId="2" xfId="3" applyFont="1" applyFill="1" applyBorder="1" applyAlignment="1" applyProtection="1">
      <alignment horizontal="center" wrapText="1"/>
      <protection locked="0"/>
    </xf>
    <xf numFmtId="0" fontId="15" fillId="9" borderId="8" xfId="3" applyFont="1" applyFill="1" applyBorder="1" applyAlignment="1" applyProtection="1">
      <alignment horizontal="center" wrapText="1"/>
      <protection locked="0"/>
    </xf>
    <xf numFmtId="0" fontId="5" fillId="9" borderId="8" xfId="1" applyFont="1" applyFill="1" applyBorder="1" applyAlignment="1" applyProtection="1">
      <alignment horizontal="center" wrapText="1"/>
      <protection locked="0"/>
    </xf>
    <xf numFmtId="0" fontId="5" fillId="9" borderId="2" xfId="1" applyFont="1" applyFill="1" applyBorder="1" applyAlignment="1" applyProtection="1">
      <alignment horizontal="center" wrapText="1"/>
      <protection locked="0"/>
    </xf>
    <xf numFmtId="0" fontId="12" fillId="10" borderId="7" xfId="3" applyFont="1" applyFill="1" applyBorder="1"/>
    <xf numFmtId="0" fontId="12" fillId="10" borderId="1" xfId="3" applyFont="1" applyFill="1" applyBorder="1"/>
    <xf numFmtId="0" fontId="12" fillId="10" borderId="1" xfId="3" applyFont="1" applyFill="1" applyBorder="1" applyAlignment="1" applyProtection="1">
      <alignment horizontal="left"/>
      <protection locked="0"/>
    </xf>
    <xf numFmtId="0" fontId="16" fillId="10" borderId="2" xfId="3" applyFont="1" applyFill="1" applyBorder="1" applyAlignment="1">
      <alignment horizontal="left"/>
    </xf>
    <xf numFmtId="0" fontId="16" fillId="10" borderId="2" xfId="3" applyFont="1" applyFill="1" applyBorder="1"/>
    <xf numFmtId="2" fontId="12" fillId="10" borderId="7" xfId="3" applyNumberFormat="1" applyFont="1" applyFill="1" applyBorder="1" applyAlignment="1" applyProtection="1">
      <alignment horizontal="center"/>
      <protection locked="0"/>
    </xf>
    <xf numFmtId="2" fontId="12" fillId="10" borderId="2" xfId="3" applyNumberFormat="1" applyFont="1" applyFill="1" applyBorder="1" applyAlignment="1" applyProtection="1">
      <alignment horizontal="center"/>
      <protection locked="0"/>
    </xf>
    <xf numFmtId="1" fontId="12" fillId="10" borderId="2" xfId="3" applyNumberFormat="1" applyFont="1" applyFill="1" applyBorder="1" applyAlignment="1" applyProtection="1">
      <alignment horizontal="center"/>
      <protection locked="0"/>
    </xf>
    <xf numFmtId="165" fontId="12" fillId="10" borderId="2" xfId="3" applyNumberFormat="1" applyFont="1" applyFill="1" applyBorder="1" applyAlignment="1" applyProtection="1">
      <alignment horizontal="center"/>
      <protection locked="0"/>
    </xf>
    <xf numFmtId="14" fontId="12" fillId="10" borderId="2" xfId="3" applyNumberFormat="1" applyFont="1" applyFill="1" applyBorder="1" applyAlignment="1">
      <alignment horizontal="center"/>
    </xf>
    <xf numFmtId="2" fontId="12" fillId="0" borderId="0" xfId="3" applyNumberFormat="1" applyFont="1"/>
    <xf numFmtId="2" fontId="12" fillId="11" borderId="2" xfId="3" applyNumberFormat="1" applyFont="1" applyFill="1" applyBorder="1" applyAlignment="1" applyProtection="1">
      <alignment horizontal="center"/>
      <protection locked="0"/>
    </xf>
    <xf numFmtId="2" fontId="12" fillId="2" borderId="2" xfId="3" applyNumberFormat="1" applyFont="1" applyFill="1" applyBorder="1" applyAlignment="1" applyProtection="1">
      <alignment horizontal="center"/>
      <protection locked="0"/>
    </xf>
    <xf numFmtId="0" fontId="12" fillId="10" borderId="2" xfId="3" applyFont="1" applyFill="1" applyBorder="1" applyAlignment="1">
      <alignment horizontal="left"/>
    </xf>
    <xf numFmtId="1" fontId="12" fillId="2" borderId="2" xfId="3" applyNumberFormat="1" applyFont="1" applyFill="1" applyBorder="1" applyAlignment="1" applyProtection="1">
      <alignment horizontal="center"/>
      <protection locked="0"/>
    </xf>
    <xf numFmtId="2" fontId="12" fillId="0" borderId="7" xfId="3" applyNumberFormat="1" applyFont="1" applyBorder="1" applyAlignment="1" applyProtection="1">
      <alignment horizontal="center"/>
      <protection locked="0"/>
    </xf>
    <xf numFmtId="2" fontId="12" fillId="0" borderId="2" xfId="3" applyNumberFormat="1" applyFont="1" applyBorder="1" applyAlignment="1" applyProtection="1">
      <alignment horizontal="center"/>
      <protection locked="0"/>
    </xf>
    <xf numFmtId="2" fontId="12" fillId="0" borderId="2" xfId="3" applyNumberFormat="1" applyFont="1" applyBorder="1" applyProtection="1">
      <protection locked="0"/>
    </xf>
    <xf numFmtId="0" fontId="14" fillId="5" borderId="2" xfId="3" applyFont="1" applyFill="1" applyBorder="1" applyAlignment="1">
      <alignment horizontal="center" wrapText="1"/>
    </xf>
    <xf numFmtId="14" fontId="14" fillId="5" borderId="2" xfId="3" applyNumberFormat="1" applyFont="1" applyFill="1" applyBorder="1" applyAlignment="1">
      <alignment horizontal="center" wrapText="1"/>
    </xf>
    <xf numFmtId="0" fontId="14" fillId="5" borderId="2" xfId="3" applyFont="1" applyFill="1" applyBorder="1" applyAlignment="1">
      <alignment horizontal="center"/>
    </xf>
    <xf numFmtId="2" fontId="5" fillId="5" borderId="2" xfId="1" applyNumberFormat="1" applyFont="1" applyFill="1" applyBorder="1" applyAlignment="1" applyProtection="1">
      <alignment horizontal="center"/>
      <protection locked="0"/>
    </xf>
    <xf numFmtId="2" fontId="14" fillId="5" borderId="2" xfId="3" applyNumberFormat="1" applyFont="1" applyFill="1" applyBorder="1" applyAlignment="1" applyProtection="1">
      <alignment horizontal="center"/>
      <protection locked="0"/>
    </xf>
    <xf numFmtId="0" fontId="12" fillId="12" borderId="2" xfId="3" applyFont="1" applyFill="1" applyBorder="1"/>
    <xf numFmtId="0" fontId="17" fillId="12" borderId="2" xfId="3" applyFont="1" applyFill="1" applyBorder="1" applyAlignment="1" applyProtection="1">
      <alignment horizontal="left"/>
      <protection locked="0"/>
    </xf>
    <xf numFmtId="0" fontId="17" fillId="12" borderId="2" xfId="3" applyFont="1" applyFill="1" applyBorder="1" applyAlignment="1">
      <alignment horizontal="left"/>
    </xf>
    <xf numFmtId="2" fontId="12" fillId="12" borderId="9" xfId="3" applyNumberFormat="1" applyFont="1" applyFill="1" applyBorder="1" applyAlignment="1" applyProtection="1">
      <alignment horizontal="center"/>
      <protection locked="0"/>
    </xf>
    <xf numFmtId="1" fontId="12" fillId="12" borderId="9" xfId="3" applyNumberFormat="1" applyFont="1" applyFill="1" applyBorder="1" applyAlignment="1" applyProtection="1">
      <alignment horizontal="center"/>
      <protection locked="0"/>
    </xf>
    <xf numFmtId="165" fontId="12" fillId="12" borderId="2" xfId="3" applyNumberFormat="1" applyFont="1" applyFill="1" applyBorder="1" applyAlignment="1" applyProtection="1">
      <alignment horizontal="center"/>
      <protection locked="0"/>
    </xf>
    <xf numFmtId="14" fontId="12" fillId="12" borderId="2" xfId="3" applyNumberFormat="1" applyFont="1" applyFill="1" applyBorder="1" applyAlignment="1">
      <alignment horizontal="center"/>
    </xf>
    <xf numFmtId="2" fontId="12" fillId="12" borderId="2" xfId="3" applyNumberFormat="1" applyFont="1" applyFill="1" applyBorder="1" applyAlignment="1">
      <alignment horizontal="center"/>
    </xf>
    <xf numFmtId="2" fontId="12" fillId="12" borderId="2" xfId="3" applyNumberFormat="1" applyFont="1" applyFill="1" applyBorder="1" applyAlignment="1" applyProtection="1">
      <alignment horizontal="center"/>
      <protection locked="0"/>
    </xf>
    <xf numFmtId="0" fontId="17" fillId="0" borderId="7" xfId="3" applyFont="1" applyBorder="1" applyAlignment="1" applyProtection="1">
      <alignment horizontal="left"/>
      <protection locked="0"/>
    </xf>
    <xf numFmtId="0" fontId="12" fillId="0" borderId="2" xfId="3" applyFont="1" applyBorder="1"/>
    <xf numFmtId="0" fontId="17" fillId="0" borderId="1" xfId="3" applyFont="1" applyBorder="1" applyAlignment="1" applyProtection="1">
      <alignment horizontal="left"/>
      <protection locked="0"/>
    </xf>
    <xf numFmtId="0" fontId="12" fillId="0" borderId="2" xfId="3" applyFont="1" applyBorder="1" applyAlignment="1">
      <alignment horizontal="center"/>
    </xf>
    <xf numFmtId="2" fontId="17" fillId="0" borderId="2" xfId="3" applyNumberFormat="1" applyFont="1" applyBorder="1" applyAlignment="1" applyProtection="1">
      <alignment horizontal="center"/>
      <protection locked="0"/>
    </xf>
    <xf numFmtId="1" fontId="12" fillId="0" borderId="2" xfId="3" applyNumberFormat="1" applyFont="1" applyBorder="1" applyAlignment="1" applyProtection="1">
      <alignment horizontal="center"/>
      <protection locked="0"/>
    </xf>
    <xf numFmtId="165" fontId="12" fillId="0" borderId="2" xfId="3" applyNumberFormat="1" applyFont="1" applyBorder="1" applyAlignment="1" applyProtection="1">
      <alignment horizontal="center"/>
      <protection locked="0"/>
    </xf>
    <xf numFmtId="14" fontId="12" fillId="0" borderId="2" xfId="3" applyNumberFormat="1" applyFont="1" applyBorder="1" applyAlignment="1">
      <alignment horizontal="center"/>
    </xf>
    <xf numFmtId="2" fontId="12" fillId="0" borderId="0" xfId="3" applyNumberFormat="1" applyFont="1" applyAlignment="1" applyProtection="1">
      <alignment horizontal="center"/>
      <protection locked="0"/>
    </xf>
    <xf numFmtId="0" fontId="5" fillId="13" borderId="2" xfId="1" applyFont="1" applyFill="1" applyBorder="1" applyAlignment="1" applyProtection="1">
      <alignment horizontal="center" wrapText="1"/>
      <protection locked="0"/>
    </xf>
    <xf numFmtId="0" fontId="2" fillId="14" borderId="2" xfId="1" applyFill="1" applyBorder="1" applyAlignment="1">
      <alignment vertical="center"/>
    </xf>
    <xf numFmtId="0" fontId="2" fillId="14" borderId="2" xfId="1" applyFill="1" applyBorder="1" applyAlignment="1">
      <alignment horizontal="center" vertical="center"/>
    </xf>
    <xf numFmtId="0" fontId="3" fillId="14" borderId="2" xfId="1" applyFont="1" applyFill="1" applyBorder="1" applyAlignment="1" applyProtection="1">
      <alignment vertical="center"/>
      <protection locked="0"/>
    </xf>
    <xf numFmtId="0" fontId="3" fillId="14" borderId="1" xfId="1" applyFont="1" applyFill="1" applyBorder="1" applyAlignment="1" applyProtection="1">
      <alignment horizontal="left" vertical="center"/>
      <protection locked="0"/>
    </xf>
    <xf numFmtId="0" fontId="2" fillId="14" borderId="2" xfId="1" applyFill="1" applyBorder="1" applyAlignment="1">
      <alignment horizontal="left" vertical="center"/>
    </xf>
    <xf numFmtId="2" fontId="3" fillId="14" borderId="2" xfId="1" applyNumberFormat="1" applyFont="1" applyFill="1" applyBorder="1" applyAlignment="1" applyProtection="1">
      <alignment horizontal="center" vertical="center"/>
      <protection locked="0"/>
    </xf>
    <xf numFmtId="2" fontId="3" fillId="14" borderId="7" xfId="1" applyNumberFormat="1" applyFont="1" applyFill="1" applyBorder="1" applyAlignment="1" applyProtection="1">
      <alignment horizontal="center" vertical="center"/>
      <protection locked="0"/>
    </xf>
    <xf numFmtId="1" fontId="3" fillId="14" borderId="2" xfId="1" applyNumberFormat="1" applyFont="1" applyFill="1" applyBorder="1" applyAlignment="1" applyProtection="1">
      <alignment horizontal="center" vertical="center"/>
      <protection locked="0"/>
    </xf>
    <xf numFmtId="165" fontId="3" fillId="14" borderId="2" xfId="1" applyNumberFormat="1" applyFont="1" applyFill="1" applyBorder="1" applyAlignment="1" applyProtection="1">
      <alignment horizontal="center" vertical="center"/>
      <protection locked="0"/>
    </xf>
    <xf numFmtId="2" fontId="3" fillId="14" borderId="2" xfId="4" applyNumberFormat="1" applyFont="1" applyFill="1" applyBorder="1" applyAlignment="1" applyProtection="1">
      <alignment horizontal="center" vertical="center"/>
      <protection locked="0"/>
    </xf>
    <xf numFmtId="0" fontId="3" fillId="14" borderId="2" xfId="1" applyFont="1" applyFill="1" applyBorder="1" applyAlignment="1" applyProtection="1">
      <alignment vertical="center" wrapText="1"/>
      <protection locked="0"/>
    </xf>
    <xf numFmtId="0" fontId="3" fillId="14" borderId="1" xfId="1" applyFont="1" applyFill="1" applyBorder="1" applyAlignment="1" applyProtection="1">
      <alignment horizontal="left" vertical="center" wrapText="1"/>
      <protection locked="0"/>
    </xf>
    <xf numFmtId="0" fontId="3" fillId="14" borderId="2" xfId="1" applyFont="1" applyFill="1" applyBorder="1" applyAlignment="1">
      <alignment horizontal="center" vertical="center"/>
    </xf>
    <xf numFmtId="14" fontId="3" fillId="14" borderId="2" xfId="1" applyNumberFormat="1" applyFont="1" applyFill="1" applyBorder="1" applyAlignment="1">
      <alignment horizontal="center" vertical="center"/>
    </xf>
    <xf numFmtId="0" fontId="3" fillId="14" borderId="2" xfId="1" applyFont="1" applyFill="1" applyBorder="1" applyAlignment="1" applyProtection="1">
      <alignment horizontal="left" vertical="center" wrapText="1"/>
      <protection locked="0"/>
    </xf>
    <xf numFmtId="14" fontId="3" fillId="14" borderId="2" xfId="1" applyNumberFormat="1" applyFont="1" applyFill="1" applyBorder="1" applyAlignment="1" applyProtection="1">
      <alignment horizontal="center" vertical="center"/>
      <protection locked="0"/>
    </xf>
    <xf numFmtId="0" fontId="12" fillId="0" borderId="0" xfId="3" applyFont="1" applyAlignment="1">
      <alignment horizontal="left"/>
    </xf>
    <xf numFmtId="0" fontId="14" fillId="4" borderId="2" xfId="3" applyFont="1" applyFill="1" applyBorder="1"/>
    <xf numFmtId="166" fontId="12" fillId="0" borderId="2" xfId="4" applyNumberFormat="1" applyFont="1" applyBorder="1"/>
    <xf numFmtId="2" fontId="3" fillId="0" borderId="0" xfId="1" applyNumberFormat="1" applyFont="1" applyAlignment="1" applyProtection="1">
      <alignment horizontal="center"/>
      <protection locked="0"/>
    </xf>
    <xf numFmtId="2" fontId="5" fillId="0" borderId="0" xfId="1" applyNumberFormat="1" applyFont="1" applyAlignment="1" applyProtection="1">
      <alignment horizontal="center" wrapText="1"/>
      <protection locked="0"/>
    </xf>
    <xf numFmtId="0" fontId="18" fillId="4" borderId="2" xfId="3" applyFont="1" applyFill="1" applyBorder="1"/>
    <xf numFmtId="166" fontId="13" fillId="11" borderId="2" xfId="4" applyNumberFormat="1" applyFont="1" applyFill="1" applyBorder="1"/>
    <xf numFmtId="0" fontId="5" fillId="0" borderId="0" xfId="1" applyFont="1"/>
    <xf numFmtId="2" fontId="5" fillId="0" borderId="2" xfId="1" applyNumberFormat="1" applyFont="1" applyBorder="1" applyAlignment="1" applyProtection="1">
      <alignment horizontal="center" wrapText="1"/>
      <protection locked="0"/>
    </xf>
    <xf numFmtId="0" fontId="5" fillId="0" borderId="0" xfId="1" applyFont="1" applyAlignment="1">
      <alignment horizontal="right"/>
    </xf>
    <xf numFmtId="0" fontId="5" fillId="0" borderId="0" xfId="1" applyFont="1" applyAlignment="1">
      <alignment wrapText="1"/>
    </xf>
    <xf numFmtId="2" fontId="5" fillId="2" borderId="2" xfId="1" applyNumberFormat="1" applyFont="1" applyFill="1" applyBorder="1" applyAlignment="1" applyProtection="1">
      <alignment horizontal="center" wrapText="1"/>
      <protection locked="0"/>
    </xf>
    <xf numFmtId="0" fontId="2" fillId="0" borderId="0" xfId="1"/>
    <xf numFmtId="0" fontId="3" fillId="0" borderId="0" xfId="1" applyFont="1" applyAlignment="1">
      <alignment wrapText="1"/>
    </xf>
    <xf numFmtId="2" fontId="3" fillId="0" borderId="0" xfId="1" applyNumberFormat="1" applyFont="1" applyAlignment="1">
      <alignment horizontal="center"/>
    </xf>
    <xf numFmtId="0" fontId="19" fillId="0" borderId="0" xfId="1" applyFont="1" applyAlignment="1">
      <alignment horizontal="right"/>
    </xf>
    <xf numFmtId="2" fontId="3" fillId="0" borderId="0" xfId="1" applyNumberFormat="1" applyFont="1" applyAlignment="1" applyProtection="1">
      <alignment horizontal="center" wrapText="1"/>
      <protection locked="0"/>
    </xf>
    <xf numFmtId="0" fontId="5" fillId="0" borderId="0" xfId="3" applyFont="1"/>
    <xf numFmtId="2" fontId="5" fillId="0" borderId="0" xfId="3" applyNumberFormat="1" applyFont="1" applyAlignment="1">
      <alignment horizontal="center"/>
    </xf>
    <xf numFmtId="2" fontId="2" fillId="0" borderId="0" xfId="1" applyNumberFormat="1"/>
    <xf numFmtId="0" fontId="5" fillId="0" borderId="0" xfId="1" applyFont="1" applyAlignment="1">
      <alignment horizontal="center" vertical="center" wrapText="1"/>
    </xf>
    <xf numFmtId="0" fontId="14" fillId="0" borderId="0" xfId="5" applyFont="1" applyAlignment="1">
      <alignment horizontal="left"/>
    </xf>
    <xf numFmtId="0" fontId="12" fillId="0" borderId="0" xfId="5" applyFont="1"/>
    <xf numFmtId="1" fontId="12" fillId="0" borderId="0" xfId="5" applyNumberFormat="1" applyFont="1" applyAlignment="1" applyProtection="1">
      <alignment horizontal="center"/>
      <protection locked="0"/>
    </xf>
    <xf numFmtId="0" fontId="13" fillId="0" borderId="0" xfId="5" applyFont="1"/>
    <xf numFmtId="0" fontId="14" fillId="0" borderId="2" xfId="5" applyFont="1" applyBorder="1" applyAlignment="1">
      <alignment horizontal="center" wrapText="1"/>
    </xf>
    <xf numFmtId="1" fontId="14" fillId="0" borderId="2" xfId="5" applyNumberFormat="1" applyFont="1" applyBorder="1" applyAlignment="1" applyProtection="1">
      <alignment horizontal="center" wrapText="1"/>
      <protection locked="0"/>
    </xf>
    <xf numFmtId="0" fontId="3" fillId="0" borderId="2" xfId="5" applyBorder="1" applyAlignment="1">
      <alignment horizontal="center"/>
    </xf>
    <xf numFmtId="0" fontId="3" fillId="0" borderId="2" xfId="5" applyBorder="1" applyAlignment="1">
      <alignment horizontal="left"/>
    </xf>
    <xf numFmtId="14" fontId="3" fillId="0" borderId="2" xfId="5" applyNumberFormat="1" applyBorder="1" applyAlignment="1">
      <alignment horizontal="center"/>
    </xf>
    <xf numFmtId="14" fontId="3" fillId="0" borderId="2" xfId="5" applyNumberFormat="1" applyBorder="1" applyAlignment="1" applyProtection="1">
      <alignment horizontal="center" vertical="center"/>
      <protection locked="0"/>
    </xf>
    <xf numFmtId="0" fontId="3" fillId="2" borderId="2" xfId="5" applyFill="1" applyBorder="1" applyAlignment="1">
      <alignment horizontal="center"/>
    </xf>
    <xf numFmtId="0" fontId="3" fillId="2" borderId="2" xfId="5" applyFill="1" applyBorder="1" applyAlignment="1">
      <alignment horizontal="left"/>
    </xf>
    <xf numFmtId="14" fontId="3" fillId="2" borderId="2" xfId="5" applyNumberFormat="1" applyFill="1" applyBorder="1" applyAlignment="1">
      <alignment horizontal="center"/>
    </xf>
    <xf numFmtId="14" fontId="3" fillId="2" borderId="2" xfId="5" applyNumberFormat="1" applyFill="1" applyBorder="1" applyAlignment="1" applyProtection="1">
      <alignment horizontal="center" vertical="center"/>
      <protection locked="0"/>
    </xf>
    <xf numFmtId="14" fontId="3" fillId="0" borderId="2" xfId="5" applyNumberFormat="1" applyBorder="1" applyAlignment="1" applyProtection="1">
      <alignment horizontal="center"/>
      <protection locked="0"/>
    </xf>
    <xf numFmtId="0" fontId="12" fillId="0" borderId="4" xfId="3" applyFont="1" applyBorder="1"/>
    <xf numFmtId="0" fontId="12" fillId="0" borderId="5" xfId="3" applyFont="1" applyBorder="1"/>
    <xf numFmtId="0" fontId="12" fillId="0" borderId="5" xfId="3" applyFont="1" applyBorder="1" applyAlignment="1">
      <alignment horizontal="left"/>
    </xf>
    <xf numFmtId="0" fontId="13" fillId="0" borderId="5" xfId="3" applyFont="1" applyBorder="1"/>
    <xf numFmtId="0" fontId="5" fillId="0" borderId="0" xfId="1" applyFont="1" applyAlignment="1" applyProtection="1">
      <alignment horizontal="center" wrapText="1"/>
      <protection locked="0"/>
    </xf>
    <xf numFmtId="0" fontId="12" fillId="10" borderId="2" xfId="3" applyFont="1" applyFill="1" applyBorder="1"/>
    <xf numFmtId="0" fontId="20" fillId="0" borderId="2" xfId="1" applyFont="1" applyBorder="1" applyAlignment="1">
      <alignment wrapText="1"/>
    </xf>
    <xf numFmtId="0" fontId="20" fillId="0" borderId="7" xfId="1" applyFont="1" applyBorder="1" applyAlignment="1">
      <alignment wrapText="1"/>
    </xf>
    <xf numFmtId="0" fontId="20" fillId="0" borderId="3" xfId="1" applyFont="1" applyBorder="1" applyAlignment="1">
      <alignment wrapText="1"/>
    </xf>
    <xf numFmtId="0" fontId="21" fillId="0" borderId="7" xfId="1" applyFont="1" applyBorder="1" applyAlignment="1">
      <alignment horizontal="center" wrapText="1"/>
    </xf>
    <xf numFmtId="0" fontId="20" fillId="0" borderId="7" xfId="1" applyFont="1" applyBorder="1" applyAlignment="1">
      <alignment horizontal="center" wrapText="1"/>
    </xf>
    <xf numFmtId="14" fontId="20" fillId="0" borderId="7" xfId="1" applyNumberFormat="1" applyFont="1" applyBorder="1" applyAlignment="1">
      <alignment horizontal="center" wrapText="1"/>
    </xf>
    <xf numFmtId="0" fontId="14" fillId="0" borderId="0" xfId="3" applyFont="1" applyAlignment="1">
      <alignment horizontal="center"/>
    </xf>
    <xf numFmtId="0" fontId="17" fillId="0" borderId="2" xfId="3" applyFont="1" applyBorder="1" applyAlignment="1" applyProtection="1">
      <alignment horizontal="left"/>
      <protection locked="0"/>
    </xf>
    <xf numFmtId="0" fontId="14" fillId="13" borderId="2" xfId="3" applyFont="1" applyFill="1" applyBorder="1" applyAlignment="1" applyProtection="1">
      <alignment horizontal="center"/>
      <protection locked="0"/>
    </xf>
    <xf numFmtId="0" fontId="14" fillId="13" borderId="2" xfId="3" applyFont="1" applyFill="1" applyBorder="1" applyAlignment="1">
      <alignment horizontal="center"/>
    </xf>
    <xf numFmtId="0" fontId="14" fillId="13" borderId="2" xfId="3" applyFont="1" applyFill="1" applyBorder="1" applyAlignment="1">
      <alignment horizontal="center" wrapText="1"/>
    </xf>
    <xf numFmtId="2" fontId="14" fillId="13" borderId="2" xfId="3" applyNumberFormat="1" applyFont="1" applyFill="1" applyBorder="1" applyAlignment="1" applyProtection="1">
      <alignment horizontal="center"/>
      <protection locked="0"/>
    </xf>
    <xf numFmtId="1" fontId="14" fillId="13" borderId="2" xfId="3" applyNumberFormat="1" applyFont="1" applyFill="1" applyBorder="1" applyAlignment="1" applyProtection="1">
      <alignment horizontal="center" wrapText="1"/>
      <protection locked="0"/>
    </xf>
    <xf numFmtId="1" fontId="14" fillId="13" borderId="2" xfId="3" applyNumberFormat="1" applyFont="1" applyFill="1" applyBorder="1" applyAlignment="1" applyProtection="1">
      <alignment horizontal="center"/>
      <protection locked="0"/>
    </xf>
    <xf numFmtId="0" fontId="22" fillId="13" borderId="2" xfId="1" applyFont="1" applyFill="1" applyBorder="1" applyAlignment="1" applyProtection="1">
      <alignment horizontal="center" wrapText="1"/>
      <protection locked="0"/>
    </xf>
    <xf numFmtId="0" fontId="3" fillId="14" borderId="2" xfId="1" applyFont="1" applyFill="1" applyBorder="1" applyAlignment="1" applyProtection="1">
      <alignment horizontal="left" vertical="center"/>
      <protection locked="0"/>
    </xf>
    <xf numFmtId="1" fontId="3" fillId="14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0" xfId="1" applyAlignment="1">
      <alignment horizontal="left"/>
    </xf>
    <xf numFmtId="1" fontId="3" fillId="0" borderId="0" xfId="1" applyNumberFormat="1" applyFont="1" applyAlignment="1" applyProtection="1">
      <alignment horizontal="center"/>
      <protection locked="0"/>
    </xf>
    <xf numFmtId="0" fontId="4" fillId="0" borderId="0" xfId="1" applyFont="1"/>
    <xf numFmtId="0" fontId="3" fillId="0" borderId="2" xfId="5" applyBorder="1"/>
    <xf numFmtId="14" fontId="3" fillId="0" borderId="2" xfId="5" applyNumberFormat="1" applyBorder="1"/>
    <xf numFmtId="14" fontId="3" fillId="0" borderId="2" xfId="5" applyNumberFormat="1" applyBorder="1" applyAlignment="1" applyProtection="1">
      <alignment horizontal="right" vertical="center"/>
      <protection locked="0"/>
    </xf>
    <xf numFmtId="14" fontId="3" fillId="0" borderId="2" xfId="5" applyNumberFormat="1" applyBorder="1" applyAlignment="1" applyProtection="1">
      <alignment horizontal="left" vertical="center"/>
      <protection locked="0"/>
    </xf>
    <xf numFmtId="0" fontId="3" fillId="2" borderId="2" xfId="5" applyFill="1" applyBorder="1"/>
    <xf numFmtId="14" fontId="3" fillId="2" borderId="2" xfId="5" applyNumberFormat="1" applyFill="1" applyBorder="1"/>
    <xf numFmtId="14" fontId="3" fillId="2" borderId="2" xfId="5" applyNumberFormat="1" applyFill="1" applyBorder="1" applyAlignment="1" applyProtection="1">
      <alignment horizontal="right" vertical="center"/>
      <protection locked="0"/>
    </xf>
    <xf numFmtId="14" fontId="3" fillId="2" borderId="2" xfId="5" applyNumberFormat="1" applyFill="1" applyBorder="1" applyAlignment="1" applyProtection="1">
      <alignment horizontal="left" vertical="center"/>
      <protection locked="0"/>
    </xf>
    <xf numFmtId="14" fontId="3" fillId="0" borderId="2" xfId="5" applyNumberFormat="1" applyBorder="1" applyAlignment="1" applyProtection="1">
      <alignment horizontal="right"/>
      <protection locked="0"/>
    </xf>
    <xf numFmtId="0" fontId="14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 wrapText="1"/>
    </xf>
    <xf numFmtId="0" fontId="5" fillId="15" borderId="0" xfId="1" applyFont="1" applyFill="1" applyAlignment="1">
      <alignment horizontal="center" vertical="center" wrapText="1"/>
    </xf>
    <xf numFmtId="0" fontId="16" fillId="0" borderId="0" xfId="6" applyFont="1"/>
    <xf numFmtId="0" fontId="14" fillId="12" borderId="10" xfId="6" applyFont="1" applyFill="1" applyBorder="1" applyAlignment="1" applyProtection="1">
      <alignment horizontal="center" wrapText="1"/>
      <protection locked="0"/>
    </xf>
    <xf numFmtId="0" fontId="14" fillId="12" borderId="11" xfId="6" applyFont="1" applyFill="1" applyBorder="1" applyAlignment="1" applyProtection="1">
      <alignment horizontal="center" wrapText="1"/>
      <protection locked="0"/>
    </xf>
    <xf numFmtId="0" fontId="14" fillId="0" borderId="2" xfId="6" applyFont="1" applyBorder="1" applyAlignment="1" applyProtection="1">
      <alignment horizontal="center" wrapText="1"/>
      <protection locked="0"/>
    </xf>
    <xf numFmtId="0" fontId="14" fillId="12" borderId="7" xfId="3" applyFont="1" applyFill="1" applyBorder="1" applyAlignment="1" applyProtection="1">
      <alignment horizontal="left" wrapText="1"/>
      <protection locked="0"/>
    </xf>
    <xf numFmtId="0" fontId="14" fillId="12" borderId="2" xfId="6" applyFont="1" applyFill="1" applyBorder="1" applyAlignment="1" applyProtection="1">
      <alignment horizontal="center" wrapText="1"/>
      <protection locked="0"/>
    </xf>
    <xf numFmtId="0" fontId="14" fillId="12" borderId="2" xfId="3" applyFont="1" applyFill="1" applyBorder="1"/>
    <xf numFmtId="0" fontId="14" fillId="12" borderId="2" xfId="3" applyFont="1" applyFill="1" applyBorder="1" applyAlignment="1" applyProtection="1">
      <alignment horizontal="left"/>
      <protection locked="0"/>
    </xf>
    <xf numFmtId="0" fontId="14" fillId="12" borderId="2" xfId="3" applyFont="1" applyFill="1" applyBorder="1" applyAlignment="1">
      <alignment horizontal="center"/>
    </xf>
    <xf numFmtId="2" fontId="14" fillId="12" borderId="2" xfId="3" applyNumberFormat="1" applyFont="1" applyFill="1" applyBorder="1" applyAlignment="1" applyProtection="1">
      <alignment horizontal="center"/>
      <protection locked="0"/>
    </xf>
    <xf numFmtId="1" fontId="14" fillId="12" borderId="2" xfId="3" applyNumberFormat="1" applyFont="1" applyFill="1" applyBorder="1" applyAlignment="1" applyProtection="1">
      <alignment horizontal="center"/>
      <protection locked="0"/>
    </xf>
    <xf numFmtId="0" fontId="16" fillId="0" borderId="2" xfId="6" applyFont="1" applyBorder="1" applyAlignment="1">
      <alignment horizontal="left" vertical="center"/>
    </xf>
    <xf numFmtId="0" fontId="12" fillId="0" borderId="1" xfId="6" applyFont="1" applyBorder="1" applyAlignment="1" applyProtection="1">
      <alignment horizontal="center" vertical="center"/>
      <protection locked="0"/>
    </xf>
    <xf numFmtId="0" fontId="12" fillId="0" borderId="2" xfId="6" applyFont="1" applyBorder="1" applyAlignment="1">
      <alignment horizontal="left" vertical="center"/>
    </xf>
    <xf numFmtId="0" fontId="12" fillId="0" borderId="2" xfId="5" applyFont="1" applyBorder="1" applyAlignment="1">
      <alignment horizontal="left" vertical="center" wrapText="1"/>
    </xf>
    <xf numFmtId="0" fontId="23" fillId="0" borderId="2" xfId="5" applyFont="1" applyBorder="1" applyAlignment="1">
      <alignment horizontal="left" vertical="center"/>
    </xf>
    <xf numFmtId="2" fontId="12" fillId="0" borderId="2" xfId="5" applyNumberFormat="1" applyFont="1" applyBorder="1" applyAlignment="1" applyProtection="1">
      <alignment horizontal="center" vertical="center"/>
      <protection locked="0"/>
    </xf>
    <xf numFmtId="1" fontId="12" fillId="0" borderId="2" xfId="5" applyNumberFormat="1" applyFont="1" applyBorder="1" applyAlignment="1" applyProtection="1">
      <alignment horizontal="center" vertical="center"/>
      <protection locked="0"/>
    </xf>
    <xf numFmtId="165" fontId="12" fillId="0" borderId="2" xfId="5" applyNumberFormat="1" applyFont="1" applyBorder="1" applyAlignment="1" applyProtection="1">
      <alignment horizontal="center" vertical="center"/>
      <protection locked="0"/>
    </xf>
    <xf numFmtId="14" fontId="12" fillId="0" borderId="2" xfId="5" applyNumberFormat="1" applyFont="1" applyBorder="1" applyAlignment="1">
      <alignment horizontal="center" vertical="center"/>
    </xf>
    <xf numFmtId="2" fontId="12" fillId="0" borderId="2" xfId="7" applyNumberFormat="1" applyFont="1" applyBorder="1" applyAlignment="1" applyProtection="1">
      <alignment horizontal="center" vertical="center"/>
      <protection locked="0"/>
    </xf>
    <xf numFmtId="2" fontId="12" fillId="16" borderId="2" xfId="7" applyNumberFormat="1" applyFont="1" applyFill="1" applyBorder="1" applyAlignment="1" applyProtection="1">
      <alignment horizontal="center" vertical="center"/>
      <protection locked="0"/>
    </xf>
    <xf numFmtId="2" fontId="16" fillId="16" borderId="2" xfId="6" applyNumberFormat="1" applyFont="1" applyFill="1" applyBorder="1" applyAlignment="1">
      <alignment horizontal="center"/>
    </xf>
    <xf numFmtId="0" fontId="16" fillId="0" borderId="0" xfId="6" applyFont="1" applyAlignment="1">
      <alignment horizontal="center"/>
    </xf>
    <xf numFmtId="43" fontId="12" fillId="16" borderId="2" xfId="7" applyFont="1" applyFill="1" applyBorder="1" applyAlignment="1" applyProtection="1">
      <alignment horizontal="center" vertical="center"/>
      <protection locked="0"/>
    </xf>
    <xf numFmtId="0" fontId="16" fillId="16" borderId="2" xfId="6" applyFont="1" applyFill="1" applyBorder="1" applyAlignment="1">
      <alignment horizontal="center"/>
    </xf>
    <xf numFmtId="0" fontId="16" fillId="0" borderId="2" xfId="6" applyFont="1" applyBorder="1" applyAlignment="1">
      <alignment horizontal="left"/>
    </xf>
    <xf numFmtId="0" fontId="16" fillId="0" borderId="2" xfId="6" applyFont="1" applyBorder="1"/>
    <xf numFmtId="0" fontId="23" fillId="0" borderId="2" xfId="5" applyFont="1" applyBorder="1" applyAlignment="1">
      <alignment horizontal="center" vertical="center"/>
    </xf>
    <xf numFmtId="14" fontId="12" fillId="0" borderId="2" xfId="5" applyNumberFormat="1" applyFont="1" applyBorder="1" applyAlignment="1" applyProtection="1">
      <alignment horizontal="center" vertical="center"/>
      <protection locked="0"/>
    </xf>
    <xf numFmtId="2" fontId="16" fillId="0" borderId="2" xfId="6" applyNumberFormat="1" applyFont="1" applyBorder="1" applyAlignment="1">
      <alignment horizontal="center"/>
    </xf>
    <xf numFmtId="0" fontId="16" fillId="16" borderId="2" xfId="6" applyFont="1" applyFill="1" applyBorder="1"/>
    <xf numFmtId="0" fontId="12" fillId="0" borderId="2" xfId="5" applyFont="1" applyBorder="1" applyAlignment="1">
      <alignment horizontal="center" vertical="center" wrapText="1"/>
    </xf>
    <xf numFmtId="2" fontId="16" fillId="16" borderId="2" xfId="6" applyNumberFormat="1" applyFont="1" applyFill="1" applyBorder="1" applyAlignment="1">
      <alignment horizontal="center" vertical="center"/>
    </xf>
    <xf numFmtId="2" fontId="16" fillId="17" borderId="2" xfId="6" applyNumberFormat="1" applyFont="1" applyFill="1" applyBorder="1" applyAlignment="1">
      <alignment horizontal="center" vertical="center"/>
    </xf>
    <xf numFmtId="0" fontId="12" fillId="2" borderId="2" xfId="6" applyFont="1" applyFill="1" applyBorder="1" applyAlignment="1">
      <alignment horizontal="left" vertical="center"/>
    </xf>
    <xf numFmtId="14" fontId="12" fillId="2" borderId="2" xfId="5" applyNumberFormat="1" applyFont="1" applyFill="1" applyBorder="1" applyAlignment="1" applyProtection="1">
      <alignment horizontal="center" vertical="center"/>
      <protection locked="0"/>
    </xf>
    <xf numFmtId="2" fontId="16" fillId="2" borderId="2" xfId="6" applyNumberFormat="1" applyFont="1" applyFill="1" applyBorder="1" applyAlignment="1">
      <alignment horizontal="center"/>
    </xf>
    <xf numFmtId="0" fontId="14" fillId="0" borderId="0" xfId="6" applyFont="1" applyAlignment="1">
      <alignment horizontal="center"/>
    </xf>
    <xf numFmtId="2" fontId="24" fillId="0" borderId="2" xfId="6" applyNumberFormat="1" applyFont="1" applyBorder="1" applyAlignment="1">
      <alignment horizontal="center"/>
    </xf>
    <xf numFmtId="2" fontId="24" fillId="16" borderId="2" xfId="6" applyNumberFormat="1" applyFont="1" applyFill="1" applyBorder="1" applyAlignment="1">
      <alignment horizontal="center"/>
    </xf>
    <xf numFmtId="0" fontId="1" fillId="0" borderId="0" xfId="6"/>
    <xf numFmtId="0" fontId="7" fillId="0" borderId="0" xfId="6" applyFont="1"/>
    <xf numFmtId="0" fontId="5" fillId="0" borderId="2" xfId="6" applyFont="1" applyBorder="1" applyAlignment="1" applyProtection="1">
      <alignment horizontal="center" wrapText="1"/>
      <protection locked="0"/>
    </xf>
    <xf numFmtId="0" fontId="5" fillId="0" borderId="8" xfId="6" applyFont="1" applyBorder="1" applyAlignment="1" applyProtection="1">
      <alignment horizontal="center" wrapText="1"/>
      <protection locked="0"/>
    </xf>
    <xf numFmtId="0" fontId="25" fillId="0" borderId="2" xfId="6" applyFont="1" applyBorder="1" applyAlignment="1">
      <alignment horizontal="right"/>
    </xf>
    <xf numFmtId="0" fontId="25" fillId="0" borderId="2" xfId="6" applyFont="1" applyBorder="1" applyAlignment="1">
      <alignment horizontal="center" wrapText="1"/>
    </xf>
    <xf numFmtId="0" fontId="25" fillId="0" borderId="12" xfId="6" applyFont="1" applyBorder="1" applyAlignment="1">
      <alignment horizontal="center" wrapText="1"/>
    </xf>
    <xf numFmtId="2" fontId="3" fillId="0" borderId="2" xfId="6" applyNumberFormat="1" applyFont="1" applyBorder="1" applyAlignment="1" applyProtection="1">
      <alignment horizontal="center"/>
      <protection locked="0"/>
    </xf>
    <xf numFmtId="165" fontId="3" fillId="0" borderId="2" xfId="6" applyNumberFormat="1" applyFont="1" applyBorder="1" applyAlignment="1" applyProtection="1">
      <alignment horizontal="center"/>
      <protection locked="0"/>
    </xf>
    <xf numFmtId="14" fontId="3" fillId="0" borderId="2" xfId="6" applyNumberFormat="1" applyFont="1" applyBorder="1" applyAlignment="1">
      <alignment horizontal="center"/>
    </xf>
    <xf numFmtId="0" fontId="7" fillId="0" borderId="2" xfId="6" applyFont="1" applyBorder="1" applyAlignment="1">
      <alignment horizontal="center"/>
    </xf>
    <xf numFmtId="2" fontId="7" fillId="0" borderId="2" xfId="6" applyNumberFormat="1" applyFont="1" applyBorder="1" applyAlignment="1">
      <alignment horizontal="center"/>
    </xf>
    <xf numFmtId="165" fontId="3" fillId="0" borderId="1" xfId="6" applyNumberFormat="1" applyFont="1" applyBorder="1" applyAlignment="1" applyProtection="1">
      <alignment horizontal="center"/>
      <protection locked="0"/>
    </xf>
    <xf numFmtId="0" fontId="7" fillId="0" borderId="2" xfId="6" applyFont="1" applyBorder="1" applyAlignment="1">
      <alignment horizontal="right"/>
    </xf>
    <xf numFmtId="14" fontId="7" fillId="0" borderId="2" xfId="6" applyNumberFormat="1" applyFont="1" applyBorder="1" applyAlignment="1">
      <alignment horizontal="right"/>
    </xf>
    <xf numFmtId="2" fontId="5" fillId="0" borderId="2" xfId="6" applyNumberFormat="1" applyFont="1" applyBorder="1" applyAlignment="1" applyProtection="1">
      <alignment horizontal="right" wrapText="1"/>
      <protection locked="0"/>
    </xf>
    <xf numFmtId="0" fontId="3" fillId="0" borderId="2" xfId="6" applyFont="1" applyBorder="1" applyAlignment="1" applyProtection="1">
      <alignment horizontal="center" vertical="center"/>
      <protection locked="0"/>
    </xf>
    <xf numFmtId="0" fontId="7" fillId="0" borderId="2" xfId="6" applyFont="1" applyBorder="1" applyAlignment="1">
      <alignment horizontal="center" vertical="center"/>
    </xf>
    <xf numFmtId="0" fontId="1" fillId="0" borderId="2" xfId="6" applyBorder="1" applyAlignment="1">
      <alignment horizontal="center" vertical="center" wrapText="1"/>
    </xf>
    <xf numFmtId="2" fontId="7" fillId="0" borderId="2" xfId="6" applyNumberFormat="1" applyFont="1" applyBorder="1" applyAlignment="1">
      <alignment horizontal="center" vertical="center"/>
    </xf>
    <xf numFmtId="14" fontId="7" fillId="0" borderId="2" xfId="6" applyNumberFormat="1" applyFont="1" applyBorder="1" applyAlignment="1">
      <alignment horizontal="center" vertical="center"/>
    </xf>
    <xf numFmtId="1" fontId="7" fillId="0" borderId="2" xfId="6" applyNumberFormat="1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26" fillId="0" borderId="2" xfId="6" applyFont="1" applyBorder="1" applyAlignment="1">
      <alignment horizontal="center" vertical="center" wrapText="1"/>
    </xf>
    <xf numFmtId="2" fontId="3" fillId="0" borderId="1" xfId="6" applyNumberFormat="1" applyFont="1" applyBorder="1" applyAlignment="1" applyProtection="1">
      <alignment horizontal="center" vertical="center"/>
      <protection locked="0"/>
    </xf>
    <xf numFmtId="2" fontId="3" fillId="0" borderId="2" xfId="6" applyNumberFormat="1" applyFont="1" applyBorder="1" applyAlignment="1" applyProtection="1">
      <alignment horizontal="center" vertical="center"/>
      <protection locked="0"/>
    </xf>
    <xf numFmtId="0" fontId="7" fillId="0" borderId="1" xfId="6" applyFont="1" applyBorder="1" applyAlignment="1">
      <alignment horizontal="center" vertical="center"/>
    </xf>
    <xf numFmtId="165" fontId="3" fillId="18" borderId="2" xfId="6" applyNumberFormat="1" applyFont="1" applyFill="1" applyBorder="1" applyAlignment="1" applyProtection="1">
      <alignment horizontal="center" vertical="center"/>
      <protection locked="0"/>
    </xf>
    <xf numFmtId="14" fontId="3" fillId="0" borderId="2" xfId="6" applyNumberFormat="1" applyFont="1" applyBorder="1" applyAlignment="1">
      <alignment horizontal="center" vertical="center"/>
    </xf>
    <xf numFmtId="0" fontId="3" fillId="0" borderId="12" xfId="6" applyFont="1" applyBorder="1" applyAlignment="1">
      <alignment horizontal="center"/>
    </xf>
    <xf numFmtId="0" fontId="3" fillId="0" borderId="0" xfId="6" applyFont="1" applyAlignment="1">
      <alignment horizontal="center"/>
    </xf>
    <xf numFmtId="0" fontId="26" fillId="0" borderId="0" xfId="6" applyFont="1" applyAlignment="1">
      <alignment horizontal="center" vertical="center" wrapText="1"/>
    </xf>
    <xf numFmtId="2" fontId="3" fillId="0" borderId="0" xfId="6" applyNumberFormat="1" applyFont="1" applyProtection="1">
      <protection locked="0"/>
    </xf>
    <xf numFmtId="2" fontId="7" fillId="0" borderId="0" xfId="6" applyNumberFormat="1" applyFont="1"/>
    <xf numFmtId="0" fontId="7" fillId="0" borderId="0" xfId="6" applyFont="1" applyAlignment="1">
      <alignment horizontal="center"/>
    </xf>
    <xf numFmtId="165" fontId="3" fillId="18" borderId="0" xfId="6" applyNumberFormat="1" applyFont="1" applyFill="1" applyAlignment="1" applyProtection="1">
      <alignment horizontal="center"/>
      <protection locked="0"/>
    </xf>
    <xf numFmtId="14" fontId="3" fillId="0" borderId="0" xfId="6" applyNumberFormat="1" applyFont="1" applyAlignment="1">
      <alignment horizontal="center"/>
    </xf>
    <xf numFmtId="1" fontId="7" fillId="0" borderId="0" xfId="6" applyNumberFormat="1" applyFont="1" applyAlignment="1">
      <alignment horizontal="center"/>
    </xf>
    <xf numFmtId="1" fontId="3" fillId="0" borderId="2" xfId="6" applyNumberFormat="1" applyFont="1" applyBorder="1" applyAlignment="1" applyProtection="1">
      <alignment horizontal="center" vertical="center"/>
      <protection locked="0"/>
    </xf>
    <xf numFmtId="0" fontId="25" fillId="0" borderId="0" xfId="6" applyFont="1" applyAlignment="1">
      <alignment horizontal="center"/>
    </xf>
    <xf numFmtId="0" fontId="25" fillId="0" borderId="0" xfId="6" applyFont="1"/>
    <xf numFmtId="0" fontId="1" fillId="0" borderId="0" xfId="6" applyAlignment="1">
      <alignment wrapText="1"/>
    </xf>
    <xf numFmtId="0" fontId="1" fillId="0" borderId="0" xfId="6" applyAlignment="1">
      <alignment horizontal="center" vertical="center" wrapText="1"/>
    </xf>
    <xf numFmtId="14" fontId="7" fillId="0" borderId="0" xfId="6" applyNumberFormat="1" applyFont="1" applyAlignment="1">
      <alignment horizontal="center"/>
    </xf>
    <xf numFmtId="2" fontId="1" fillId="0" borderId="0" xfId="6" applyNumberFormat="1"/>
    <xf numFmtId="14" fontId="7" fillId="0" borderId="2" xfId="6" applyNumberFormat="1" applyFont="1" applyBorder="1" applyAlignment="1">
      <alignment horizontal="center"/>
    </xf>
    <xf numFmtId="1" fontId="7" fillId="0" borderId="2" xfId="7" applyNumberFormat="1" applyFont="1" applyFill="1" applyBorder="1" applyAlignment="1">
      <alignment horizontal="center" vertical="center"/>
    </xf>
  </cellXfs>
  <cellStyles count="8">
    <cellStyle name="Comma 2" xfId="4" xr:uid="{3194006C-5CF7-43BC-A821-7E29BE7834DD}"/>
    <cellStyle name="Comma 3" xfId="7" xr:uid="{A6F34640-DF6F-4163-A905-3A374787520A}"/>
    <cellStyle name="Normal" xfId="0" builtinId="0"/>
    <cellStyle name="Normal 10" xfId="2" xr:uid="{7FE0D961-C0E1-4742-9C40-F801CFA33FD8}"/>
    <cellStyle name="Normal 2" xfId="6" xr:uid="{FFD20923-2119-4271-A72C-B7443DA3673C}"/>
    <cellStyle name="Normal 3 3" xfId="1" xr:uid="{2D912D93-0070-4C83-BDFB-29C4BFAE7F9E}"/>
    <cellStyle name="Normal 4" xfId="3" xr:uid="{D6D7BAD2-1C51-45A9-8CE6-14086109E308}"/>
    <cellStyle name="Normal 4 2" xfId="5" xr:uid="{60E1C553-9D32-4358-8139-672944517E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mpliance\Monthly%20Energy%20Contracts%20Report\2014-08-August\Archive\SCE_RPS_Database_Monthly_Data_Submittal_File_2014-08-0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projp02.oa.caiso.com/Users/gkatta/AppData/Local/Microsoft/Windows/Temporary%20Internet%20Files/Content.IE5/8WSC1CLA/ResourceAdequacyPlanTemplat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NQC%20Requests/59210/2014-02_Batch_2013NetQualifyingCapacityRequestForm_updated_cm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PGE/PGE_CAM-EligibleContracts_Final%202023%20YA_0906202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SCE/YA%20CAM_LCR_2023_2025_Final_090602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SDGE/SDGE%20CAM-Eligible%20Contracts%202023%20-%202025%20-%2010072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FUELS/DATA/Resource%20Adequacy/2021/Filings/MA/10-2021/SDGEOctMA2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NetQualifyingCapacityList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e.eix.com\workgroup\RA%20Compliance\Data%20Requests%20non-CAISO\2015\JRP\CPUC_JRP_DataRequestTemplate_2015Oct29_SCE_SubmittedBoone_formulas_v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ndelat\AppData\Local\Microsoft\Windows\Temporary%20Internet%20Files\Content.Outlook\WAZU1Z5G\SCE_Q4_2019_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B6\AppData\Local\Microsoft\Windows\INetCache\Content.Outlook\FB4QUM2C\Copy%20of%20NetQualifyingCapacityList-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NQC%20Requests/60yyy/2014-02_Batch_2013NetQualifyingCapacityRequestForm_updated_cm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disonintl-my.sharepoint.com/Users/pservedio/AppData/Local/Microsoft/Windows/Temporary%20Internet%20Files/Content.Outlook/MU17HYWB/AllRequests_12_9_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servedio\AppData\Local\Microsoft\Windows\Temporary%20Internet%20Files\Content.Outlook\MU17HYWB\AllRequests_12_9_1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2013ResourceAdequacyPlanTempla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e\workgroup\RA%20Compliance\RA%20Compliance%20Filings\2018%20Year-Ahead%20RA%20Compliance%20Filings\Year-Ahead%20Filings\YA%20Local%20Flex%20Filing\2018YALocalFlexRAFiling%20-%20SCE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Data Definitions"/>
      <sheetName val="Project Information"/>
      <sheetName val="Annex-Interconnection"/>
      <sheetName val="Attestation"/>
      <sheetName val="Choices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Alberta Electric System Operator (AESO)</v>
          </cell>
          <cell r="B2" t="str">
            <v>Bundled</v>
          </cell>
          <cell r="E2" t="str">
            <v>Not yet submitted for approval</v>
          </cell>
          <cell r="F2" t="str">
            <v>Barstow</v>
          </cell>
          <cell r="G2" t="str">
            <v>Not Yet Begun</v>
          </cell>
          <cell r="I2" t="str">
            <v>PPA - Solicitation</v>
          </cell>
          <cell r="J2" t="str">
            <v>PG&amp;E</v>
          </cell>
          <cell r="K2" t="str">
            <v>Yes</v>
          </cell>
          <cell r="N2" t="str">
            <v>In Development</v>
          </cell>
          <cell r="O2" t="str">
            <v>Not Yet Seeking Financing</v>
          </cell>
          <cell r="Q2" t="str">
            <v>Not started</v>
          </cell>
          <cell r="T2" t="str">
            <v>Under Negotiation</v>
          </cell>
          <cell r="U2" t="str">
            <v>Category 0</v>
          </cell>
          <cell r="AA2" t="str">
            <v>Not Yet Filed</v>
          </cell>
          <cell r="AB2" t="str">
            <v>Not Yet Filed</v>
          </cell>
          <cell r="AC2" t="str">
            <v>Not Yet Filed</v>
          </cell>
          <cell r="AD2" t="str">
            <v>Biodiesel</v>
          </cell>
          <cell r="AG2" t="str">
            <v>Yes</v>
          </cell>
          <cell r="AO2" t="str">
            <v>USA</v>
          </cell>
          <cell r="AV2" t="str">
            <v>Solar: Fixed Tilt</v>
          </cell>
          <cell r="AW2" t="str">
            <v>Not Started</v>
          </cell>
          <cell r="AX2" t="str">
            <v>RAM 1</v>
          </cell>
          <cell r="AY2" t="str">
            <v>Utility</v>
          </cell>
        </row>
        <row r="3">
          <cell r="A3" t="str">
            <v>Arizona Public Service Company (AZPS)</v>
          </cell>
          <cell r="B3" t="str">
            <v>REC Only</v>
          </cell>
          <cell r="E3" t="str">
            <v>Pending approval</v>
          </cell>
          <cell r="F3" t="str">
            <v>Baja</v>
          </cell>
          <cell r="G3" t="str">
            <v>Under Construction</v>
          </cell>
          <cell r="I3" t="str">
            <v>PPA - Bilateral</v>
          </cell>
          <cell r="J3" t="str">
            <v>SCE</v>
          </cell>
          <cell r="K3" t="str">
            <v>No</v>
          </cell>
          <cell r="N3" t="str">
            <v>Online-Test Energy</v>
          </cell>
          <cell r="O3" t="str">
            <v>Seeking Financing</v>
          </cell>
          <cell r="Q3" t="str">
            <v>Developer has submitted its Interconnection Request Application</v>
          </cell>
          <cell r="T3" t="str">
            <v>In Development</v>
          </cell>
          <cell r="U3" t="str">
            <v>Category 1</v>
          </cell>
          <cell r="AA3" t="str">
            <v>Filed - Study Tendered</v>
          </cell>
          <cell r="AB3" t="str">
            <v>Filed - Study Tendered</v>
          </cell>
          <cell r="AC3" t="str">
            <v>Filed - Study Tendered</v>
          </cell>
          <cell r="AD3" t="str">
            <v>Biogas</v>
          </cell>
          <cell r="AG3" t="str">
            <v>No</v>
          </cell>
          <cell r="AO3" t="str">
            <v>Canada</v>
          </cell>
          <cell r="AV3" t="str">
            <v>Solar: Tracking (1 Axis)</v>
          </cell>
          <cell r="AW3" t="str">
            <v>Under Negotiation</v>
          </cell>
          <cell r="AX3" t="str">
            <v>RAM 2</v>
          </cell>
          <cell r="AY3" t="str">
            <v>Counterparty</v>
          </cell>
        </row>
        <row r="4">
          <cell r="A4" t="str">
            <v>Arlington Valley LLC (DEAA)</v>
          </cell>
          <cell r="E4" t="str">
            <v>Approved</v>
          </cell>
          <cell r="F4" t="str">
            <v>Carrizo North</v>
          </cell>
          <cell r="G4" t="str">
            <v>Complete</v>
          </cell>
          <cell r="I4" t="str">
            <v>PSA - Bilateral</v>
          </cell>
          <cell r="J4" t="str">
            <v>SDG&amp;E</v>
          </cell>
          <cell r="K4" t="str">
            <v>Prime</v>
          </cell>
          <cell r="N4" t="str">
            <v>Online-Partially Delivering</v>
          </cell>
          <cell r="O4" t="str">
            <v>Partial Financing Secured</v>
          </cell>
          <cell r="Q4" t="str">
            <v>Developer has submitted requirements for maintaining queue position</v>
          </cell>
          <cell r="T4" t="str">
            <v>Online</v>
          </cell>
          <cell r="U4" t="str">
            <v>Category 2</v>
          </cell>
          <cell r="AA4" t="str">
            <v>Filed - Study in Progress</v>
          </cell>
          <cell r="AB4" t="str">
            <v>Filed - Study in Progress</v>
          </cell>
          <cell r="AC4" t="str">
            <v>Filed - Study in Progress</v>
          </cell>
          <cell r="AD4" t="str">
            <v>Biomass</v>
          </cell>
          <cell r="AO4" t="str">
            <v>Multiple</v>
          </cell>
          <cell r="AV4" t="str">
            <v>Solar: Tracking (2 Axis)</v>
          </cell>
          <cell r="AW4" t="str">
            <v>Signed</v>
          </cell>
          <cell r="AX4" t="str">
            <v>RAM 3</v>
          </cell>
          <cell r="AY4" t="str">
            <v>Mutual</v>
          </cell>
        </row>
        <row r="5">
          <cell r="A5" t="str">
            <v>Avista Corporation (AVA)</v>
          </cell>
          <cell r="E5" t="str">
            <v>No approval needed</v>
          </cell>
          <cell r="F5" t="str">
            <v>Carrizo South</v>
          </cell>
          <cell r="G5" t="str">
            <v>Unknown</v>
          </cell>
          <cell r="I5" t="str">
            <v>FIT - 1969</v>
          </cell>
          <cell r="J5" t="str">
            <v>Other</v>
          </cell>
          <cell r="N5" t="str">
            <v>Online-Fully Delivering</v>
          </cell>
          <cell r="O5" t="str">
            <v>All Financing Secured</v>
          </cell>
          <cell r="Q5" t="str">
            <v>Project accepted through Fast Track Process</v>
          </cell>
          <cell r="T5" t="str">
            <v>Expired</v>
          </cell>
          <cell r="U5" t="str">
            <v>Category 3</v>
          </cell>
          <cell r="AA5" t="str">
            <v>Filed - Re-Study Required</v>
          </cell>
          <cell r="AB5" t="str">
            <v>Filed - Re-Study Required</v>
          </cell>
          <cell r="AC5" t="str">
            <v>Filed - Re-Study Required</v>
          </cell>
          <cell r="AD5" t="str">
            <v>Conduit hydro</v>
          </cell>
          <cell r="AO5" t="str">
            <v>TBD</v>
          </cell>
          <cell r="AV5" t="str">
            <v>Hydro: Run-of-River</v>
          </cell>
          <cell r="AW5" t="str">
            <v>Self-Perform</v>
          </cell>
          <cell r="AX5" t="str">
            <v>RAM 4</v>
          </cell>
        </row>
        <row r="6">
          <cell r="A6" t="str">
            <v>Balancing Authority of Northern (BANC)</v>
          </cell>
          <cell r="E6" t="str">
            <v>Approved-Amendment pending approval</v>
          </cell>
          <cell r="F6" t="str">
            <v>Cuyama</v>
          </cell>
          <cell r="I6" t="str">
            <v>FIT - ReMAT</v>
          </cell>
          <cell r="N6" t="str">
            <v>Expired</v>
          </cell>
          <cell r="O6" t="str">
            <v>N/A-No Financing Required</v>
          </cell>
          <cell r="Q6" t="str">
            <v>Project has technical scoping meeting</v>
          </cell>
          <cell r="T6" t="str">
            <v>Terminated</v>
          </cell>
          <cell r="AA6" t="str">
            <v>Complete</v>
          </cell>
          <cell r="AB6" t="str">
            <v>Complete</v>
          </cell>
          <cell r="AC6" t="str">
            <v>Complete</v>
          </cell>
          <cell r="AD6" t="str">
            <v>Digester gas</v>
          </cell>
          <cell r="AV6" t="str">
            <v>Hydro: Reservoir</v>
          </cell>
          <cell r="AW6" t="str">
            <v>N/A</v>
          </cell>
          <cell r="AX6" t="str">
            <v>RAM 5</v>
          </cell>
        </row>
        <row r="7">
          <cell r="A7" t="str">
            <v>Bonneville Power Administration (BPAT)</v>
          </cell>
          <cell r="E7" t="str">
            <v>Advice letter withdrawn</v>
          </cell>
          <cell r="F7" t="str">
            <v>Fairmont</v>
          </cell>
          <cell r="I7" t="str">
            <v>FIT - SB1122</v>
          </cell>
          <cell r="N7" t="str">
            <v>Terminated</v>
          </cell>
          <cell r="O7" t="str">
            <v>Unknown</v>
          </cell>
          <cell r="Q7" t="str">
            <v>Project is undergoing Phase I Study</v>
          </cell>
          <cell r="AA7" t="str">
            <v>Waived</v>
          </cell>
          <cell r="AB7" t="str">
            <v>Waived</v>
          </cell>
          <cell r="AC7" t="str">
            <v>Waived</v>
          </cell>
          <cell r="AD7" t="str">
            <v>Geothermal</v>
          </cell>
          <cell r="AV7" t="str">
            <v>Hydro: Unknown</v>
          </cell>
          <cell r="AW7" t="str">
            <v>Unknown</v>
          </cell>
        </row>
        <row r="8">
          <cell r="A8" t="str">
            <v>British Columbia Hydro Authority (BCHA)</v>
          </cell>
          <cell r="E8" t="str">
            <v>Rejected</v>
          </cell>
          <cell r="F8" t="str">
            <v>Imperial East</v>
          </cell>
          <cell r="I8" t="str">
            <v>PV PPA Programs</v>
          </cell>
          <cell r="Q8" t="str">
            <v>Developer has received results of Phase I Interconnection Study</v>
          </cell>
          <cell r="AA8" t="str">
            <v>Withdrawn</v>
          </cell>
          <cell r="AB8" t="str">
            <v>Withdrawn</v>
          </cell>
          <cell r="AC8" t="str">
            <v>Withdrawn</v>
          </cell>
          <cell r="AD8" t="str">
            <v>Hybrid</v>
          </cell>
          <cell r="AV8" t="str">
            <v>N/A</v>
          </cell>
        </row>
        <row r="9">
          <cell r="A9" t="str">
            <v>California Independent System Operator (CAISO)</v>
          </cell>
          <cell r="F9" t="str">
            <v>Imperial North</v>
          </cell>
          <cell r="I9" t="str">
            <v>Renewable Standard Contract (RSC)</v>
          </cell>
          <cell r="Q9" t="str">
            <v>Developer filed application for Phase II Interconnection study</v>
          </cell>
          <cell r="AA9" t="str">
            <v>Unknown</v>
          </cell>
          <cell r="AB9" t="str">
            <v>Unknown</v>
          </cell>
          <cell r="AC9" t="str">
            <v>Unknown</v>
          </cell>
          <cell r="AD9" t="str">
            <v>Landfill gas</v>
          </cell>
        </row>
        <row r="10">
          <cell r="A10" t="str">
            <v>Comision Federal de Electricidad (CFE)</v>
          </cell>
          <cell r="F10" t="str">
            <v>Imperial South</v>
          </cell>
          <cell r="I10" t="str">
            <v>Utility-Owned Generation (UOG)</v>
          </cell>
          <cell r="Q10" t="str">
            <v>(GIDAP) ISO performs reassesment study based on developer decisions from phase I results</v>
          </cell>
          <cell r="AA10" t="str">
            <v>N/A</v>
          </cell>
          <cell r="AB10" t="str">
            <v>N/A</v>
          </cell>
          <cell r="AC10" t="str">
            <v>N/A</v>
          </cell>
          <cell r="AD10" t="str">
            <v>Muni solid waste</v>
          </cell>
        </row>
        <row r="11">
          <cell r="A11" t="str">
            <v>El Paso Electric Company (EPE)</v>
          </cell>
          <cell r="F11" t="str">
            <v>Inyokern</v>
          </cell>
          <cell r="I11" t="str">
            <v>Renewable Auction Mechanism (RAM)</v>
          </cell>
          <cell r="Q11" t="str">
            <v>Project is undergoing Phase II Interconnection Study</v>
          </cell>
          <cell r="AD11" t="str">
            <v>Ocean/tidal</v>
          </cell>
        </row>
        <row r="12">
          <cell r="A12" t="str">
            <v>Gila River Power LP (GRMA)</v>
          </cell>
          <cell r="F12" t="str">
            <v>Iron Mountain</v>
          </cell>
          <cell r="I12" t="str">
            <v>QF Standard Contract</v>
          </cell>
          <cell r="Q12" t="str">
            <v>Developer has received results of Phase II interconnection study</v>
          </cell>
          <cell r="AD12" t="str">
            <v>Small hydro</v>
          </cell>
        </row>
        <row r="13">
          <cell r="A13" t="str">
            <v>Griffith Energy LLC (GRIF)</v>
          </cell>
          <cell r="F13" t="str">
            <v>Kramer</v>
          </cell>
          <cell r="I13" t="str">
            <v>QF CHP</v>
          </cell>
          <cell r="Q13" t="str">
            <v>(GIDAP) Developer has received results and  submitted affidavits attesting to progress on specified milestones</v>
          </cell>
          <cell r="AD13" t="str">
            <v>Solar PV - Rooftop</v>
          </cell>
        </row>
        <row r="14">
          <cell r="A14" t="str">
            <v>Idaho Power Company (IPCO)</v>
          </cell>
          <cell r="F14" t="str">
            <v>Lassen North</v>
          </cell>
          <cell r="Q14" t="str">
            <v>(GIDAP) CAISO provides TP Deliverability allocation results to customers for eligible projects</v>
          </cell>
          <cell r="AD14" t="str">
            <v>Solar PV - Ground mount</v>
          </cell>
        </row>
        <row r="15">
          <cell r="A15" t="str">
            <v>Imperial Irrigation District (IID)</v>
          </cell>
          <cell r="F15" t="str">
            <v>Lassen South</v>
          </cell>
          <cell r="Q15" t="str">
            <v>Project is negotiating its GIA</v>
          </cell>
          <cell r="AD15" t="str">
            <v>Solar Thermal - No Storage</v>
          </cell>
        </row>
        <row r="16">
          <cell r="A16" t="str">
            <v>Lassen Municipal Utility District (LMUD)</v>
          </cell>
          <cell r="F16" t="str">
            <v>Mountain Pass</v>
          </cell>
          <cell r="Q16" t="str">
            <v>GIA executed and developer has posted 2nd IFS</v>
          </cell>
          <cell r="AD16" t="str">
            <v>Solar Thermal - With Storage (molten salt)</v>
          </cell>
        </row>
        <row r="17">
          <cell r="A17" t="str">
            <v>Los Angeles Department of Water and Power (LDWP)</v>
          </cell>
          <cell r="F17" t="str">
            <v>N/A</v>
          </cell>
          <cell r="Q17" t="str">
            <v>Project makes third financial posting at start of construction activities</v>
          </cell>
          <cell r="AD17" t="str">
            <v>Space solar</v>
          </cell>
        </row>
        <row r="18">
          <cell r="A18" t="str">
            <v>Missouri Region (Colorado)</v>
          </cell>
          <cell r="F18" t="str">
            <v>Needles</v>
          </cell>
          <cell r="Q18" t="str">
            <v>Self Perform</v>
          </cell>
          <cell r="AD18" t="str">
            <v>Wind</v>
          </cell>
        </row>
        <row r="19">
          <cell r="A19" t="str">
            <v>NaturEner Power Watch LLC (GWA)</v>
          </cell>
          <cell r="F19" t="str">
            <v>Nevada N</v>
          </cell>
          <cell r="Q19" t="str">
            <v>Complete</v>
          </cell>
          <cell r="AD19" t="str">
            <v>Various</v>
          </cell>
        </row>
        <row r="20">
          <cell r="A20" t="str">
            <v>Nevada Power Company (NEVP)</v>
          </cell>
          <cell r="F20" t="str">
            <v>Nevada C</v>
          </cell>
          <cell r="Q20" t="str">
            <v>Withdrawn</v>
          </cell>
        </row>
        <row r="21">
          <cell r="A21" t="str">
            <v>New Harquahala Generating Company (HGMA)</v>
          </cell>
          <cell r="F21" t="str">
            <v>NonCREZ</v>
          </cell>
          <cell r="Q21" t="str">
            <v>Unknown</v>
          </cell>
        </row>
        <row r="22">
          <cell r="A22" t="str">
            <v>NorthWestern Energy (NWMT)</v>
          </cell>
          <cell r="F22" t="str">
            <v>Owens Valley</v>
          </cell>
          <cell r="Q22" t="str">
            <v>N/A</v>
          </cell>
        </row>
        <row r="23">
          <cell r="A23" t="str">
            <v>PacifiCorp East (PACE)</v>
          </cell>
          <cell r="F23" t="str">
            <v>Palm Springs</v>
          </cell>
        </row>
        <row r="24">
          <cell r="A24" t="str">
            <v>PacifiCorp West (PACW)</v>
          </cell>
          <cell r="F24" t="str">
            <v>Pisgah</v>
          </cell>
        </row>
        <row r="25">
          <cell r="A25" t="str">
            <v>Portland General Electric Company (PGE)</v>
          </cell>
          <cell r="F25" t="str">
            <v>Riverside East</v>
          </cell>
        </row>
        <row r="26">
          <cell r="A26" t="str">
            <v>Public Service Company of Colorado (PSCO)</v>
          </cell>
          <cell r="F26" t="str">
            <v>Round Mountain</v>
          </cell>
        </row>
        <row r="27">
          <cell r="A27" t="str">
            <v>Public Service Company of New Mexico (PNM)</v>
          </cell>
          <cell r="F27" t="str">
            <v>San Bernardino - Bakersfield</v>
          </cell>
        </row>
        <row r="28">
          <cell r="A28" t="str">
            <v>PUD No. 1 of Chelan County (CHPD)</v>
          </cell>
          <cell r="F28" t="str">
            <v>San Bernardino - Lucerne</v>
          </cell>
        </row>
        <row r="29">
          <cell r="A29" t="str">
            <v>PUD No. 1 of Douglas County (DOPD)</v>
          </cell>
          <cell r="F29" t="str">
            <v>San Diego North Central</v>
          </cell>
        </row>
        <row r="30">
          <cell r="A30" t="str">
            <v>PUD No. 2 of Grant County (GCPD)</v>
          </cell>
          <cell r="F30" t="str">
            <v>San Diego South</v>
          </cell>
        </row>
        <row r="31">
          <cell r="A31" t="str">
            <v>Puget Sound Energy (PSEI)</v>
          </cell>
          <cell r="F31" t="str">
            <v>Santa Barbara</v>
          </cell>
        </row>
        <row r="32">
          <cell r="A32" t="str">
            <v>Salt River Project (SRP)</v>
          </cell>
          <cell r="F32" t="str">
            <v>Solano</v>
          </cell>
        </row>
        <row r="33">
          <cell r="A33" t="str">
            <v>Seattle City Light (SCL)</v>
          </cell>
          <cell r="F33" t="str">
            <v>TBD</v>
          </cell>
        </row>
        <row r="34">
          <cell r="A34" t="str">
            <v>Sierra Pacific Power Company (SPPC)</v>
          </cell>
          <cell r="F34" t="str">
            <v>Tehachapi</v>
          </cell>
        </row>
        <row r="35">
          <cell r="A35" t="str">
            <v>City of Tacoma Department of Public Utilities (TPWR)</v>
          </cell>
          <cell r="F35" t="str">
            <v>Twenty-nine Palms</v>
          </cell>
        </row>
        <row r="36">
          <cell r="A36" t="str">
            <v>Tucson Electric Power Company (TEPC)</v>
          </cell>
          <cell r="F36" t="str">
            <v>Unidentified</v>
          </cell>
        </row>
        <row r="37">
          <cell r="A37" t="str">
            <v>Turlock Irrigation District (TIDC)</v>
          </cell>
          <cell r="F37" t="str">
            <v>Unknown</v>
          </cell>
        </row>
        <row r="38">
          <cell r="A38" t="str">
            <v>Western Area Power Administration (WACM)</v>
          </cell>
          <cell r="F38" t="str">
            <v>Victorville</v>
          </cell>
        </row>
        <row r="39">
          <cell r="A39" t="str">
            <v>Unknown</v>
          </cell>
          <cell r="F39" t="str">
            <v>Westlands</v>
          </cell>
        </row>
        <row r="40">
          <cell r="A40" t="str">
            <v>Western Area Power Administration (WALC)</v>
          </cell>
        </row>
        <row r="41">
          <cell r="A41" t="str">
            <v>Western Area Power Administration (WAUW)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ources"/>
      <sheetName val="Other"/>
      <sheetName val="Lists"/>
      <sheetName val="Sheet1"/>
      <sheetName val="PRM For Annual RA"/>
      <sheetName val="Flexible RA Capacity"/>
    </sheetNames>
    <sheetDataSet>
      <sheetData sheetId="0" refreshError="1"/>
      <sheetData sheetId="1" refreshError="1"/>
      <sheetData sheetId="2">
        <row r="2">
          <cell r="A2" t="str">
            <v>Monthly</v>
          </cell>
        </row>
        <row r="3">
          <cell r="A3" t="str">
            <v>Annual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  <sheetName val="Sheet1"/>
    </sheetNames>
    <sheetDataSet>
      <sheetData sheetId="0"/>
      <sheetData sheetId="1"/>
      <sheetData sheetId="2"/>
      <sheetData sheetId="3">
        <row r="32">
          <cell r="B32" t="str">
            <v>Yes - SOLR</v>
          </cell>
        </row>
        <row r="33">
          <cell r="B33" t="str">
            <v>Yes - WIND</v>
          </cell>
        </row>
        <row r="34">
          <cell r="B34" t="str">
            <v>No</v>
          </cell>
        </row>
      </sheetData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 eligible contracts '23"/>
      <sheetName val="CAM eligible contracts '24"/>
      <sheetName val="CAM eligible contracts '25"/>
      <sheetName val="Emergency Reliability Resources"/>
      <sheetName val="IRP Resources"/>
      <sheetName val="2023 Draft NQC_081922"/>
      <sheetName val="2023 Draft EFC_081822"/>
    </sheetNames>
    <sheetDataSet>
      <sheetData sheetId="0"/>
      <sheetData sheetId="1">
        <row r="3">
          <cell r="C3">
            <v>45292</v>
          </cell>
          <cell r="D3">
            <v>45323</v>
          </cell>
          <cell r="E3">
            <v>45352</v>
          </cell>
          <cell r="F3">
            <v>45383</v>
          </cell>
          <cell r="G3">
            <v>45413</v>
          </cell>
          <cell r="H3">
            <v>45444</v>
          </cell>
          <cell r="I3">
            <v>45474</v>
          </cell>
          <cell r="J3">
            <v>45505</v>
          </cell>
          <cell r="K3">
            <v>45536</v>
          </cell>
          <cell r="L3">
            <v>45566</v>
          </cell>
          <cell r="M3">
            <v>45597</v>
          </cell>
          <cell r="N3">
            <v>45627</v>
          </cell>
        </row>
        <row r="6">
          <cell r="B6" t="str">
            <v>STOILS_1_UNITS</v>
          </cell>
          <cell r="W6" t="str">
            <v>VISTRA_5_DALBT1</v>
          </cell>
        </row>
        <row r="7">
          <cell r="B7" t="str">
            <v>KERNRG_1_UNITS</v>
          </cell>
          <cell r="W7" t="str">
            <v>VISTRA_5_DALBT2</v>
          </cell>
        </row>
        <row r="8">
          <cell r="B8" t="str">
            <v>TANHIL_6_SOLART</v>
          </cell>
          <cell r="W8" t="str">
            <v>VISTRA_5_DALBT3</v>
          </cell>
        </row>
        <row r="9">
          <cell r="B9" t="str">
            <v>FRITO_1_LAY</v>
          </cell>
        </row>
        <row r="10">
          <cell r="B10" t="str">
            <v>VISTRA_5_DALBT1</v>
          </cell>
        </row>
        <row r="11">
          <cell r="B11" t="str">
            <v>VISTRA_5_DALBT2</v>
          </cell>
        </row>
        <row r="12">
          <cell r="B12" t="str">
            <v>VISTRA_5_DALBT3</v>
          </cell>
        </row>
      </sheetData>
      <sheetData sheetId="2"/>
      <sheetData sheetId="3"/>
      <sheetData sheetId="4"/>
      <sheetData sheetId="5">
        <row r="1">
          <cell r="A1" t="str">
            <v>Resource ID</v>
          </cell>
          <cell r="C1" t="str">
            <v>Local Area</v>
          </cell>
        </row>
        <row r="2">
          <cell r="A2" t="str">
            <v>7STDRD_1_SOLAR1</v>
          </cell>
          <cell r="B2" t="str">
            <v>Shafter Solar</v>
          </cell>
          <cell r="C2" t="str">
            <v>Kern</v>
          </cell>
          <cell r="D2">
            <v>0.08</v>
          </cell>
          <cell r="E2">
            <v>0.6</v>
          </cell>
          <cell r="F2">
            <v>0.7</v>
          </cell>
          <cell r="G2">
            <v>0.88</v>
          </cell>
          <cell r="H2">
            <v>1.28</v>
          </cell>
          <cell r="I2">
            <v>2.62</v>
          </cell>
          <cell r="J2">
            <v>2.88</v>
          </cell>
          <cell r="K2">
            <v>2.48</v>
          </cell>
          <cell r="L2">
            <v>2.2200000000000002</v>
          </cell>
          <cell r="M2">
            <v>1.48</v>
          </cell>
          <cell r="N2">
            <v>1.1399999999999999</v>
          </cell>
          <cell r="O2">
            <v>0.7</v>
          </cell>
        </row>
        <row r="3">
          <cell r="A3" t="str">
            <v>ACACIA_6_SOLAR</v>
          </cell>
          <cell r="B3" t="str">
            <v>West Antelope Solar</v>
          </cell>
          <cell r="C3" t="str">
            <v>Big Creek-Ventura</v>
          </cell>
          <cell r="D3">
            <v>0.08</v>
          </cell>
          <cell r="E3">
            <v>0.6</v>
          </cell>
          <cell r="F3">
            <v>0.7</v>
          </cell>
          <cell r="G3">
            <v>0.88</v>
          </cell>
          <cell r="H3">
            <v>1.28</v>
          </cell>
          <cell r="I3">
            <v>2.62</v>
          </cell>
          <cell r="J3">
            <v>2.88</v>
          </cell>
          <cell r="K3">
            <v>2.48</v>
          </cell>
          <cell r="L3">
            <v>2.2200000000000002</v>
          </cell>
          <cell r="M3">
            <v>1.48</v>
          </cell>
          <cell r="N3">
            <v>1.1399999999999999</v>
          </cell>
          <cell r="O3">
            <v>0.7</v>
          </cell>
        </row>
        <row r="4">
          <cell r="A4" t="str">
            <v>ADERA_1_SOLAR1</v>
          </cell>
          <cell r="B4" t="str">
            <v>Adera Solar</v>
          </cell>
          <cell r="C4" t="str">
            <v>Fresno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 t="str">
            <v>ADLIN_1_UNITS</v>
          </cell>
          <cell r="B5" t="str">
            <v>GEYSERS AIDLIN AGGREGATE</v>
          </cell>
          <cell r="C5" t="str">
            <v>NCNB</v>
          </cell>
          <cell r="D5">
            <v>22</v>
          </cell>
          <cell r="E5">
            <v>22</v>
          </cell>
          <cell r="F5">
            <v>22</v>
          </cell>
          <cell r="G5">
            <v>22</v>
          </cell>
          <cell r="H5">
            <v>22</v>
          </cell>
          <cell r="I5">
            <v>22</v>
          </cell>
          <cell r="J5">
            <v>22</v>
          </cell>
          <cell r="K5">
            <v>22</v>
          </cell>
          <cell r="L5">
            <v>22</v>
          </cell>
          <cell r="M5">
            <v>22</v>
          </cell>
          <cell r="N5">
            <v>22</v>
          </cell>
          <cell r="O5">
            <v>22</v>
          </cell>
        </row>
        <row r="6">
          <cell r="A6" t="str">
            <v>ADMEST_6_SOLAR</v>
          </cell>
          <cell r="B6" t="str">
            <v>Adams East</v>
          </cell>
          <cell r="C6" t="str">
            <v>Fresno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 t="str">
            <v>ADOBEE_1_SOLAR</v>
          </cell>
          <cell r="B7" t="str">
            <v>Adobe Solar</v>
          </cell>
          <cell r="C7" t="str">
            <v>CAISO System</v>
          </cell>
          <cell r="D7">
            <v>0.08</v>
          </cell>
          <cell r="E7">
            <v>0.6</v>
          </cell>
          <cell r="F7">
            <v>0.7</v>
          </cell>
          <cell r="G7">
            <v>0.88</v>
          </cell>
          <cell r="H7">
            <v>1.28</v>
          </cell>
          <cell r="I7">
            <v>2.62</v>
          </cell>
          <cell r="J7">
            <v>2.88</v>
          </cell>
          <cell r="K7">
            <v>2.48</v>
          </cell>
          <cell r="L7">
            <v>2.2200000000000002</v>
          </cell>
          <cell r="M7">
            <v>1.48</v>
          </cell>
          <cell r="N7">
            <v>1.1399999999999999</v>
          </cell>
          <cell r="O7">
            <v>0.7</v>
          </cell>
        </row>
        <row r="8">
          <cell r="A8" t="str">
            <v>AGRICO_6_PL3N5</v>
          </cell>
          <cell r="B8" t="str">
            <v>Fresno Peaker</v>
          </cell>
          <cell r="C8" t="str">
            <v>Fresno</v>
          </cell>
          <cell r="D8">
            <v>22.69</v>
          </cell>
          <cell r="E8">
            <v>22.69</v>
          </cell>
          <cell r="F8">
            <v>22.69</v>
          </cell>
          <cell r="G8">
            <v>22.69</v>
          </cell>
          <cell r="H8">
            <v>22.69</v>
          </cell>
          <cell r="I8">
            <v>22.69</v>
          </cell>
          <cell r="J8">
            <v>22.69</v>
          </cell>
          <cell r="K8">
            <v>22.69</v>
          </cell>
          <cell r="L8">
            <v>22.69</v>
          </cell>
          <cell r="M8">
            <v>22.69</v>
          </cell>
          <cell r="N8">
            <v>22.69</v>
          </cell>
          <cell r="O8">
            <v>22.69</v>
          </cell>
        </row>
        <row r="9">
          <cell r="A9" t="str">
            <v>AGRICO_7_UNIT</v>
          </cell>
          <cell r="B9" t="str">
            <v>Fresno Cogen</v>
          </cell>
          <cell r="C9" t="str">
            <v>Fresno</v>
          </cell>
          <cell r="D9">
            <v>48.58</v>
          </cell>
          <cell r="E9">
            <v>48.58</v>
          </cell>
          <cell r="F9">
            <v>48.58</v>
          </cell>
          <cell r="G9">
            <v>48.58</v>
          </cell>
          <cell r="H9">
            <v>48.58</v>
          </cell>
          <cell r="I9">
            <v>48.58</v>
          </cell>
          <cell r="J9">
            <v>48.58</v>
          </cell>
          <cell r="K9">
            <v>48.58</v>
          </cell>
          <cell r="L9">
            <v>48.58</v>
          </cell>
          <cell r="M9">
            <v>48.58</v>
          </cell>
          <cell r="N9">
            <v>48.58</v>
          </cell>
          <cell r="O9">
            <v>48.58</v>
          </cell>
        </row>
        <row r="10">
          <cell r="A10" t="str">
            <v>AGUCAL_5_SOLAR1</v>
          </cell>
          <cell r="B10" t="str">
            <v>Agua Caliente Solar</v>
          </cell>
          <cell r="C10" t="str">
            <v>CAISO System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AKINGS_6_AMESR1</v>
          </cell>
          <cell r="B11" t="str">
            <v>American Kings Solar</v>
          </cell>
          <cell r="C11" t="str">
            <v>Fresno</v>
          </cell>
          <cell r="D11">
            <v>0.49</v>
          </cell>
          <cell r="E11">
            <v>3.69</v>
          </cell>
          <cell r="F11">
            <v>4.3099999999999996</v>
          </cell>
          <cell r="G11">
            <v>5.41</v>
          </cell>
          <cell r="H11">
            <v>7.87</v>
          </cell>
          <cell r="I11">
            <v>16.11</v>
          </cell>
          <cell r="J11">
            <v>17.71</v>
          </cell>
          <cell r="K11">
            <v>15.25</v>
          </cell>
          <cell r="L11">
            <v>13.65</v>
          </cell>
          <cell r="M11">
            <v>9.1</v>
          </cell>
          <cell r="N11">
            <v>7.01</v>
          </cell>
          <cell r="O11">
            <v>4.3099999999999996</v>
          </cell>
        </row>
        <row r="12">
          <cell r="A12" t="str">
            <v>ALAMIT_2_PL1X3</v>
          </cell>
          <cell r="B12" t="str">
            <v>Alamitos Energy Center Unit 7</v>
          </cell>
          <cell r="C12" t="str">
            <v>LA Basin</v>
          </cell>
          <cell r="D12">
            <v>674.7</v>
          </cell>
          <cell r="E12">
            <v>674.7</v>
          </cell>
          <cell r="F12">
            <v>674.7</v>
          </cell>
          <cell r="G12">
            <v>674.7</v>
          </cell>
          <cell r="H12">
            <v>674.7</v>
          </cell>
          <cell r="I12">
            <v>674.7</v>
          </cell>
          <cell r="J12">
            <v>674.7</v>
          </cell>
          <cell r="K12">
            <v>674.7</v>
          </cell>
          <cell r="L12">
            <v>674.7</v>
          </cell>
          <cell r="M12">
            <v>674.7</v>
          </cell>
          <cell r="N12">
            <v>674.7</v>
          </cell>
          <cell r="O12">
            <v>674.7</v>
          </cell>
        </row>
        <row r="13">
          <cell r="A13" t="str">
            <v>ALAMIT_7_ES1</v>
          </cell>
          <cell r="B13" t="str">
            <v>Alamitos Energy Storage</v>
          </cell>
          <cell r="C13" t="str">
            <v>LA Basin</v>
          </cell>
          <cell r="D13">
            <v>100</v>
          </cell>
          <cell r="E13">
            <v>100</v>
          </cell>
          <cell r="F13">
            <v>100</v>
          </cell>
          <cell r="G13">
            <v>100</v>
          </cell>
          <cell r="H13">
            <v>100</v>
          </cell>
          <cell r="I13">
            <v>100</v>
          </cell>
          <cell r="J13">
            <v>100</v>
          </cell>
          <cell r="K13">
            <v>100</v>
          </cell>
          <cell r="L13">
            <v>100</v>
          </cell>
          <cell r="M13">
            <v>100</v>
          </cell>
          <cell r="N13">
            <v>100</v>
          </cell>
          <cell r="O13">
            <v>100</v>
          </cell>
        </row>
        <row r="14">
          <cell r="A14" t="str">
            <v>ALAMIT_7_UNIT 3</v>
          </cell>
          <cell r="B14" t="str">
            <v>ALAMITOS GEN STA. UNIT 3</v>
          </cell>
          <cell r="C14" t="str">
            <v>LA Basin</v>
          </cell>
          <cell r="D14">
            <v>326.76</v>
          </cell>
          <cell r="E14">
            <v>326.76</v>
          </cell>
          <cell r="F14">
            <v>326.76</v>
          </cell>
          <cell r="G14">
            <v>326.76</v>
          </cell>
          <cell r="H14">
            <v>326.76</v>
          </cell>
          <cell r="I14">
            <v>326.76</v>
          </cell>
          <cell r="J14">
            <v>326.76</v>
          </cell>
          <cell r="K14">
            <v>326.76</v>
          </cell>
          <cell r="L14">
            <v>326.76</v>
          </cell>
          <cell r="M14">
            <v>326.76</v>
          </cell>
          <cell r="N14">
            <v>326.76</v>
          </cell>
          <cell r="O14">
            <v>326.76</v>
          </cell>
        </row>
        <row r="15">
          <cell r="A15" t="str">
            <v>ALAMIT_7_UNIT 4</v>
          </cell>
          <cell r="B15" t="str">
            <v>ALAMITOS GEN STA. UNIT 4</v>
          </cell>
          <cell r="C15" t="str">
            <v>LA Basin</v>
          </cell>
          <cell r="D15">
            <v>334.43</v>
          </cell>
          <cell r="E15">
            <v>334.43</v>
          </cell>
          <cell r="F15">
            <v>334.43</v>
          </cell>
          <cell r="G15">
            <v>334.43</v>
          </cell>
          <cell r="H15">
            <v>334.43</v>
          </cell>
          <cell r="I15">
            <v>334.43</v>
          </cell>
          <cell r="J15">
            <v>334.43</v>
          </cell>
          <cell r="K15">
            <v>334.43</v>
          </cell>
          <cell r="L15">
            <v>334.43</v>
          </cell>
          <cell r="M15">
            <v>334.43</v>
          </cell>
          <cell r="N15">
            <v>334.43</v>
          </cell>
          <cell r="O15">
            <v>334.43</v>
          </cell>
        </row>
        <row r="16">
          <cell r="A16" t="str">
            <v>ALAMIT_7_UNIT 5</v>
          </cell>
          <cell r="B16" t="str">
            <v>ALAMITOS GEN STA. UNIT 5</v>
          </cell>
          <cell r="C16" t="str">
            <v>LA Basin</v>
          </cell>
          <cell r="D16">
            <v>480</v>
          </cell>
          <cell r="E16">
            <v>480</v>
          </cell>
          <cell r="F16">
            <v>480</v>
          </cell>
          <cell r="G16">
            <v>480</v>
          </cell>
          <cell r="H16">
            <v>480</v>
          </cell>
          <cell r="I16">
            <v>480</v>
          </cell>
          <cell r="J16">
            <v>480</v>
          </cell>
          <cell r="K16">
            <v>480</v>
          </cell>
          <cell r="L16">
            <v>480</v>
          </cell>
          <cell r="M16">
            <v>480</v>
          </cell>
          <cell r="N16">
            <v>480</v>
          </cell>
          <cell r="O16">
            <v>480</v>
          </cell>
        </row>
        <row r="17">
          <cell r="A17" t="str">
            <v>ALAMO_6_UNIT</v>
          </cell>
          <cell r="B17" t="str">
            <v xml:space="preserve">ALAMO POWER PLANT </v>
          </cell>
          <cell r="C17" t="str">
            <v>Big Creek-Ventura</v>
          </cell>
          <cell r="D17">
            <v>8.8000000000000007</v>
          </cell>
          <cell r="E17">
            <v>8.8000000000000007</v>
          </cell>
          <cell r="F17">
            <v>5.6</v>
          </cell>
          <cell r="G17">
            <v>3.2</v>
          </cell>
          <cell r="H17">
            <v>3.2</v>
          </cell>
          <cell r="I17">
            <v>4</v>
          </cell>
          <cell r="J17">
            <v>3.2</v>
          </cell>
          <cell r="K17">
            <v>3.2</v>
          </cell>
          <cell r="L17">
            <v>3.2</v>
          </cell>
          <cell r="M17">
            <v>3.2</v>
          </cell>
          <cell r="N17">
            <v>7.4</v>
          </cell>
          <cell r="O17">
            <v>3.2</v>
          </cell>
        </row>
        <row r="18">
          <cell r="A18" t="str">
            <v>ALLGNY_6_HYDRO1</v>
          </cell>
          <cell r="B18" t="str">
            <v>Salmon Creek Hydroelectric Project</v>
          </cell>
          <cell r="C18" t="str">
            <v>Sierra</v>
          </cell>
          <cell r="D18">
            <v>0.11</v>
          </cell>
          <cell r="E18">
            <v>0.22</v>
          </cell>
          <cell r="F18">
            <v>0.31</v>
          </cell>
          <cell r="G18">
            <v>0.49</v>
          </cell>
          <cell r="H18">
            <v>0.48</v>
          </cell>
          <cell r="I18">
            <v>0.25</v>
          </cell>
          <cell r="J18">
            <v>0.09</v>
          </cell>
          <cell r="K18">
            <v>0.03</v>
          </cell>
          <cell r="L18">
            <v>0</v>
          </cell>
          <cell r="M18">
            <v>0.03</v>
          </cell>
          <cell r="N18">
            <v>0.14000000000000001</v>
          </cell>
          <cell r="O18">
            <v>0.16</v>
          </cell>
        </row>
        <row r="19">
          <cell r="A19" t="str">
            <v>ALMASL_2_AL6BT6</v>
          </cell>
          <cell r="B19" t="str">
            <v>Almasol 6 BES</v>
          </cell>
          <cell r="C19" t="str">
            <v>CAISO System</v>
          </cell>
          <cell r="D19">
            <v>50</v>
          </cell>
          <cell r="E19">
            <v>50</v>
          </cell>
          <cell r="F19">
            <v>50</v>
          </cell>
          <cell r="G19">
            <v>50</v>
          </cell>
          <cell r="H19">
            <v>50</v>
          </cell>
          <cell r="I19">
            <v>50</v>
          </cell>
          <cell r="J19">
            <v>50</v>
          </cell>
          <cell r="K19">
            <v>50</v>
          </cell>
          <cell r="L19">
            <v>50</v>
          </cell>
          <cell r="M19">
            <v>50</v>
          </cell>
          <cell r="N19">
            <v>50</v>
          </cell>
          <cell r="O19">
            <v>50</v>
          </cell>
        </row>
        <row r="20">
          <cell r="A20" t="str">
            <v>ALMASL_2_GS1SR1</v>
          </cell>
          <cell r="B20" t="str">
            <v>Almasol Generating Station 1</v>
          </cell>
          <cell r="C20" t="str">
            <v>CAISO System</v>
          </cell>
          <cell r="D20">
            <v>0.5</v>
          </cell>
          <cell r="E20">
            <v>3.75</v>
          </cell>
          <cell r="F20">
            <v>4.38</v>
          </cell>
          <cell r="G20">
            <v>5.5</v>
          </cell>
          <cell r="H20">
            <v>8</v>
          </cell>
          <cell r="I20">
            <v>16.38</v>
          </cell>
          <cell r="J20">
            <v>18</v>
          </cell>
          <cell r="K20">
            <v>15.5</v>
          </cell>
          <cell r="L20">
            <v>13.88</v>
          </cell>
          <cell r="M20">
            <v>9.25</v>
          </cell>
          <cell r="N20">
            <v>7.13</v>
          </cell>
          <cell r="O20">
            <v>4.38</v>
          </cell>
        </row>
        <row r="21">
          <cell r="A21" t="str">
            <v>ALMASL_2_GS4SR4</v>
          </cell>
          <cell r="B21" t="str">
            <v>Almasol Generating Station 4</v>
          </cell>
          <cell r="C21" t="str">
            <v>CAISO System</v>
          </cell>
          <cell r="D21">
            <v>0.4</v>
          </cell>
          <cell r="E21">
            <v>3</v>
          </cell>
          <cell r="F21">
            <v>3.5</v>
          </cell>
          <cell r="G21">
            <v>4.4000000000000004</v>
          </cell>
          <cell r="H21">
            <v>6.4</v>
          </cell>
          <cell r="I21">
            <v>13.1</v>
          </cell>
          <cell r="J21">
            <v>14.4</v>
          </cell>
          <cell r="K21">
            <v>12.4</v>
          </cell>
          <cell r="L21">
            <v>11.1</v>
          </cell>
          <cell r="M21">
            <v>7.4</v>
          </cell>
          <cell r="N21">
            <v>5.7</v>
          </cell>
          <cell r="O21">
            <v>3.5</v>
          </cell>
        </row>
        <row r="22">
          <cell r="A22" t="str">
            <v>ALMASL_2_GS6SR6</v>
          </cell>
          <cell r="B22" t="str">
            <v>Almasol Generating Station 6</v>
          </cell>
          <cell r="C22" t="str">
            <v>CAISO System</v>
          </cell>
          <cell r="D22">
            <v>0.1</v>
          </cell>
          <cell r="E22">
            <v>0.95</v>
          </cell>
          <cell r="F22">
            <v>1.18</v>
          </cell>
          <cell r="G22">
            <v>1.63</v>
          </cell>
          <cell r="H22">
            <v>2.4300000000000002</v>
          </cell>
          <cell r="I22">
            <v>5.08</v>
          </cell>
          <cell r="J22">
            <v>5.57</v>
          </cell>
          <cell r="K22">
            <v>4.7</v>
          </cell>
          <cell r="L22">
            <v>4</v>
          </cell>
          <cell r="M22">
            <v>2.5</v>
          </cell>
          <cell r="N22">
            <v>1.74</v>
          </cell>
          <cell r="O22">
            <v>0.84</v>
          </cell>
        </row>
        <row r="23">
          <cell r="A23" t="str">
            <v>ALMASL_2_GS7SR7</v>
          </cell>
          <cell r="B23" t="str">
            <v>Almasol Generating Station 7</v>
          </cell>
          <cell r="C23" t="str">
            <v>CAISO System</v>
          </cell>
          <cell r="D23">
            <v>0.53</v>
          </cell>
          <cell r="E23">
            <v>3.96</v>
          </cell>
          <cell r="F23">
            <v>4.62</v>
          </cell>
          <cell r="G23">
            <v>5.81</v>
          </cell>
          <cell r="H23">
            <v>8.4499999999999993</v>
          </cell>
          <cell r="I23">
            <v>17.29</v>
          </cell>
          <cell r="J23">
            <v>19.010000000000002</v>
          </cell>
          <cell r="K23">
            <v>16.37</v>
          </cell>
          <cell r="L23">
            <v>14.65</v>
          </cell>
          <cell r="M23">
            <v>9.77</v>
          </cell>
          <cell r="N23">
            <v>7.52</v>
          </cell>
          <cell r="O23">
            <v>4.62</v>
          </cell>
        </row>
        <row r="24">
          <cell r="A24" t="str">
            <v>ALMEGT_1_UNIT 1</v>
          </cell>
          <cell r="B24" t="str">
            <v>ALAMEDA GT UNIT 1</v>
          </cell>
          <cell r="C24" t="str">
            <v>Bay Area</v>
          </cell>
          <cell r="D24">
            <v>23.4</v>
          </cell>
          <cell r="E24">
            <v>23.4</v>
          </cell>
          <cell r="F24">
            <v>23.4</v>
          </cell>
          <cell r="G24">
            <v>23.4</v>
          </cell>
          <cell r="H24">
            <v>23.4</v>
          </cell>
          <cell r="I24">
            <v>23.4</v>
          </cell>
          <cell r="J24">
            <v>23.4</v>
          </cell>
          <cell r="K24">
            <v>23.4</v>
          </cell>
          <cell r="L24">
            <v>23.4</v>
          </cell>
          <cell r="M24">
            <v>23.4</v>
          </cell>
          <cell r="N24">
            <v>23.4</v>
          </cell>
          <cell r="O24">
            <v>23.4</v>
          </cell>
        </row>
        <row r="25">
          <cell r="A25" t="str">
            <v>ALMEGT_1_UNIT 2</v>
          </cell>
          <cell r="B25" t="str">
            <v>ALAMEDA GT UNIT 2</v>
          </cell>
          <cell r="C25" t="str">
            <v>Bay Area</v>
          </cell>
          <cell r="D25">
            <v>23.5</v>
          </cell>
          <cell r="E25">
            <v>23.5</v>
          </cell>
          <cell r="F25">
            <v>23.5</v>
          </cell>
          <cell r="G25">
            <v>23.5</v>
          </cell>
          <cell r="H25">
            <v>23.5</v>
          </cell>
          <cell r="I25">
            <v>23.5</v>
          </cell>
          <cell r="J25">
            <v>23.5</v>
          </cell>
          <cell r="K25">
            <v>23.5</v>
          </cell>
          <cell r="L25">
            <v>23.5</v>
          </cell>
          <cell r="M25">
            <v>23.5</v>
          </cell>
          <cell r="N25">
            <v>23.5</v>
          </cell>
          <cell r="O25">
            <v>23.5</v>
          </cell>
        </row>
        <row r="26">
          <cell r="A26" t="str">
            <v>ALPSLR_1_NTHSLR</v>
          </cell>
          <cell r="B26" t="str">
            <v>Alpaugh North, LLC</v>
          </cell>
          <cell r="C26" t="str">
            <v>CAISO System</v>
          </cell>
          <cell r="D26">
            <v>0.08</v>
          </cell>
          <cell r="E26">
            <v>0.6</v>
          </cell>
          <cell r="F26">
            <v>0.7</v>
          </cell>
          <cell r="G26">
            <v>0.88</v>
          </cell>
          <cell r="H26">
            <v>1.28</v>
          </cell>
          <cell r="I26">
            <v>2.62</v>
          </cell>
          <cell r="J26">
            <v>2.88</v>
          </cell>
          <cell r="K26">
            <v>2.48</v>
          </cell>
          <cell r="L26">
            <v>2.2200000000000002</v>
          </cell>
          <cell r="M26">
            <v>1.48</v>
          </cell>
          <cell r="N26">
            <v>1.1399999999999999</v>
          </cell>
          <cell r="O26">
            <v>0.7</v>
          </cell>
        </row>
        <row r="27">
          <cell r="A27" t="str">
            <v>ALPSLR_1_SPSSLR</v>
          </cell>
          <cell r="B27" t="str">
            <v>Alpaugh 50 LLC</v>
          </cell>
          <cell r="C27" t="str">
            <v>CAISO System</v>
          </cell>
          <cell r="D27">
            <v>0.2</v>
          </cell>
          <cell r="E27">
            <v>1.5</v>
          </cell>
          <cell r="F27">
            <v>1.75</v>
          </cell>
          <cell r="G27">
            <v>2.2000000000000002</v>
          </cell>
          <cell r="H27">
            <v>3.2</v>
          </cell>
          <cell r="I27">
            <v>6.55</v>
          </cell>
          <cell r="J27">
            <v>7.2</v>
          </cell>
          <cell r="K27">
            <v>6.2</v>
          </cell>
          <cell r="L27">
            <v>5.55</v>
          </cell>
          <cell r="M27">
            <v>3.7</v>
          </cell>
          <cell r="N27">
            <v>2.85</v>
          </cell>
          <cell r="O27">
            <v>1.75</v>
          </cell>
        </row>
        <row r="28">
          <cell r="A28" t="str">
            <v>ALT6DN_2_WIND7</v>
          </cell>
          <cell r="B28" t="str">
            <v>Pinyon Pines 1</v>
          </cell>
          <cell r="C28" t="str">
            <v>CAISO System</v>
          </cell>
          <cell r="D28">
            <v>29.033577750274752</v>
          </cell>
          <cell r="E28">
            <v>30.879220939272958</v>
          </cell>
          <cell r="F28">
            <v>27.132242521061137</v>
          </cell>
          <cell r="G28">
            <v>25.994961166417887</v>
          </cell>
          <cell r="H28">
            <v>27.641508440760283</v>
          </cell>
          <cell r="I28">
            <v>25.336709027972802</v>
          </cell>
          <cell r="J28">
            <v>23.539907685958045</v>
          </cell>
          <cell r="K28">
            <v>17.886628457844427</v>
          </cell>
          <cell r="L28">
            <v>18.477393169071529</v>
          </cell>
          <cell r="M28">
            <v>17.141272104863738</v>
          </cell>
          <cell r="N28">
            <v>23.101005795315267</v>
          </cell>
          <cell r="O28">
            <v>27.983003735754139</v>
          </cell>
        </row>
        <row r="29">
          <cell r="A29" t="str">
            <v>ALT6DS_2_WIND9</v>
          </cell>
          <cell r="B29" t="str">
            <v>Pinyon Pines 2</v>
          </cell>
          <cell r="C29" t="str">
            <v>CAISO System</v>
          </cell>
          <cell r="D29">
            <v>23.324400602740351</v>
          </cell>
          <cell r="E29">
            <v>24.807115598466499</v>
          </cell>
          <cell r="F29">
            <v>21.796944877244659</v>
          </cell>
          <cell r="G29">
            <v>20.883299092977673</v>
          </cell>
          <cell r="H29">
            <v>22.206068493581384</v>
          </cell>
          <cell r="I29">
            <v>20.354485981939078</v>
          </cell>
          <cell r="J29">
            <v>18.911008548149606</v>
          </cell>
          <cell r="K29">
            <v>14.369392954996435</v>
          </cell>
          <cell r="L29">
            <v>14.843989400020947</v>
          </cell>
          <cell r="M29">
            <v>13.770603845426411</v>
          </cell>
          <cell r="N29">
            <v>18.558412543251265</v>
          </cell>
          <cell r="O29">
            <v>22.48041198417349</v>
          </cell>
        </row>
        <row r="30">
          <cell r="A30" t="str">
            <v>ALTA3A_2_CPCE4</v>
          </cell>
          <cell r="B30" t="str">
            <v>Alta Wind 4</v>
          </cell>
          <cell r="C30" t="str">
            <v>CAISO System</v>
          </cell>
          <cell r="D30">
            <v>18.023400465753909</v>
          </cell>
          <cell r="E30">
            <v>19.169134780633204</v>
          </cell>
          <cell r="F30">
            <v>16.843093768779966</v>
          </cell>
          <cell r="G30">
            <v>16.137094753664563</v>
          </cell>
          <cell r="H30">
            <v>17.159234745040163</v>
          </cell>
          <cell r="I30">
            <v>15.728466440589287</v>
          </cell>
          <cell r="J30">
            <v>14.613052059933787</v>
          </cell>
          <cell r="K30">
            <v>11.103621828860883</v>
          </cell>
          <cell r="L30">
            <v>11.470355445470732</v>
          </cell>
          <cell r="M30">
            <v>10.640921153284044</v>
          </cell>
          <cell r="N30">
            <v>14.340591510694159</v>
          </cell>
          <cell r="O30">
            <v>17.371227442315877</v>
          </cell>
        </row>
        <row r="31">
          <cell r="A31" t="str">
            <v>ALTA3A_2_CPCE5</v>
          </cell>
          <cell r="B31" t="str">
            <v>Alta Wind 5</v>
          </cell>
          <cell r="C31" t="str">
            <v>CAISO System</v>
          </cell>
          <cell r="D31">
            <v>29.685600767124086</v>
          </cell>
          <cell r="E31">
            <v>31.572692579866452</v>
          </cell>
          <cell r="F31">
            <v>27.741566207402293</v>
          </cell>
          <cell r="G31">
            <v>26.578744300153399</v>
          </cell>
          <cell r="H31">
            <v>28.262268991830855</v>
          </cell>
          <cell r="I31">
            <v>25.905709431558826</v>
          </cell>
          <cell r="J31">
            <v>24.068556334008591</v>
          </cell>
          <cell r="K31">
            <v>18.288318306359098</v>
          </cell>
          <cell r="L31">
            <v>18.892350145481206</v>
          </cell>
          <cell r="M31">
            <v>17.526223075997251</v>
          </cell>
          <cell r="N31">
            <v>23.61979778231979</v>
          </cell>
          <cell r="O31">
            <v>28.611433434402624</v>
          </cell>
        </row>
        <row r="32">
          <cell r="A32" t="str">
            <v>ALTA3A_2_CPCE8</v>
          </cell>
          <cell r="B32" t="str">
            <v>Alta Wind 8</v>
          </cell>
          <cell r="C32" t="str">
            <v>CAISO System</v>
          </cell>
          <cell r="D32">
            <v>26.50500068493222</v>
          </cell>
          <cell r="E32">
            <v>28.189904089166475</v>
          </cell>
          <cell r="F32">
            <v>24.769255542323478</v>
          </cell>
          <cell r="G32">
            <v>23.731021696565534</v>
          </cell>
          <cell r="H32">
            <v>25.234168742706121</v>
          </cell>
          <cell r="I32">
            <v>23.130097706748952</v>
          </cell>
          <cell r="J32">
            <v>21.4897824410791</v>
          </cell>
          <cell r="K32">
            <v>16.328855630677769</v>
          </cell>
          <cell r="L32">
            <v>16.868169772751077</v>
          </cell>
          <cell r="M32">
            <v>15.648413460711829</v>
          </cell>
          <cell r="N32">
            <v>21.089105162785529</v>
          </cell>
          <cell r="O32">
            <v>25.545922709288057</v>
          </cell>
        </row>
        <row r="33">
          <cell r="A33" t="str">
            <v>ALTA4A_2_CPCW1</v>
          </cell>
          <cell r="B33" t="str">
            <v>Alta Wind 1</v>
          </cell>
          <cell r="C33" t="str">
            <v>CAISO System</v>
          </cell>
          <cell r="D33">
            <v>26.50500068493222</v>
          </cell>
          <cell r="E33">
            <v>28.189904089166475</v>
          </cell>
          <cell r="F33">
            <v>24.769255542323478</v>
          </cell>
          <cell r="G33">
            <v>23.731021696565534</v>
          </cell>
          <cell r="H33">
            <v>25.234168742706121</v>
          </cell>
          <cell r="I33">
            <v>23.130097706748952</v>
          </cell>
          <cell r="J33">
            <v>21.4897824410791</v>
          </cell>
          <cell r="K33">
            <v>16.328855630677769</v>
          </cell>
          <cell r="L33">
            <v>16.868169772751077</v>
          </cell>
          <cell r="M33">
            <v>15.648413460711829</v>
          </cell>
          <cell r="N33">
            <v>21.089105162785529</v>
          </cell>
          <cell r="O33">
            <v>25.545922709288057</v>
          </cell>
        </row>
        <row r="34">
          <cell r="A34" t="str">
            <v>ALTA4B_2_CPCW2</v>
          </cell>
          <cell r="B34" t="str">
            <v>Alta Wind 2</v>
          </cell>
          <cell r="C34" t="str">
            <v>CAISO System</v>
          </cell>
          <cell r="D34">
            <v>26.50500068493222</v>
          </cell>
          <cell r="E34">
            <v>28.189904089166475</v>
          </cell>
          <cell r="F34">
            <v>24.769255542323478</v>
          </cell>
          <cell r="G34">
            <v>23.731021696565534</v>
          </cell>
          <cell r="H34">
            <v>25.234168742706121</v>
          </cell>
          <cell r="I34">
            <v>23.130097706748952</v>
          </cell>
          <cell r="J34">
            <v>21.4897824410791</v>
          </cell>
          <cell r="K34">
            <v>16.328855630677769</v>
          </cell>
          <cell r="L34">
            <v>16.868169772751077</v>
          </cell>
          <cell r="M34">
            <v>15.648413460711829</v>
          </cell>
          <cell r="N34">
            <v>21.089105162785529</v>
          </cell>
          <cell r="O34">
            <v>25.545922709288057</v>
          </cell>
        </row>
        <row r="35">
          <cell r="A35" t="str">
            <v>ALTA4B_2_CPCW3</v>
          </cell>
          <cell r="B35" t="str">
            <v>Alta Wind 3</v>
          </cell>
          <cell r="C35" t="str">
            <v>CAISO System</v>
          </cell>
          <cell r="D35">
            <v>26.50500068493222</v>
          </cell>
          <cell r="E35">
            <v>28.189904089166475</v>
          </cell>
          <cell r="F35">
            <v>24.769255542323478</v>
          </cell>
          <cell r="G35">
            <v>23.731021696565534</v>
          </cell>
          <cell r="H35">
            <v>25.234168742706121</v>
          </cell>
          <cell r="I35">
            <v>23.130097706748952</v>
          </cell>
          <cell r="J35">
            <v>21.4897824410791</v>
          </cell>
          <cell r="K35">
            <v>16.328855630677769</v>
          </cell>
          <cell r="L35">
            <v>16.868169772751077</v>
          </cell>
          <cell r="M35">
            <v>15.648413460711829</v>
          </cell>
          <cell r="N35">
            <v>21.089105162785529</v>
          </cell>
          <cell r="O35">
            <v>25.545922709288057</v>
          </cell>
        </row>
        <row r="36">
          <cell r="A36" t="str">
            <v>ALTA4B_2_CPCW6</v>
          </cell>
          <cell r="B36" t="str">
            <v>Mustang Hills</v>
          </cell>
          <cell r="C36" t="str">
            <v>CAISO System</v>
          </cell>
          <cell r="D36">
            <v>26.50500068493222</v>
          </cell>
          <cell r="E36">
            <v>28.189904089166475</v>
          </cell>
          <cell r="F36">
            <v>24.769255542323478</v>
          </cell>
          <cell r="G36">
            <v>23.731021696565534</v>
          </cell>
          <cell r="H36">
            <v>25.234168742706121</v>
          </cell>
          <cell r="I36">
            <v>23.130097706748952</v>
          </cell>
          <cell r="J36">
            <v>21.4897824410791</v>
          </cell>
          <cell r="K36">
            <v>16.328855630677769</v>
          </cell>
          <cell r="L36">
            <v>16.868169772751077</v>
          </cell>
          <cell r="M36">
            <v>15.648413460711829</v>
          </cell>
          <cell r="N36">
            <v>21.089105162785529</v>
          </cell>
          <cell r="O36">
            <v>25.545922709288057</v>
          </cell>
        </row>
        <row r="37">
          <cell r="A37" t="str">
            <v>ALTA6B_2_WIND11</v>
          </cell>
          <cell r="B37" t="str">
            <v>Alta Wind 11</v>
          </cell>
          <cell r="C37" t="str">
            <v>CAISO System</v>
          </cell>
          <cell r="D37">
            <v>15.576105402511836</v>
          </cell>
          <cell r="E37">
            <v>16.566266969733501</v>
          </cell>
          <cell r="F37">
            <v>14.556065840372097</v>
          </cell>
          <cell r="G37">
            <v>13.945930417015013</v>
          </cell>
          <cell r="H37">
            <v>14.829279831130297</v>
          </cell>
          <cell r="I37">
            <v>13.592787418999468</v>
          </cell>
          <cell r="J37">
            <v>12.628828814540817</v>
          </cell>
          <cell r="K37">
            <v>9.5959241589616351</v>
          </cell>
          <cell r="L37">
            <v>9.9128611031200506</v>
          </cell>
          <cell r="M37">
            <v>9.1960509770783183</v>
          </cell>
          <cell r="N37">
            <v>12.393364133996963</v>
          </cell>
          <cell r="O37">
            <v>15.012487245491615</v>
          </cell>
        </row>
        <row r="38">
          <cell r="A38" t="str">
            <v>ALTA6E_2_WIND10</v>
          </cell>
          <cell r="B38" t="str">
            <v>Alta Wind 10</v>
          </cell>
          <cell r="C38" t="str">
            <v>CAISO System</v>
          </cell>
          <cell r="D38">
            <v>23.826228615708402</v>
          </cell>
          <cell r="E38">
            <v>25.340844449221386</v>
          </cell>
          <cell r="F38">
            <v>22.265909448845985</v>
          </cell>
          <cell r="G38">
            <v>21.332606437099312</v>
          </cell>
          <cell r="H38">
            <v>22.683835421776621</v>
          </cell>
          <cell r="I38">
            <v>20.792415831853525</v>
          </cell>
          <cell r="J38">
            <v>19.317881762367371</v>
          </cell>
          <cell r="K38">
            <v>14.678552621603934</v>
          </cell>
          <cell r="L38">
            <v>15.163360081051701</v>
          </cell>
          <cell r="M38">
            <v>14.066880473615887</v>
          </cell>
          <cell r="N38">
            <v>18.957699601000005</v>
          </cell>
          <cell r="O38">
            <v>22.964081454136011</v>
          </cell>
        </row>
        <row r="39">
          <cell r="A39" t="str">
            <v>ALTWD_2_AT3WD3</v>
          </cell>
          <cell r="B39" t="str">
            <v>Altech 3</v>
          </cell>
          <cell r="C39" t="str">
            <v>LA Basin</v>
          </cell>
          <cell r="D39">
            <v>1.731660044748905</v>
          </cell>
          <cell r="E39">
            <v>1.84174040049221</v>
          </cell>
          <cell r="F39">
            <v>1.618258028765134</v>
          </cell>
          <cell r="G39">
            <v>1.5504267508422818</v>
          </cell>
          <cell r="H39">
            <v>1.6486323578568001</v>
          </cell>
          <cell r="I39">
            <v>1.5111663835075981</v>
          </cell>
          <cell r="J39">
            <v>1.4039991194838346</v>
          </cell>
          <cell r="K39">
            <v>1.0668185678709476</v>
          </cell>
          <cell r="L39">
            <v>1.1020537584864039</v>
          </cell>
          <cell r="M39">
            <v>1.0223630127665062</v>
          </cell>
          <cell r="N39">
            <v>1.377821537301988</v>
          </cell>
          <cell r="O39">
            <v>1.6690002836734865</v>
          </cell>
        </row>
        <row r="40">
          <cell r="A40" t="str">
            <v>ALTWD_2_COAWD1</v>
          </cell>
          <cell r="B40" t="str">
            <v>Coachella 1</v>
          </cell>
          <cell r="C40" t="str">
            <v>LA Basin</v>
          </cell>
          <cell r="D40">
            <v>8.9056802301372251</v>
          </cell>
          <cell r="E40">
            <v>9.4718077739599362</v>
          </cell>
          <cell r="F40">
            <v>8.3224698622206876</v>
          </cell>
          <cell r="G40">
            <v>7.97362329004602</v>
          </cell>
          <cell r="H40">
            <v>8.4786806975492564</v>
          </cell>
          <cell r="I40">
            <v>7.7717128294676474</v>
          </cell>
          <cell r="J40">
            <v>7.2205669002025772</v>
          </cell>
          <cell r="K40">
            <v>5.4864954919077293</v>
          </cell>
          <cell r="L40">
            <v>5.6677050436443617</v>
          </cell>
          <cell r="M40">
            <v>5.2578669227991748</v>
          </cell>
          <cell r="N40">
            <v>7.0859393346959374</v>
          </cell>
          <cell r="O40">
            <v>8.5834300303207858</v>
          </cell>
        </row>
        <row r="41">
          <cell r="A41" t="str">
            <v>ANAHM_2_CANYN1</v>
          </cell>
          <cell r="B41" t="str">
            <v>CANYON POWER PLANT UNIT 1</v>
          </cell>
          <cell r="C41" t="str">
            <v>LA Basin</v>
          </cell>
          <cell r="D41">
            <v>49.21</v>
          </cell>
          <cell r="E41">
            <v>49.21</v>
          </cell>
          <cell r="F41">
            <v>49.21</v>
          </cell>
          <cell r="G41">
            <v>49.21</v>
          </cell>
          <cell r="H41">
            <v>49.21</v>
          </cell>
          <cell r="I41">
            <v>49.21</v>
          </cell>
          <cell r="J41">
            <v>49.21</v>
          </cell>
          <cell r="K41">
            <v>49.21</v>
          </cell>
          <cell r="L41">
            <v>49.21</v>
          </cell>
          <cell r="M41">
            <v>49.21</v>
          </cell>
          <cell r="N41">
            <v>49.21</v>
          </cell>
          <cell r="O41">
            <v>49.21</v>
          </cell>
        </row>
        <row r="42">
          <cell r="A42" t="str">
            <v>ANAHM_2_CANYN2</v>
          </cell>
          <cell r="B42" t="str">
            <v>CANYON POWER PLANT UNIT 2</v>
          </cell>
          <cell r="C42" t="str">
            <v>LA Basin</v>
          </cell>
          <cell r="D42">
            <v>48</v>
          </cell>
          <cell r="E42">
            <v>48</v>
          </cell>
          <cell r="F42">
            <v>48</v>
          </cell>
          <cell r="G42">
            <v>48</v>
          </cell>
          <cell r="H42">
            <v>48</v>
          </cell>
          <cell r="I42">
            <v>48.04</v>
          </cell>
          <cell r="J42">
            <v>48.04</v>
          </cell>
          <cell r="K42">
            <v>48.04</v>
          </cell>
          <cell r="L42">
            <v>48.04</v>
          </cell>
          <cell r="M42">
            <v>48.04</v>
          </cell>
          <cell r="N42">
            <v>48.04</v>
          </cell>
          <cell r="O42">
            <v>48.04</v>
          </cell>
        </row>
        <row r="43">
          <cell r="A43" t="str">
            <v>ANAHM_2_CANYN3</v>
          </cell>
          <cell r="B43" t="str">
            <v>CANYON POWER PLANT UNIT 3</v>
          </cell>
          <cell r="C43" t="str">
            <v>LA Basin</v>
          </cell>
          <cell r="D43">
            <v>46.49</v>
          </cell>
          <cell r="E43">
            <v>46.49</v>
          </cell>
          <cell r="F43">
            <v>46.49</v>
          </cell>
          <cell r="G43">
            <v>46.49</v>
          </cell>
          <cell r="H43">
            <v>46.49</v>
          </cell>
          <cell r="I43">
            <v>46.49</v>
          </cell>
          <cell r="J43">
            <v>46.49</v>
          </cell>
          <cell r="K43">
            <v>46.49</v>
          </cell>
          <cell r="L43">
            <v>46.49</v>
          </cell>
          <cell r="M43">
            <v>46.49</v>
          </cell>
          <cell r="N43">
            <v>46.49</v>
          </cell>
          <cell r="O43">
            <v>46.49</v>
          </cell>
        </row>
        <row r="44">
          <cell r="A44" t="str">
            <v>ANAHM_2_CANYN4</v>
          </cell>
          <cell r="B44" t="str">
            <v>CANYON POWER PLANT UNIT 4</v>
          </cell>
          <cell r="C44" t="str">
            <v>LA Basin</v>
          </cell>
          <cell r="D44">
            <v>49.4</v>
          </cell>
          <cell r="E44">
            <v>49.4</v>
          </cell>
          <cell r="F44">
            <v>49.4</v>
          </cell>
          <cell r="G44">
            <v>49.4</v>
          </cell>
          <cell r="H44">
            <v>49.4</v>
          </cell>
          <cell r="I44">
            <v>49.8</v>
          </cell>
          <cell r="J44">
            <v>49.8</v>
          </cell>
          <cell r="K44">
            <v>49.8</v>
          </cell>
          <cell r="L44">
            <v>49.8</v>
          </cell>
          <cell r="M44">
            <v>49.8</v>
          </cell>
          <cell r="N44">
            <v>49.8</v>
          </cell>
          <cell r="O44">
            <v>49.8</v>
          </cell>
        </row>
        <row r="45">
          <cell r="A45" t="str">
            <v>ANTLPE_2_QF</v>
          </cell>
          <cell r="B45" t="str">
            <v>ANTELOPE QFS</v>
          </cell>
          <cell r="C45" t="str">
            <v>CAISO System</v>
          </cell>
          <cell r="D45">
            <v>0.70680001826485916</v>
          </cell>
          <cell r="E45">
            <v>0.75173077571110603</v>
          </cell>
          <cell r="F45">
            <v>0.66051348112862607</v>
          </cell>
          <cell r="G45">
            <v>0.6328272452417476</v>
          </cell>
          <cell r="H45">
            <v>0.6729111664721632</v>
          </cell>
          <cell r="I45">
            <v>0.61680260551330535</v>
          </cell>
          <cell r="J45">
            <v>0.57306086509544263</v>
          </cell>
          <cell r="K45">
            <v>0.43543615015140713</v>
          </cell>
          <cell r="L45">
            <v>0.44981786060669537</v>
          </cell>
          <cell r="M45">
            <v>0.41729102561898213</v>
          </cell>
          <cell r="N45">
            <v>0.56237613767428074</v>
          </cell>
          <cell r="O45">
            <v>0.68122460558101483</v>
          </cell>
        </row>
        <row r="46">
          <cell r="A46" t="str">
            <v>APLHIL_1_SFKHY1</v>
          </cell>
          <cell r="B46" t="str">
            <v>South Fork Powerhouse</v>
          </cell>
          <cell r="C46" t="str">
            <v>Sierra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 t="str">
            <v>AQUAWS_2_AQWSR1</v>
          </cell>
          <cell r="B47" t="str">
            <v>Aquamarine Westside</v>
          </cell>
          <cell r="C47" t="str">
            <v>CAISO System</v>
          </cell>
          <cell r="D47">
            <v>1</v>
          </cell>
          <cell r="E47">
            <v>7.5</v>
          </cell>
          <cell r="F47">
            <v>8.75</v>
          </cell>
          <cell r="G47">
            <v>11</v>
          </cell>
          <cell r="H47">
            <v>16</v>
          </cell>
          <cell r="I47">
            <v>32.75</v>
          </cell>
          <cell r="J47">
            <v>36</v>
          </cell>
          <cell r="K47">
            <v>31</v>
          </cell>
          <cell r="L47">
            <v>27.75</v>
          </cell>
          <cell r="M47">
            <v>18.5</v>
          </cell>
          <cell r="N47">
            <v>14.25</v>
          </cell>
          <cell r="O47">
            <v>8.75</v>
          </cell>
        </row>
        <row r="48">
          <cell r="A48" t="str">
            <v>ARBWD_6_QF</v>
          </cell>
          <cell r="B48" t="str">
            <v>Wind Resource II</v>
          </cell>
          <cell r="C48" t="str">
            <v>CAISO System</v>
          </cell>
          <cell r="D48">
            <v>3.5251650910959849</v>
          </cell>
          <cell r="E48">
            <v>3.7492572438591414</v>
          </cell>
          <cell r="F48">
            <v>3.2943109871290224</v>
          </cell>
          <cell r="G48">
            <v>3.1562258856432162</v>
          </cell>
          <cell r="H48">
            <v>3.3561444427799136</v>
          </cell>
          <cell r="I48">
            <v>3.0763029949976102</v>
          </cell>
          <cell r="J48">
            <v>2.8581410646635201</v>
          </cell>
          <cell r="K48">
            <v>2.1717377988801432</v>
          </cell>
          <cell r="L48">
            <v>2.2434665797758933</v>
          </cell>
          <cell r="M48">
            <v>2.0812389902746733</v>
          </cell>
          <cell r="N48">
            <v>2.8048509866504752</v>
          </cell>
          <cell r="O48">
            <v>3.3976077203353112</v>
          </cell>
        </row>
        <row r="49">
          <cell r="A49" t="str">
            <v>ARCOGN_2_UNITS</v>
          </cell>
          <cell r="B49" t="str">
            <v>WATSON COGENERATION</v>
          </cell>
          <cell r="C49" t="str">
            <v>LA Basin</v>
          </cell>
          <cell r="D49">
            <v>251.38</v>
          </cell>
          <cell r="E49">
            <v>248.73</v>
          </cell>
          <cell r="F49">
            <v>256.05</v>
          </cell>
          <cell r="G49">
            <v>281.35000000000002</v>
          </cell>
          <cell r="H49">
            <v>263.07</v>
          </cell>
          <cell r="I49">
            <v>261.76</v>
          </cell>
          <cell r="J49">
            <v>259.95</v>
          </cell>
          <cell r="K49">
            <v>265.05</v>
          </cell>
          <cell r="L49">
            <v>281.42</v>
          </cell>
          <cell r="M49">
            <v>251.07</v>
          </cell>
          <cell r="N49">
            <v>263.97000000000003</v>
          </cell>
          <cell r="O49">
            <v>237.09</v>
          </cell>
        </row>
        <row r="50">
          <cell r="A50" t="str">
            <v>ARLNTN_2_AR1SR1</v>
          </cell>
          <cell r="B50" t="str">
            <v>Arlington</v>
          </cell>
          <cell r="C50" t="str">
            <v>CAISO System</v>
          </cell>
          <cell r="D50">
            <v>0.4</v>
          </cell>
          <cell r="E50">
            <v>3</v>
          </cell>
          <cell r="F50">
            <v>3.5</v>
          </cell>
          <cell r="G50">
            <v>4.4000000000000004</v>
          </cell>
          <cell r="H50">
            <v>6.4</v>
          </cell>
          <cell r="I50">
            <v>13.1</v>
          </cell>
          <cell r="J50">
            <v>14.4</v>
          </cell>
          <cell r="K50">
            <v>12.4</v>
          </cell>
          <cell r="L50">
            <v>11.1</v>
          </cell>
          <cell r="M50">
            <v>7.4</v>
          </cell>
          <cell r="N50">
            <v>5.7</v>
          </cell>
          <cell r="O50">
            <v>3.5</v>
          </cell>
        </row>
        <row r="51">
          <cell r="A51" t="str">
            <v>ARVINN_6_ORION1</v>
          </cell>
          <cell r="B51" t="str">
            <v>Orion 1 Solar</v>
          </cell>
          <cell r="C51" t="str">
            <v>CAISO System</v>
          </cell>
          <cell r="D51">
            <v>0.05</v>
          </cell>
          <cell r="E51">
            <v>0.36</v>
          </cell>
          <cell r="F51">
            <v>0.42</v>
          </cell>
          <cell r="G51">
            <v>0.53</v>
          </cell>
          <cell r="H51">
            <v>0.77</v>
          </cell>
          <cell r="I51">
            <v>1.57</v>
          </cell>
          <cell r="J51">
            <v>1.73</v>
          </cell>
          <cell r="K51">
            <v>1.49</v>
          </cell>
          <cell r="L51">
            <v>1.33</v>
          </cell>
          <cell r="M51">
            <v>0.89</v>
          </cell>
          <cell r="N51">
            <v>0.68</v>
          </cell>
          <cell r="O51">
            <v>0.42</v>
          </cell>
        </row>
        <row r="52">
          <cell r="A52" t="str">
            <v>ARVINN_6_ORION2</v>
          </cell>
          <cell r="B52" t="str">
            <v>Orion 2 Solar</v>
          </cell>
          <cell r="C52" t="str">
            <v>CAISO System</v>
          </cell>
          <cell r="D52">
            <v>0.03</v>
          </cell>
          <cell r="E52">
            <v>0.24</v>
          </cell>
          <cell r="F52">
            <v>0.28000000000000003</v>
          </cell>
          <cell r="G52">
            <v>0.35</v>
          </cell>
          <cell r="H52">
            <v>0.51</v>
          </cell>
          <cell r="I52">
            <v>1.05</v>
          </cell>
          <cell r="J52">
            <v>1.1499999999999999</v>
          </cell>
          <cell r="K52">
            <v>0.99</v>
          </cell>
          <cell r="L52">
            <v>0.89</v>
          </cell>
          <cell r="M52">
            <v>0.59</v>
          </cell>
          <cell r="N52">
            <v>0.46</v>
          </cell>
          <cell r="O52">
            <v>0.28000000000000003</v>
          </cell>
        </row>
        <row r="53">
          <cell r="A53" t="str">
            <v>ASTORA_2_SOLAR1</v>
          </cell>
          <cell r="B53" t="str">
            <v>Astoria 1</v>
          </cell>
          <cell r="C53" t="str">
            <v>CAISO System</v>
          </cell>
          <cell r="D53">
            <v>0.4</v>
          </cell>
          <cell r="E53">
            <v>3</v>
          </cell>
          <cell r="F53">
            <v>3.5</v>
          </cell>
          <cell r="G53">
            <v>4.4000000000000004</v>
          </cell>
          <cell r="H53">
            <v>6.4</v>
          </cell>
          <cell r="I53">
            <v>13.1</v>
          </cell>
          <cell r="J53">
            <v>14.4</v>
          </cell>
          <cell r="K53">
            <v>12.4</v>
          </cell>
          <cell r="L53">
            <v>11.1</v>
          </cell>
          <cell r="M53">
            <v>7.4</v>
          </cell>
          <cell r="N53">
            <v>5.7</v>
          </cell>
          <cell r="O53">
            <v>3.5</v>
          </cell>
        </row>
        <row r="54">
          <cell r="A54" t="str">
            <v>ASTORA_2_SOLAR2</v>
          </cell>
          <cell r="B54" t="str">
            <v>Astoria 2</v>
          </cell>
          <cell r="C54" t="str">
            <v>CAISO System</v>
          </cell>
          <cell r="D54">
            <v>0.3</v>
          </cell>
          <cell r="E54">
            <v>2.25</v>
          </cell>
          <cell r="F54">
            <v>2.63</v>
          </cell>
          <cell r="G54">
            <v>3.3</v>
          </cell>
          <cell r="H54">
            <v>4.8</v>
          </cell>
          <cell r="I54">
            <v>9.83</v>
          </cell>
          <cell r="J54">
            <v>10.8</v>
          </cell>
          <cell r="K54">
            <v>9.3000000000000007</v>
          </cell>
          <cell r="L54">
            <v>8.33</v>
          </cell>
          <cell r="M54">
            <v>5.55</v>
          </cell>
          <cell r="N54">
            <v>4.28</v>
          </cell>
          <cell r="O54">
            <v>2.63</v>
          </cell>
        </row>
        <row r="55">
          <cell r="A55" t="str">
            <v>ATHOS_5_AP1X2</v>
          </cell>
          <cell r="B55" t="str">
            <v>Athos Power Plant</v>
          </cell>
          <cell r="C55" t="str">
            <v>CAISO System</v>
          </cell>
          <cell r="D55">
            <v>1</v>
          </cell>
          <cell r="E55">
            <v>7.5</v>
          </cell>
          <cell r="F55">
            <v>8.75</v>
          </cell>
          <cell r="G55">
            <v>11</v>
          </cell>
          <cell r="H55">
            <v>16</v>
          </cell>
          <cell r="I55">
            <v>32.75</v>
          </cell>
          <cell r="J55">
            <v>36</v>
          </cell>
          <cell r="K55">
            <v>31</v>
          </cell>
          <cell r="L55">
            <v>27.75</v>
          </cell>
          <cell r="M55">
            <v>18.5</v>
          </cell>
          <cell r="N55">
            <v>14.25</v>
          </cell>
          <cell r="O55">
            <v>8.75</v>
          </cell>
        </row>
        <row r="56">
          <cell r="A56" t="str">
            <v>ATHOS_5_AP2X2</v>
          </cell>
          <cell r="B56" t="str">
            <v>Athos Power Plant 2</v>
          </cell>
          <cell r="C56" t="str">
            <v>CAISO System</v>
          </cell>
          <cell r="D56">
            <v>0.8</v>
          </cell>
          <cell r="E56">
            <v>6</v>
          </cell>
          <cell r="F56">
            <v>7</v>
          </cell>
          <cell r="G56">
            <v>8.8000000000000007</v>
          </cell>
          <cell r="H56">
            <v>12.8</v>
          </cell>
          <cell r="I56">
            <v>26.2</v>
          </cell>
          <cell r="J56">
            <v>28.8</v>
          </cell>
          <cell r="K56">
            <v>24.8</v>
          </cell>
          <cell r="L56">
            <v>22.2</v>
          </cell>
          <cell r="M56">
            <v>14.8</v>
          </cell>
          <cell r="N56">
            <v>11.4</v>
          </cell>
          <cell r="O56">
            <v>7</v>
          </cell>
        </row>
        <row r="57">
          <cell r="A57" t="str">
            <v>ATWEL2_1_SOLAR1</v>
          </cell>
          <cell r="B57" t="str">
            <v>Atwell West</v>
          </cell>
          <cell r="C57" t="str">
            <v>CAISO System</v>
          </cell>
          <cell r="D57">
            <v>0.08</v>
          </cell>
          <cell r="E57">
            <v>0.6</v>
          </cell>
          <cell r="F57">
            <v>0.7</v>
          </cell>
          <cell r="G57">
            <v>0.88</v>
          </cell>
          <cell r="H57">
            <v>1.28</v>
          </cell>
          <cell r="I57">
            <v>2.62</v>
          </cell>
          <cell r="J57">
            <v>2.88</v>
          </cell>
          <cell r="K57">
            <v>2.48</v>
          </cell>
          <cell r="L57">
            <v>2.2200000000000002</v>
          </cell>
          <cell r="M57">
            <v>1.48</v>
          </cell>
          <cell r="N57">
            <v>1.1399999999999999</v>
          </cell>
          <cell r="O57">
            <v>0.7</v>
          </cell>
        </row>
        <row r="58">
          <cell r="A58" t="str">
            <v>ATWELL_1_SOLAR</v>
          </cell>
          <cell r="B58" t="str">
            <v>Atwell Island PV Solar Generating Faci.</v>
          </cell>
          <cell r="C58" t="str">
            <v>CAISO System</v>
          </cell>
          <cell r="D58">
            <v>0.08</v>
          </cell>
          <cell r="E58">
            <v>0.6</v>
          </cell>
          <cell r="F58">
            <v>0.7</v>
          </cell>
          <cell r="G58">
            <v>0.88</v>
          </cell>
          <cell r="H58">
            <v>1.28</v>
          </cell>
          <cell r="I58">
            <v>2.62</v>
          </cell>
          <cell r="J58">
            <v>2.88</v>
          </cell>
          <cell r="K58">
            <v>2.48</v>
          </cell>
          <cell r="L58">
            <v>2.2200000000000002</v>
          </cell>
          <cell r="M58">
            <v>1.48</v>
          </cell>
          <cell r="N58">
            <v>1.1399999999999999</v>
          </cell>
          <cell r="O58">
            <v>0.7</v>
          </cell>
        </row>
        <row r="59">
          <cell r="A59" t="str">
            <v>AVENAL_6_AVPARK</v>
          </cell>
          <cell r="B59" t="str">
            <v>Avenal Park Solar Project</v>
          </cell>
          <cell r="C59" t="str">
            <v>Fresno</v>
          </cell>
          <cell r="D59">
            <v>0.02</v>
          </cell>
          <cell r="E59">
            <v>0.18</v>
          </cell>
          <cell r="F59">
            <v>0.21</v>
          </cell>
          <cell r="G59">
            <v>0.26</v>
          </cell>
          <cell r="H59">
            <v>0.38</v>
          </cell>
          <cell r="I59">
            <v>0.79</v>
          </cell>
          <cell r="J59">
            <v>0.86</v>
          </cell>
          <cell r="K59">
            <v>0.74</v>
          </cell>
          <cell r="L59">
            <v>0.67</v>
          </cell>
          <cell r="M59">
            <v>0.44</v>
          </cell>
          <cell r="N59">
            <v>0.34</v>
          </cell>
          <cell r="O59">
            <v>0.21</v>
          </cell>
        </row>
        <row r="60">
          <cell r="A60" t="str">
            <v>AVENAL_6_AVSLR1</v>
          </cell>
          <cell r="B60" t="str">
            <v>Avenal Solar 1</v>
          </cell>
          <cell r="C60" t="str">
            <v>Fresno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 t="str">
            <v>AVENAL_6_AVSLR2</v>
          </cell>
          <cell r="B61" t="str">
            <v>Avenal Solar 2</v>
          </cell>
          <cell r="C61" t="str">
            <v>Fresno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 t="str">
            <v>AVENAL_6_SANDDG</v>
          </cell>
          <cell r="B62" t="str">
            <v>Sand Drag Solar Project</v>
          </cell>
          <cell r="C62" t="str">
            <v>Fresno</v>
          </cell>
          <cell r="D62">
            <v>0.08</v>
          </cell>
          <cell r="E62">
            <v>0.56999999999999995</v>
          </cell>
          <cell r="F62">
            <v>0.67</v>
          </cell>
          <cell r="G62">
            <v>0.84</v>
          </cell>
          <cell r="H62">
            <v>1.22</v>
          </cell>
          <cell r="I62">
            <v>2.4900000000000002</v>
          </cell>
          <cell r="J62">
            <v>2.74</v>
          </cell>
          <cell r="K62">
            <v>2.36</v>
          </cell>
          <cell r="L62">
            <v>2.11</v>
          </cell>
          <cell r="M62">
            <v>1.41</v>
          </cell>
          <cell r="N62">
            <v>1.08</v>
          </cell>
          <cell r="O62">
            <v>0.67</v>
          </cell>
        </row>
        <row r="63">
          <cell r="A63" t="str">
            <v>AVENAL_6_SUNCTY</v>
          </cell>
          <cell r="B63" t="str">
            <v>Sun City Solar Project</v>
          </cell>
          <cell r="C63" t="str">
            <v>Fresno</v>
          </cell>
          <cell r="D63">
            <v>0.08</v>
          </cell>
          <cell r="E63">
            <v>0.6</v>
          </cell>
          <cell r="F63">
            <v>0.7</v>
          </cell>
          <cell r="G63">
            <v>0.88</v>
          </cell>
          <cell r="H63">
            <v>1.28</v>
          </cell>
          <cell r="I63">
            <v>2.62</v>
          </cell>
          <cell r="J63">
            <v>2.88</v>
          </cell>
          <cell r="K63">
            <v>2.48</v>
          </cell>
          <cell r="L63">
            <v>2.2200000000000002</v>
          </cell>
          <cell r="M63">
            <v>1.48</v>
          </cell>
          <cell r="N63">
            <v>1.1399999999999999</v>
          </cell>
          <cell r="O63">
            <v>0.7</v>
          </cell>
        </row>
        <row r="64">
          <cell r="A64" t="str">
            <v>AVSOLR_2_SOLAR</v>
          </cell>
          <cell r="B64" t="str">
            <v>AV SOLAR RANCH 1</v>
          </cell>
          <cell r="C64" t="str">
            <v>CAISO System</v>
          </cell>
          <cell r="D64">
            <v>0.97</v>
          </cell>
          <cell r="E64">
            <v>7.25</v>
          </cell>
          <cell r="F64">
            <v>8.4499999999999993</v>
          </cell>
          <cell r="G64">
            <v>10.63</v>
          </cell>
          <cell r="H64">
            <v>15.46</v>
          </cell>
          <cell r="I64">
            <v>31.64</v>
          </cell>
          <cell r="J64">
            <v>34.78</v>
          </cell>
          <cell r="K64">
            <v>29.95</v>
          </cell>
          <cell r="L64">
            <v>26.81</v>
          </cell>
          <cell r="M64">
            <v>17.87</v>
          </cell>
          <cell r="N64">
            <v>13.77</v>
          </cell>
          <cell r="O64">
            <v>8.4499999999999993</v>
          </cell>
        </row>
        <row r="65">
          <cell r="A65" t="str">
            <v>BAHIA_2_LKHSR1</v>
          </cell>
          <cell r="B65" t="str">
            <v>Lake Herman Solar</v>
          </cell>
          <cell r="C65" t="str">
            <v>CAISO System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 t="str">
            <v>BALCHS_7_UNIT 1</v>
          </cell>
          <cell r="B66" t="str">
            <v>BALCH 1 PH UNIT 1</v>
          </cell>
          <cell r="C66" t="str">
            <v>Fresno</v>
          </cell>
          <cell r="D66">
            <v>24.8</v>
          </cell>
          <cell r="E66">
            <v>24.8</v>
          </cell>
          <cell r="F66">
            <v>24.8</v>
          </cell>
          <cell r="G66">
            <v>24.8</v>
          </cell>
          <cell r="H66">
            <v>24.8</v>
          </cell>
          <cell r="I66">
            <v>24.8</v>
          </cell>
          <cell r="J66">
            <v>31</v>
          </cell>
          <cell r="K66">
            <v>31</v>
          </cell>
          <cell r="L66">
            <v>31</v>
          </cell>
          <cell r="M66">
            <v>28.2</v>
          </cell>
          <cell r="N66">
            <v>26.16</v>
          </cell>
          <cell r="O66">
            <v>24.8</v>
          </cell>
        </row>
        <row r="67">
          <cell r="A67" t="str">
            <v>BALCHS_7_UNIT 2</v>
          </cell>
          <cell r="B67" t="str">
            <v>BALCH 2 PH UNIT 2</v>
          </cell>
          <cell r="C67" t="str">
            <v>Fresno</v>
          </cell>
          <cell r="D67">
            <v>42</v>
          </cell>
          <cell r="E67">
            <v>52.5</v>
          </cell>
          <cell r="F67">
            <v>43.6</v>
          </cell>
          <cell r="G67">
            <v>52.5</v>
          </cell>
          <cell r="H67">
            <v>52.5</v>
          </cell>
          <cell r="I67">
            <v>52.5</v>
          </cell>
          <cell r="J67">
            <v>52.5</v>
          </cell>
          <cell r="K67">
            <v>52.5</v>
          </cell>
          <cell r="L67">
            <v>52.5</v>
          </cell>
          <cell r="M67">
            <v>52.5</v>
          </cell>
          <cell r="N67">
            <v>52.5</v>
          </cell>
          <cell r="O67">
            <v>52.5</v>
          </cell>
        </row>
        <row r="68">
          <cell r="A68" t="str">
            <v>BALCHS_7_UNIT 3</v>
          </cell>
          <cell r="B68" t="str">
            <v>BALCH 2 PH UNIT 3</v>
          </cell>
          <cell r="C68" t="str">
            <v>Fresno</v>
          </cell>
          <cell r="D68">
            <v>42</v>
          </cell>
          <cell r="E68">
            <v>0</v>
          </cell>
          <cell r="F68">
            <v>0.4</v>
          </cell>
          <cell r="G68">
            <v>43.68</v>
          </cell>
          <cell r="H68">
            <v>43.68</v>
          </cell>
          <cell r="I68">
            <v>54.18</v>
          </cell>
          <cell r="J68">
            <v>54.18</v>
          </cell>
          <cell r="K68">
            <v>54.18</v>
          </cell>
          <cell r="L68">
            <v>54.18</v>
          </cell>
          <cell r="M68">
            <v>54.18</v>
          </cell>
          <cell r="N68">
            <v>54.18</v>
          </cell>
          <cell r="O68">
            <v>43.68</v>
          </cell>
        </row>
        <row r="69">
          <cell r="A69" t="str">
            <v>BANKPP_2_NSPIN</v>
          </cell>
          <cell r="B69" t="str">
            <v>BANKPP_2_NSPIN</v>
          </cell>
          <cell r="C69" t="str">
            <v>Bay Area</v>
          </cell>
          <cell r="D69">
            <v>127</v>
          </cell>
          <cell r="E69">
            <v>127</v>
          </cell>
          <cell r="F69">
            <v>127</v>
          </cell>
          <cell r="G69">
            <v>127</v>
          </cell>
          <cell r="H69">
            <v>127</v>
          </cell>
          <cell r="I69">
            <v>127</v>
          </cell>
          <cell r="J69">
            <v>127</v>
          </cell>
          <cell r="K69">
            <v>127</v>
          </cell>
          <cell r="L69">
            <v>127</v>
          </cell>
          <cell r="M69">
            <v>127</v>
          </cell>
          <cell r="N69">
            <v>127</v>
          </cell>
          <cell r="O69">
            <v>127</v>
          </cell>
        </row>
        <row r="70">
          <cell r="A70" t="str">
            <v>BARRE_2_QF</v>
          </cell>
          <cell r="B70" t="str">
            <v>BARRE QFS</v>
          </cell>
          <cell r="C70" t="str">
            <v>LA Basin</v>
          </cell>
          <cell r="D70">
            <v>0</v>
          </cell>
          <cell r="E70">
            <v>0</v>
          </cell>
          <cell r="F70">
            <v>0.01</v>
          </cell>
          <cell r="G70">
            <v>0.01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BARRE_6_PEAKER</v>
          </cell>
          <cell r="B71" t="str">
            <v>Barre Peaker</v>
          </cell>
          <cell r="C71" t="str">
            <v>LA Basin</v>
          </cell>
          <cell r="D71">
            <v>47</v>
          </cell>
          <cell r="E71">
            <v>47</v>
          </cell>
          <cell r="F71">
            <v>47</v>
          </cell>
          <cell r="G71">
            <v>47</v>
          </cell>
          <cell r="H71">
            <v>47</v>
          </cell>
          <cell r="I71">
            <v>47</v>
          </cell>
          <cell r="J71">
            <v>47</v>
          </cell>
          <cell r="K71">
            <v>47</v>
          </cell>
          <cell r="L71">
            <v>47</v>
          </cell>
          <cell r="M71">
            <v>47</v>
          </cell>
          <cell r="N71">
            <v>47</v>
          </cell>
          <cell r="O71">
            <v>47</v>
          </cell>
        </row>
        <row r="72">
          <cell r="A72" t="str">
            <v>BASICE_2_UNITS</v>
          </cell>
          <cell r="B72" t="str">
            <v>King City Cogen</v>
          </cell>
          <cell r="C72" t="str">
            <v>CAISO System</v>
          </cell>
          <cell r="D72">
            <v>120</v>
          </cell>
          <cell r="E72">
            <v>120</v>
          </cell>
          <cell r="F72">
            <v>120</v>
          </cell>
          <cell r="G72">
            <v>120</v>
          </cell>
          <cell r="H72">
            <v>120</v>
          </cell>
          <cell r="I72">
            <v>120</v>
          </cell>
          <cell r="J72">
            <v>120</v>
          </cell>
          <cell r="K72">
            <v>120</v>
          </cell>
          <cell r="L72">
            <v>120</v>
          </cell>
          <cell r="M72">
            <v>120</v>
          </cell>
          <cell r="N72">
            <v>120</v>
          </cell>
          <cell r="O72">
            <v>120</v>
          </cell>
        </row>
        <row r="73">
          <cell r="A73" t="str">
            <v>BDGRCK_1_UNITS</v>
          </cell>
          <cell r="B73" t="str">
            <v>BADGER CREEK LIMITED</v>
          </cell>
          <cell r="C73" t="str">
            <v>Kern</v>
          </cell>
          <cell r="D73">
            <v>48.08</v>
          </cell>
          <cell r="E73">
            <v>48.08</v>
          </cell>
          <cell r="F73">
            <v>48.08</v>
          </cell>
          <cell r="G73">
            <v>48.08</v>
          </cell>
          <cell r="H73">
            <v>48.08</v>
          </cell>
          <cell r="I73">
            <v>48.08</v>
          </cell>
          <cell r="J73">
            <v>48.08</v>
          </cell>
          <cell r="K73">
            <v>48.08</v>
          </cell>
          <cell r="L73">
            <v>48.08</v>
          </cell>
          <cell r="M73">
            <v>48.08</v>
          </cell>
          <cell r="N73">
            <v>48.08</v>
          </cell>
          <cell r="O73">
            <v>48.08</v>
          </cell>
        </row>
        <row r="74">
          <cell r="A74" t="str">
            <v>BEARDS_7_UNIT 1</v>
          </cell>
          <cell r="B74" t="str">
            <v>Beardsley Hydro</v>
          </cell>
          <cell r="C74" t="str">
            <v>Stockton</v>
          </cell>
          <cell r="D74">
            <v>4.5</v>
          </cell>
          <cell r="E74">
            <v>0.96</v>
          </cell>
          <cell r="F74">
            <v>1.6</v>
          </cell>
          <cell r="G74">
            <v>4.0999999999999996</v>
          </cell>
          <cell r="H74">
            <v>5</v>
          </cell>
          <cell r="I74">
            <v>5.5</v>
          </cell>
          <cell r="J74">
            <v>5.0999999999999996</v>
          </cell>
          <cell r="K74">
            <v>4.8</v>
          </cell>
          <cell r="L74">
            <v>0.8</v>
          </cell>
          <cell r="M74">
            <v>0.8</v>
          </cell>
          <cell r="N74">
            <v>6.2</v>
          </cell>
          <cell r="O74">
            <v>7.48</v>
          </cell>
        </row>
        <row r="75">
          <cell r="A75" t="str">
            <v>BEARMT_1_UNIT</v>
          </cell>
          <cell r="B75" t="str">
            <v>Bear Mountain Limited</v>
          </cell>
          <cell r="C75" t="str">
            <v>Kern</v>
          </cell>
          <cell r="D75">
            <v>49.21</v>
          </cell>
          <cell r="E75">
            <v>49.21</v>
          </cell>
          <cell r="F75">
            <v>49.21</v>
          </cell>
          <cell r="G75">
            <v>49.21</v>
          </cell>
          <cell r="H75">
            <v>49.21</v>
          </cell>
          <cell r="I75">
            <v>49.21</v>
          </cell>
          <cell r="J75">
            <v>49.21</v>
          </cell>
          <cell r="K75">
            <v>49.21</v>
          </cell>
          <cell r="L75">
            <v>49.21</v>
          </cell>
          <cell r="M75">
            <v>49.21</v>
          </cell>
          <cell r="N75">
            <v>49.21</v>
          </cell>
          <cell r="O75">
            <v>49.21</v>
          </cell>
        </row>
        <row r="76">
          <cell r="A76" t="str">
            <v>BELDEN_7_UNIT 1</v>
          </cell>
          <cell r="B76" t="str">
            <v>BELDEN HYDRO</v>
          </cell>
          <cell r="C76" t="str">
            <v>Sierra</v>
          </cell>
          <cell r="D76">
            <v>40</v>
          </cell>
          <cell r="E76">
            <v>1.6</v>
          </cell>
          <cell r="F76">
            <v>0</v>
          </cell>
          <cell r="G76">
            <v>0</v>
          </cell>
          <cell r="H76">
            <v>1.6</v>
          </cell>
          <cell r="I76">
            <v>30.4</v>
          </cell>
          <cell r="J76">
            <v>82.94</v>
          </cell>
          <cell r="K76">
            <v>88</v>
          </cell>
          <cell r="L76">
            <v>80.8</v>
          </cell>
          <cell r="M76">
            <v>60</v>
          </cell>
          <cell r="N76">
            <v>1.6</v>
          </cell>
          <cell r="O76">
            <v>1.6</v>
          </cell>
        </row>
        <row r="77">
          <cell r="A77" t="str">
            <v>BGSKYN_2_AS2SR1</v>
          </cell>
          <cell r="B77" t="str">
            <v>Antelope Solar 2</v>
          </cell>
          <cell r="C77" t="str">
            <v>Big Creek-Ventura</v>
          </cell>
          <cell r="D77">
            <v>0.42</v>
          </cell>
          <cell r="E77">
            <v>3.15</v>
          </cell>
          <cell r="F77">
            <v>3.68</v>
          </cell>
          <cell r="G77">
            <v>4.62</v>
          </cell>
          <cell r="H77">
            <v>6.72</v>
          </cell>
          <cell r="I77">
            <v>13.76</v>
          </cell>
          <cell r="J77">
            <v>15.12</v>
          </cell>
          <cell r="K77">
            <v>13.02</v>
          </cell>
          <cell r="L77">
            <v>11.66</v>
          </cell>
          <cell r="M77">
            <v>7.77</v>
          </cell>
          <cell r="N77">
            <v>5.99</v>
          </cell>
          <cell r="O77">
            <v>3.68</v>
          </cell>
        </row>
        <row r="78">
          <cell r="A78" t="str">
            <v>BGSKYN_2_ASPSR2</v>
          </cell>
          <cell r="B78" t="str">
            <v>Antelope Solar 2 San Pablo</v>
          </cell>
          <cell r="C78" t="str">
            <v>Big Creek-Ventura</v>
          </cell>
          <cell r="D78">
            <v>0.4</v>
          </cell>
          <cell r="E78">
            <v>3</v>
          </cell>
          <cell r="F78">
            <v>3.5</v>
          </cell>
          <cell r="G78">
            <v>4.4000000000000004</v>
          </cell>
          <cell r="H78">
            <v>6.4</v>
          </cell>
          <cell r="I78">
            <v>13.1</v>
          </cell>
          <cell r="J78">
            <v>14.4</v>
          </cell>
          <cell r="K78">
            <v>12.4</v>
          </cell>
          <cell r="L78">
            <v>11.1</v>
          </cell>
          <cell r="M78">
            <v>7.4</v>
          </cell>
          <cell r="N78">
            <v>5.7</v>
          </cell>
          <cell r="O78">
            <v>3.5</v>
          </cell>
        </row>
        <row r="79">
          <cell r="A79" t="str">
            <v>BGSKYN_2_ASSR3A</v>
          </cell>
          <cell r="B79" t="str">
            <v xml:space="preserve">Antelope Solar 3A </v>
          </cell>
          <cell r="C79" t="str">
            <v>Big Creek-Ventura</v>
          </cell>
          <cell r="D79">
            <v>0.06</v>
          </cell>
          <cell r="E79">
            <v>0.45</v>
          </cell>
          <cell r="F79">
            <v>0.53</v>
          </cell>
          <cell r="G79">
            <v>0.66</v>
          </cell>
          <cell r="H79">
            <v>0.96</v>
          </cell>
          <cell r="I79">
            <v>1.97</v>
          </cell>
          <cell r="J79">
            <v>2.16</v>
          </cell>
          <cell r="K79">
            <v>1.86</v>
          </cell>
          <cell r="L79">
            <v>1.67</v>
          </cell>
          <cell r="M79">
            <v>1.1100000000000001</v>
          </cell>
          <cell r="N79">
            <v>0.86</v>
          </cell>
          <cell r="O79">
            <v>0.53</v>
          </cell>
        </row>
        <row r="80">
          <cell r="A80" t="str">
            <v>BGSKYN_2_ASSR3B</v>
          </cell>
          <cell r="B80" t="str">
            <v xml:space="preserve">Antelope Solar 3B </v>
          </cell>
          <cell r="C80" t="str">
            <v>Big Creek-Ventura</v>
          </cell>
          <cell r="D80">
            <v>0.02</v>
          </cell>
          <cell r="E80">
            <v>0.15</v>
          </cell>
          <cell r="F80">
            <v>0.18</v>
          </cell>
          <cell r="G80">
            <v>0.22</v>
          </cell>
          <cell r="H80">
            <v>0.32</v>
          </cell>
          <cell r="I80">
            <v>0.66</v>
          </cell>
          <cell r="J80">
            <v>0.72</v>
          </cell>
          <cell r="K80">
            <v>0.62</v>
          </cell>
          <cell r="L80">
            <v>0.56000000000000005</v>
          </cell>
          <cell r="M80">
            <v>0.37</v>
          </cell>
          <cell r="N80">
            <v>0.28999999999999998</v>
          </cell>
          <cell r="O80">
            <v>0.18</v>
          </cell>
        </row>
        <row r="81">
          <cell r="A81" t="str">
            <v>BGSKYN_2_BS3SR3</v>
          </cell>
          <cell r="B81" t="str">
            <v>Big Sky Solar 3</v>
          </cell>
          <cell r="C81" t="str">
            <v>Big Creek-Ventura</v>
          </cell>
          <cell r="D81">
            <v>0.08</v>
          </cell>
          <cell r="E81">
            <v>0.6</v>
          </cell>
          <cell r="F81">
            <v>0.7</v>
          </cell>
          <cell r="G81">
            <v>0.88</v>
          </cell>
          <cell r="H81">
            <v>1.28</v>
          </cell>
          <cell r="I81">
            <v>2.62</v>
          </cell>
          <cell r="J81">
            <v>2.88</v>
          </cell>
          <cell r="K81">
            <v>2.48</v>
          </cell>
          <cell r="L81">
            <v>2.2200000000000002</v>
          </cell>
          <cell r="M81">
            <v>1.48</v>
          </cell>
          <cell r="N81">
            <v>1.1399999999999999</v>
          </cell>
          <cell r="O81">
            <v>0.7</v>
          </cell>
        </row>
        <row r="82">
          <cell r="A82" t="str">
            <v>BIGCRK_2_EXESWD</v>
          </cell>
          <cell r="B82" t="str">
            <v>BIG CREEK HYDRO PROJECT PSP</v>
          </cell>
          <cell r="C82" t="str">
            <v>Big Creek-Ventura</v>
          </cell>
          <cell r="D82">
            <v>467.32</v>
          </cell>
          <cell r="E82">
            <v>472.28</v>
          </cell>
          <cell r="F82">
            <v>444.6</v>
          </cell>
          <cell r="G82">
            <v>570</v>
          </cell>
          <cell r="H82">
            <v>632.20000000000005</v>
          </cell>
          <cell r="I82">
            <v>732.04</v>
          </cell>
          <cell r="J82">
            <v>702.52</v>
          </cell>
          <cell r="K82">
            <v>661.96</v>
          </cell>
          <cell r="L82">
            <v>564.04</v>
          </cell>
          <cell r="M82">
            <v>412.6</v>
          </cell>
          <cell r="N82">
            <v>407.32</v>
          </cell>
          <cell r="O82">
            <v>374.28</v>
          </cell>
        </row>
        <row r="83">
          <cell r="A83" t="str">
            <v>BIGCRK_7_DAM7</v>
          </cell>
          <cell r="B83" t="str">
            <v>DAM 7 AT BIG CREEK (FISHWATER GEN)</v>
          </cell>
          <cell r="C83" t="str">
            <v>Big Creek-Ventura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 t="str">
            <v>BIGCRK_7_MAMRES</v>
          </cell>
          <cell r="B84" t="str">
            <v>MAMMOTH POOL RESERVOIR (FISHWATER</v>
          </cell>
          <cell r="C84" t="str">
            <v>Big Creek-Ventura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 t="str">
            <v>BIGSKY_2_ASLBT2</v>
          </cell>
          <cell r="B85" t="str">
            <v>Antelope Solar 2 Luna</v>
          </cell>
          <cell r="C85" t="str">
            <v>Big Creek-Ventura</v>
          </cell>
          <cell r="D85">
            <v>100</v>
          </cell>
          <cell r="E85">
            <v>100</v>
          </cell>
          <cell r="F85">
            <v>100</v>
          </cell>
          <cell r="G85">
            <v>100</v>
          </cell>
          <cell r="H85">
            <v>100</v>
          </cell>
          <cell r="I85">
            <v>100</v>
          </cell>
          <cell r="J85">
            <v>100</v>
          </cell>
          <cell r="K85">
            <v>100</v>
          </cell>
          <cell r="L85">
            <v>100</v>
          </cell>
          <cell r="M85">
            <v>100</v>
          </cell>
          <cell r="N85">
            <v>100</v>
          </cell>
          <cell r="O85">
            <v>100</v>
          </cell>
        </row>
        <row r="86">
          <cell r="A86" t="str">
            <v>BIGSKY_2_BSKSR6</v>
          </cell>
          <cell r="B86" t="str">
            <v>Big Sky Solar 6</v>
          </cell>
          <cell r="C86" t="str">
            <v>Big Creek-Ventura</v>
          </cell>
          <cell r="D86">
            <v>0.08</v>
          </cell>
          <cell r="E86">
            <v>0.6</v>
          </cell>
          <cell r="F86">
            <v>0.7</v>
          </cell>
          <cell r="G86">
            <v>0.88</v>
          </cell>
          <cell r="H86">
            <v>1.28</v>
          </cell>
          <cell r="I86">
            <v>2.62</v>
          </cell>
          <cell r="J86">
            <v>2.88</v>
          </cell>
          <cell r="K86">
            <v>2.48</v>
          </cell>
          <cell r="L86">
            <v>2.2200000000000002</v>
          </cell>
          <cell r="M86">
            <v>1.48</v>
          </cell>
          <cell r="N86">
            <v>1.1399999999999999</v>
          </cell>
          <cell r="O86">
            <v>0.7</v>
          </cell>
        </row>
        <row r="87">
          <cell r="A87" t="str">
            <v>BIGSKY_2_BSKSR7</v>
          </cell>
          <cell r="B87" t="str">
            <v>Big Sky Solar 7</v>
          </cell>
          <cell r="C87" t="str">
            <v>Big Creek-Ventura</v>
          </cell>
          <cell r="D87">
            <v>0.08</v>
          </cell>
          <cell r="E87">
            <v>0.6</v>
          </cell>
          <cell r="F87">
            <v>0.7</v>
          </cell>
          <cell r="G87">
            <v>0.88</v>
          </cell>
          <cell r="H87">
            <v>1.28</v>
          </cell>
          <cell r="I87">
            <v>2.62</v>
          </cell>
          <cell r="J87">
            <v>2.88</v>
          </cell>
          <cell r="K87">
            <v>2.48</v>
          </cell>
          <cell r="L87">
            <v>2.2200000000000002</v>
          </cell>
          <cell r="M87">
            <v>1.48</v>
          </cell>
          <cell r="N87">
            <v>1.1399999999999999</v>
          </cell>
          <cell r="O87">
            <v>0.7</v>
          </cell>
        </row>
        <row r="88">
          <cell r="A88" t="str">
            <v>BIGSKY_2_BSKSR8</v>
          </cell>
          <cell r="B88" t="str">
            <v>Big Sky Solar 8</v>
          </cell>
          <cell r="C88" t="str">
            <v>Big Creek-Ventura</v>
          </cell>
          <cell r="D88">
            <v>0.08</v>
          </cell>
          <cell r="E88">
            <v>0.6</v>
          </cell>
          <cell r="F88">
            <v>0.7</v>
          </cell>
          <cell r="G88">
            <v>0.88</v>
          </cell>
          <cell r="H88">
            <v>1.28</v>
          </cell>
          <cell r="I88">
            <v>2.62</v>
          </cell>
          <cell r="J88">
            <v>2.88</v>
          </cell>
          <cell r="K88">
            <v>2.48</v>
          </cell>
          <cell r="L88">
            <v>2.2200000000000002</v>
          </cell>
          <cell r="M88">
            <v>1.48</v>
          </cell>
          <cell r="N88">
            <v>1.1399999999999999</v>
          </cell>
          <cell r="O88">
            <v>0.7</v>
          </cell>
        </row>
        <row r="89">
          <cell r="A89" t="str">
            <v>BIGSKY_2_SOLAR1</v>
          </cell>
          <cell r="B89" t="str">
            <v xml:space="preserve">Antelope Big Sky Ranch </v>
          </cell>
          <cell r="C89" t="str">
            <v>Big Creek-Ventura</v>
          </cell>
          <cell r="D89">
            <v>0.08</v>
          </cell>
          <cell r="E89">
            <v>0.6</v>
          </cell>
          <cell r="F89">
            <v>0.7</v>
          </cell>
          <cell r="G89">
            <v>0.88</v>
          </cell>
          <cell r="H89">
            <v>1.28</v>
          </cell>
          <cell r="I89">
            <v>2.62</v>
          </cell>
          <cell r="J89">
            <v>2.88</v>
          </cell>
          <cell r="K89">
            <v>2.48</v>
          </cell>
          <cell r="L89">
            <v>2.2200000000000002</v>
          </cell>
          <cell r="M89">
            <v>1.48</v>
          </cell>
          <cell r="N89">
            <v>1.1399999999999999</v>
          </cell>
          <cell r="O89">
            <v>0.7</v>
          </cell>
        </row>
        <row r="90">
          <cell r="A90" t="str">
            <v>BIGSKY_2_SOLAR2</v>
          </cell>
          <cell r="B90" t="str">
            <v>Big Sky Solar 4</v>
          </cell>
          <cell r="C90" t="str">
            <v>Big Creek-Ventura</v>
          </cell>
          <cell r="D90">
            <v>0.16</v>
          </cell>
          <cell r="E90">
            <v>1.2</v>
          </cell>
          <cell r="F90">
            <v>1.4</v>
          </cell>
          <cell r="G90">
            <v>1.76</v>
          </cell>
          <cell r="H90">
            <v>2.56</v>
          </cell>
          <cell r="I90">
            <v>5.24</v>
          </cell>
          <cell r="J90">
            <v>5.76</v>
          </cell>
          <cell r="K90">
            <v>4.96</v>
          </cell>
          <cell r="L90">
            <v>4.4400000000000004</v>
          </cell>
          <cell r="M90">
            <v>2.96</v>
          </cell>
          <cell r="N90">
            <v>2.2799999999999998</v>
          </cell>
          <cell r="O90">
            <v>1.4</v>
          </cell>
        </row>
        <row r="91">
          <cell r="A91" t="str">
            <v>BIGSKY_2_SOLAR3</v>
          </cell>
          <cell r="B91" t="str">
            <v xml:space="preserve">Big Sky Summer </v>
          </cell>
          <cell r="C91" t="str">
            <v>Big Creek-Ventura</v>
          </cell>
          <cell r="D91">
            <v>0.08</v>
          </cell>
          <cell r="E91">
            <v>0.6</v>
          </cell>
          <cell r="F91">
            <v>0.7</v>
          </cell>
          <cell r="G91">
            <v>0.88</v>
          </cell>
          <cell r="H91">
            <v>1.28</v>
          </cell>
          <cell r="I91">
            <v>2.62</v>
          </cell>
          <cell r="J91">
            <v>2.88</v>
          </cell>
          <cell r="K91">
            <v>2.48</v>
          </cell>
          <cell r="L91">
            <v>2.2200000000000002</v>
          </cell>
          <cell r="M91">
            <v>1.48</v>
          </cell>
          <cell r="N91">
            <v>1.1399999999999999</v>
          </cell>
          <cell r="O91">
            <v>0.7</v>
          </cell>
        </row>
        <row r="92">
          <cell r="A92" t="str">
            <v>BIGSKY_2_SOLAR4</v>
          </cell>
          <cell r="B92" t="str">
            <v>Western Antelope Blue Sky Ranch B</v>
          </cell>
          <cell r="C92" t="str">
            <v>Big Creek-Ventura</v>
          </cell>
          <cell r="D92">
            <v>0.08</v>
          </cell>
          <cell r="E92">
            <v>0.6</v>
          </cell>
          <cell r="F92">
            <v>0.7</v>
          </cell>
          <cell r="G92">
            <v>0.88</v>
          </cell>
          <cell r="H92">
            <v>1.28</v>
          </cell>
          <cell r="I92">
            <v>2.62</v>
          </cell>
          <cell r="J92">
            <v>2.88</v>
          </cell>
          <cell r="K92">
            <v>2.48</v>
          </cell>
          <cell r="L92">
            <v>2.2200000000000002</v>
          </cell>
          <cell r="M92">
            <v>1.48</v>
          </cell>
          <cell r="N92">
            <v>1.1399999999999999</v>
          </cell>
          <cell r="O92">
            <v>0.7</v>
          </cell>
        </row>
        <row r="93">
          <cell r="A93" t="str">
            <v>BIGSKY_2_SOLAR5</v>
          </cell>
          <cell r="B93" t="str">
            <v>Big Sky Solar 2</v>
          </cell>
          <cell r="C93" t="str">
            <v>Big Creek-Ventura</v>
          </cell>
          <cell r="D93">
            <v>0.02</v>
          </cell>
          <cell r="E93">
            <v>0.15</v>
          </cell>
          <cell r="F93">
            <v>0.18</v>
          </cell>
          <cell r="G93">
            <v>0.22</v>
          </cell>
          <cell r="H93">
            <v>0.32</v>
          </cell>
          <cell r="I93">
            <v>0.66</v>
          </cell>
          <cell r="J93">
            <v>0.72</v>
          </cell>
          <cell r="K93">
            <v>0.62</v>
          </cell>
          <cell r="L93">
            <v>0.56000000000000005</v>
          </cell>
          <cell r="M93">
            <v>0.37</v>
          </cell>
          <cell r="N93">
            <v>0.28999999999999998</v>
          </cell>
          <cell r="O93">
            <v>0.18</v>
          </cell>
        </row>
        <row r="94">
          <cell r="A94" t="str">
            <v>BIGSKY_2_SOLAR6</v>
          </cell>
          <cell r="B94" t="str">
            <v>Solverde 1</v>
          </cell>
          <cell r="C94" t="str">
            <v>Big Creek-Ventura</v>
          </cell>
          <cell r="D94">
            <v>0.34</v>
          </cell>
          <cell r="E94">
            <v>2.5499999999999998</v>
          </cell>
          <cell r="F94">
            <v>2.98</v>
          </cell>
          <cell r="G94">
            <v>3.74</v>
          </cell>
          <cell r="H94">
            <v>5.44</v>
          </cell>
          <cell r="I94">
            <v>11.14</v>
          </cell>
          <cell r="J94">
            <v>12.24</v>
          </cell>
          <cell r="K94">
            <v>10.54</v>
          </cell>
          <cell r="L94">
            <v>9.44</v>
          </cell>
          <cell r="M94">
            <v>6.29</v>
          </cell>
          <cell r="N94">
            <v>4.8499999999999996</v>
          </cell>
          <cell r="O94">
            <v>2.98</v>
          </cell>
        </row>
        <row r="95">
          <cell r="A95" t="str">
            <v>BIGSKY_2_SOLAR7</v>
          </cell>
          <cell r="B95" t="str">
            <v>Big Sky Solar 1</v>
          </cell>
          <cell r="C95" t="str">
            <v>Big Creek-Ventura</v>
          </cell>
          <cell r="D95">
            <v>0.2</v>
          </cell>
          <cell r="E95">
            <v>1.5</v>
          </cell>
          <cell r="F95">
            <v>1.75</v>
          </cell>
          <cell r="G95">
            <v>2.2000000000000002</v>
          </cell>
          <cell r="H95">
            <v>3.2</v>
          </cell>
          <cell r="I95">
            <v>6.55</v>
          </cell>
          <cell r="J95">
            <v>7.2</v>
          </cell>
          <cell r="K95">
            <v>6.2</v>
          </cell>
          <cell r="L95">
            <v>5.55</v>
          </cell>
          <cell r="M95">
            <v>3.7</v>
          </cell>
          <cell r="N95">
            <v>2.85</v>
          </cell>
          <cell r="O95">
            <v>1.75</v>
          </cell>
        </row>
        <row r="96">
          <cell r="A96" t="str">
            <v>BIOMAS_1_UNIT 1</v>
          </cell>
          <cell r="B96" t="str">
            <v>WOODLAND BIOMASS</v>
          </cell>
          <cell r="C96" t="str">
            <v>Sierra</v>
          </cell>
          <cell r="D96">
            <v>15.64</v>
          </cell>
          <cell r="E96">
            <v>15.55</v>
          </cell>
          <cell r="F96">
            <v>7.99</v>
          </cell>
          <cell r="G96">
            <v>7.79</v>
          </cell>
          <cell r="H96">
            <v>8</v>
          </cell>
          <cell r="I96">
            <v>8.27</v>
          </cell>
          <cell r="J96">
            <v>8.16</v>
          </cell>
          <cell r="K96">
            <v>7.88</v>
          </cell>
          <cell r="L96">
            <v>15.1</v>
          </cell>
          <cell r="M96">
            <v>7.75</v>
          </cell>
          <cell r="N96">
            <v>11.97</v>
          </cell>
          <cell r="O96">
            <v>15.52</v>
          </cell>
        </row>
        <row r="97">
          <cell r="A97" t="str">
            <v>BISHOP_1_ALAMO</v>
          </cell>
          <cell r="B97" t="str">
            <v>BISHOP CREEK PLANT 2  AND  6</v>
          </cell>
          <cell r="C97" t="str">
            <v>CAISO System</v>
          </cell>
          <cell r="D97">
            <v>3.71</v>
          </cell>
          <cell r="E97">
            <v>3.51</v>
          </cell>
          <cell r="F97">
            <v>4.66</v>
          </cell>
          <cell r="G97">
            <v>6.84</v>
          </cell>
          <cell r="H97">
            <v>9.65</v>
          </cell>
          <cell r="I97">
            <v>9.59</v>
          </cell>
          <cell r="J97">
            <v>8.6300000000000008</v>
          </cell>
          <cell r="K97">
            <v>8</v>
          </cell>
          <cell r="L97">
            <v>5.55</v>
          </cell>
          <cell r="M97">
            <v>4.41</v>
          </cell>
          <cell r="N97">
            <v>3.3</v>
          </cell>
          <cell r="O97">
            <v>2.87</v>
          </cell>
        </row>
        <row r="98">
          <cell r="A98" t="str">
            <v>BISHOP_1_UNITS</v>
          </cell>
          <cell r="B98" t="str">
            <v>BISHOP CREEK PLANT 3  AND  4</v>
          </cell>
          <cell r="C98" t="str">
            <v>CAISO System</v>
          </cell>
          <cell r="D98">
            <v>5.76</v>
          </cell>
          <cell r="E98">
            <v>4.79</v>
          </cell>
          <cell r="F98">
            <v>2.68</v>
          </cell>
          <cell r="G98">
            <v>8.9600000000000009</v>
          </cell>
          <cell r="H98">
            <v>13.02</v>
          </cell>
          <cell r="I98">
            <v>13.39</v>
          </cell>
          <cell r="J98">
            <v>11.45</v>
          </cell>
          <cell r="K98">
            <v>10.9</v>
          </cell>
          <cell r="L98">
            <v>7.52</v>
          </cell>
          <cell r="M98">
            <v>6.42</v>
          </cell>
          <cell r="N98">
            <v>5.59</v>
          </cell>
          <cell r="O98">
            <v>5.53</v>
          </cell>
        </row>
        <row r="99">
          <cell r="A99" t="str">
            <v>BKRFLD_2_SOLAR1</v>
          </cell>
          <cell r="B99" t="str">
            <v>Bakersfield 111</v>
          </cell>
          <cell r="C99" t="str">
            <v>Kern</v>
          </cell>
          <cell r="D99">
            <v>0.01</v>
          </cell>
          <cell r="E99">
            <v>0.04</v>
          </cell>
          <cell r="F99">
            <v>0.05</v>
          </cell>
          <cell r="G99">
            <v>0.06</v>
          </cell>
          <cell r="H99">
            <v>0.09</v>
          </cell>
          <cell r="I99">
            <v>0.18</v>
          </cell>
          <cell r="J99">
            <v>0.2</v>
          </cell>
          <cell r="K99">
            <v>0.17</v>
          </cell>
          <cell r="L99">
            <v>0.15</v>
          </cell>
          <cell r="M99">
            <v>0.1</v>
          </cell>
          <cell r="N99">
            <v>0.08</v>
          </cell>
          <cell r="O99">
            <v>0.05</v>
          </cell>
        </row>
        <row r="100">
          <cell r="A100" t="str">
            <v>BLACK_7_UNIT 1</v>
          </cell>
          <cell r="B100" t="str">
            <v>JAMES B. BLACK 1</v>
          </cell>
          <cell r="C100" t="str">
            <v>CAISO System</v>
          </cell>
          <cell r="D100">
            <v>84.1</v>
          </cell>
          <cell r="E100">
            <v>84</v>
          </cell>
          <cell r="F100">
            <v>82.4</v>
          </cell>
          <cell r="G100">
            <v>82</v>
          </cell>
          <cell r="H100">
            <v>84</v>
          </cell>
          <cell r="I100">
            <v>84</v>
          </cell>
          <cell r="J100">
            <v>84</v>
          </cell>
          <cell r="K100">
            <v>84.4</v>
          </cell>
          <cell r="L100">
            <v>68</v>
          </cell>
          <cell r="M100">
            <v>68</v>
          </cell>
          <cell r="N100">
            <v>84.4</v>
          </cell>
          <cell r="O100">
            <v>84.4</v>
          </cell>
        </row>
        <row r="101">
          <cell r="A101" t="str">
            <v>BLACK_7_UNIT 2</v>
          </cell>
          <cell r="B101" t="str">
            <v>JAMES B. BLACK 2</v>
          </cell>
          <cell r="C101" t="str">
            <v>CAISO System</v>
          </cell>
          <cell r="D101">
            <v>83.3</v>
          </cell>
          <cell r="E101">
            <v>83.28</v>
          </cell>
          <cell r="F101">
            <v>82.48</v>
          </cell>
          <cell r="G101">
            <v>79.760000000000005</v>
          </cell>
          <cell r="H101">
            <v>83.28</v>
          </cell>
          <cell r="I101">
            <v>83.28</v>
          </cell>
          <cell r="J101">
            <v>83.28</v>
          </cell>
          <cell r="K101">
            <v>83.28</v>
          </cell>
          <cell r="L101">
            <v>81.28</v>
          </cell>
          <cell r="M101">
            <v>67.28</v>
          </cell>
          <cell r="N101">
            <v>83.88</v>
          </cell>
          <cell r="O101">
            <v>83.88</v>
          </cell>
        </row>
        <row r="102">
          <cell r="A102" t="str">
            <v>BLAST_1_WIND</v>
          </cell>
          <cell r="B102" t="str">
            <v>Mountain View IV Wind</v>
          </cell>
          <cell r="C102" t="str">
            <v>LA Basin</v>
          </cell>
          <cell r="D102">
            <v>8.6583002237445239</v>
          </cell>
          <cell r="E102">
            <v>9.2087020024610489</v>
          </cell>
          <cell r="F102">
            <v>8.0912901438256686</v>
          </cell>
          <cell r="G102">
            <v>7.7521337542114086</v>
          </cell>
          <cell r="H102">
            <v>8.2431617892839988</v>
          </cell>
          <cell r="I102">
            <v>7.5558319175379909</v>
          </cell>
          <cell r="J102">
            <v>7.0199955974191726</v>
          </cell>
          <cell r="K102">
            <v>5.3340928393547378</v>
          </cell>
          <cell r="L102">
            <v>5.5102687924320186</v>
          </cell>
          <cell r="M102">
            <v>5.1118150638325313</v>
          </cell>
          <cell r="N102">
            <v>6.8891076865099388</v>
          </cell>
          <cell r="O102">
            <v>8.3450014183674313</v>
          </cell>
        </row>
        <row r="103">
          <cell r="A103" t="str">
            <v>BLCKBT_2_STONEY</v>
          </cell>
          <cell r="B103" t="str">
            <v>BLACK BUTTE HYDRO</v>
          </cell>
          <cell r="C103" t="str">
            <v>CAISO System</v>
          </cell>
          <cell r="D103">
            <v>2.1800000000000002</v>
          </cell>
          <cell r="E103">
            <v>1.97</v>
          </cell>
          <cell r="F103">
            <v>0.84</v>
          </cell>
          <cell r="G103">
            <v>1.1200000000000001</v>
          </cell>
          <cell r="H103">
            <v>0.86</v>
          </cell>
          <cell r="I103">
            <v>0.98</v>
          </cell>
          <cell r="J103">
            <v>0.98</v>
          </cell>
          <cell r="K103">
            <v>0.92</v>
          </cell>
          <cell r="L103">
            <v>0.64</v>
          </cell>
          <cell r="M103">
            <v>0.66</v>
          </cell>
          <cell r="N103">
            <v>0</v>
          </cell>
          <cell r="O103">
            <v>3.24</v>
          </cell>
        </row>
        <row r="104">
          <cell r="A104" t="str">
            <v>BLCKWL_6_SOLAR1</v>
          </cell>
          <cell r="B104" t="str">
            <v>Blackwell Solar</v>
          </cell>
          <cell r="C104" t="str">
            <v>CAISO System</v>
          </cell>
          <cell r="D104">
            <v>0.05</v>
          </cell>
          <cell r="E104">
            <v>0.36</v>
          </cell>
          <cell r="F104">
            <v>0.42</v>
          </cell>
          <cell r="G104">
            <v>0.53</v>
          </cell>
          <cell r="H104">
            <v>0.77</v>
          </cell>
          <cell r="I104">
            <v>1.57</v>
          </cell>
          <cell r="J104">
            <v>1.73</v>
          </cell>
          <cell r="K104">
            <v>1.49</v>
          </cell>
          <cell r="L104">
            <v>1.33</v>
          </cell>
          <cell r="M104">
            <v>0.89</v>
          </cell>
          <cell r="N104">
            <v>0.68</v>
          </cell>
          <cell r="O104">
            <v>0.42</v>
          </cell>
        </row>
        <row r="105">
          <cell r="A105" t="str">
            <v>BLKCRK_2_GMCBT1</v>
          </cell>
          <cell r="B105" t="str">
            <v>Genesis McCoy BESS</v>
          </cell>
          <cell r="C105" t="str">
            <v>CAISO System</v>
          </cell>
          <cell r="D105">
            <v>230</v>
          </cell>
          <cell r="E105">
            <v>230</v>
          </cell>
          <cell r="F105">
            <v>230</v>
          </cell>
          <cell r="G105">
            <v>230</v>
          </cell>
          <cell r="H105">
            <v>230</v>
          </cell>
          <cell r="I105">
            <v>230</v>
          </cell>
          <cell r="J105">
            <v>230</v>
          </cell>
          <cell r="K105">
            <v>230</v>
          </cell>
          <cell r="L105">
            <v>230</v>
          </cell>
          <cell r="M105">
            <v>230</v>
          </cell>
          <cell r="N105">
            <v>230</v>
          </cell>
          <cell r="O105">
            <v>230</v>
          </cell>
        </row>
        <row r="106">
          <cell r="A106" t="str">
            <v>BLKCRK_2_SOLAR1</v>
          </cell>
          <cell r="B106" t="str">
            <v>McCoy Station</v>
          </cell>
          <cell r="C106" t="str">
            <v>CAISO System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A107" t="str">
            <v>BLKDIA_2_BDEBT1</v>
          </cell>
          <cell r="B107" t="str">
            <v xml:space="preserve">Black Diamond Energy Storage </v>
          </cell>
          <cell r="C107" t="str">
            <v>Bay Area</v>
          </cell>
          <cell r="D107">
            <v>200</v>
          </cell>
          <cell r="E107">
            <v>200</v>
          </cell>
          <cell r="F107">
            <v>200</v>
          </cell>
          <cell r="G107">
            <v>200</v>
          </cell>
          <cell r="H107">
            <v>200</v>
          </cell>
          <cell r="I107">
            <v>200</v>
          </cell>
          <cell r="J107">
            <v>200</v>
          </cell>
          <cell r="K107">
            <v>200</v>
          </cell>
          <cell r="L107">
            <v>200</v>
          </cell>
          <cell r="M107">
            <v>200</v>
          </cell>
          <cell r="N107">
            <v>200</v>
          </cell>
          <cell r="O107">
            <v>200</v>
          </cell>
        </row>
        <row r="108">
          <cell r="A108" t="str">
            <v>BLM W_2_COSBT1</v>
          </cell>
          <cell r="B108" t="str">
            <v>Coso Battery Storage</v>
          </cell>
          <cell r="C108" t="str">
            <v>CAISO System</v>
          </cell>
          <cell r="D108">
            <v>60</v>
          </cell>
          <cell r="E108">
            <v>60</v>
          </cell>
          <cell r="F108">
            <v>60</v>
          </cell>
          <cell r="G108">
            <v>60</v>
          </cell>
          <cell r="H108">
            <v>60</v>
          </cell>
          <cell r="I108">
            <v>60</v>
          </cell>
          <cell r="J108">
            <v>60</v>
          </cell>
          <cell r="K108">
            <v>60</v>
          </cell>
          <cell r="L108">
            <v>60</v>
          </cell>
          <cell r="M108">
            <v>60</v>
          </cell>
          <cell r="N108">
            <v>60</v>
          </cell>
          <cell r="O108">
            <v>60</v>
          </cell>
        </row>
        <row r="109">
          <cell r="A109" t="str">
            <v>BLM_2_UNITS</v>
          </cell>
          <cell r="B109" t="str">
            <v>BLM EAST Facility</v>
          </cell>
          <cell r="C109" t="str">
            <v>CAISO System</v>
          </cell>
          <cell r="D109">
            <v>47</v>
          </cell>
          <cell r="E109">
            <v>47</v>
          </cell>
          <cell r="F109">
            <v>47</v>
          </cell>
          <cell r="G109">
            <v>47</v>
          </cell>
          <cell r="H109">
            <v>47</v>
          </cell>
          <cell r="I109">
            <v>47</v>
          </cell>
          <cell r="J109">
            <v>47</v>
          </cell>
          <cell r="K109">
            <v>47</v>
          </cell>
          <cell r="L109">
            <v>47</v>
          </cell>
          <cell r="M109">
            <v>47</v>
          </cell>
          <cell r="N109">
            <v>47</v>
          </cell>
          <cell r="O109">
            <v>47</v>
          </cell>
        </row>
        <row r="110">
          <cell r="A110" t="str">
            <v>BLYTHE_1_SOLAR1</v>
          </cell>
          <cell r="B110" t="str">
            <v>Blythe Solar 1 Project</v>
          </cell>
          <cell r="C110" t="str">
            <v>CAISO System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BLYTHE_1_SOLAR2</v>
          </cell>
          <cell r="B111" t="str">
            <v>Blythe Green 1</v>
          </cell>
          <cell r="C111" t="str">
            <v>CAISO System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 t="str">
            <v>BNNIEN_7_ALTAPH</v>
          </cell>
          <cell r="B112" t="str">
            <v>ALTA POWER HOUSE</v>
          </cell>
          <cell r="C112" t="str">
            <v>Sierra</v>
          </cell>
          <cell r="D112">
            <v>0.32</v>
          </cell>
          <cell r="E112">
            <v>0.28999999999999998</v>
          </cell>
          <cell r="F112">
            <v>0.28999999999999998</v>
          </cell>
          <cell r="G112">
            <v>0.28000000000000003</v>
          </cell>
          <cell r="H112">
            <v>0.15</v>
          </cell>
          <cell r="I112">
            <v>0.42</v>
          </cell>
          <cell r="J112">
            <v>0.53</v>
          </cell>
          <cell r="K112">
            <v>0.66</v>
          </cell>
          <cell r="L112">
            <v>0.35</v>
          </cell>
          <cell r="M112">
            <v>0.41</v>
          </cell>
          <cell r="N112">
            <v>0.41</v>
          </cell>
          <cell r="O112">
            <v>0.28999999999999998</v>
          </cell>
        </row>
        <row r="113">
          <cell r="A113" t="str">
            <v>BOGUE_1_UNITA1</v>
          </cell>
          <cell r="B113" t="str">
            <v>Feather River Energy Center, Unit #1</v>
          </cell>
          <cell r="C113" t="str">
            <v>Sierra</v>
          </cell>
          <cell r="D113">
            <v>47.38</v>
          </cell>
          <cell r="E113">
            <v>47.38</v>
          </cell>
          <cell r="F113">
            <v>47.38</v>
          </cell>
          <cell r="G113">
            <v>47.38</v>
          </cell>
          <cell r="H113">
            <v>47.38</v>
          </cell>
          <cell r="I113">
            <v>47.38</v>
          </cell>
          <cell r="J113">
            <v>47.38</v>
          </cell>
          <cell r="K113">
            <v>47.38</v>
          </cell>
          <cell r="L113">
            <v>47.38</v>
          </cell>
          <cell r="M113">
            <v>47.38</v>
          </cell>
          <cell r="N113">
            <v>47.38</v>
          </cell>
          <cell r="O113">
            <v>47.38</v>
          </cell>
        </row>
        <row r="114">
          <cell r="A114" t="str">
            <v>BORDER_6_UNITA1</v>
          </cell>
          <cell r="B114" t="str">
            <v>CalPeak Power Border Unit 1</v>
          </cell>
          <cell r="C114" t="str">
            <v>San Diego-IV</v>
          </cell>
          <cell r="D114">
            <v>51.25</v>
          </cell>
          <cell r="E114">
            <v>51.25</v>
          </cell>
          <cell r="F114">
            <v>51.25</v>
          </cell>
          <cell r="G114">
            <v>51.25</v>
          </cell>
          <cell r="H114">
            <v>51.25</v>
          </cell>
          <cell r="I114">
            <v>51.25</v>
          </cell>
          <cell r="J114">
            <v>51.25</v>
          </cell>
          <cell r="K114">
            <v>51.25</v>
          </cell>
          <cell r="L114">
            <v>51.25</v>
          </cell>
          <cell r="M114">
            <v>51.25</v>
          </cell>
          <cell r="N114">
            <v>51.25</v>
          </cell>
          <cell r="O114">
            <v>51.25</v>
          </cell>
        </row>
        <row r="115">
          <cell r="A115" t="str">
            <v>BOWMN_6_HYDRO</v>
          </cell>
          <cell r="B115" t="str">
            <v>NID Hydro Bowman Powerhouse</v>
          </cell>
          <cell r="C115" t="str">
            <v>Sierra</v>
          </cell>
          <cell r="D115">
            <v>0.2</v>
          </cell>
          <cell r="E115">
            <v>0.1</v>
          </cell>
          <cell r="F115">
            <v>0.71</v>
          </cell>
          <cell r="G115">
            <v>1.17</v>
          </cell>
          <cell r="H115">
            <v>2.0099999999999998</v>
          </cell>
          <cell r="I115">
            <v>1.32</v>
          </cell>
          <cell r="J115">
            <v>2.2200000000000002</v>
          </cell>
          <cell r="K115">
            <v>2.0299999999999998</v>
          </cell>
          <cell r="L115">
            <v>1.54</v>
          </cell>
          <cell r="M115">
            <v>0.98</v>
          </cell>
          <cell r="N115">
            <v>0.4</v>
          </cell>
          <cell r="O115">
            <v>0.22</v>
          </cell>
        </row>
        <row r="116">
          <cell r="A116" t="str">
            <v>BRDGVL_7_BAKER</v>
          </cell>
          <cell r="B116" t="str">
            <v>Baker Station Hydro</v>
          </cell>
          <cell r="C116" t="str">
            <v>Humboldt</v>
          </cell>
          <cell r="D116">
            <v>0.76</v>
          </cell>
          <cell r="E116">
            <v>0.6</v>
          </cell>
          <cell r="F116">
            <v>0.36</v>
          </cell>
          <cell r="G116">
            <v>0.16</v>
          </cell>
          <cell r="H116">
            <v>7.0000000000000007E-2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0.01</v>
          </cell>
          <cell r="N116">
            <v>0</v>
          </cell>
          <cell r="O116">
            <v>0.15</v>
          </cell>
        </row>
        <row r="117">
          <cell r="A117" t="str">
            <v>BRDSLD_2_HIWIND</v>
          </cell>
          <cell r="B117" t="str">
            <v>High Winds Energy Center</v>
          </cell>
          <cell r="C117" t="str">
            <v>Bay Area</v>
          </cell>
          <cell r="D117">
            <v>53.195536374658957</v>
          </cell>
          <cell r="E117">
            <v>57.074514521849608</v>
          </cell>
          <cell r="F117">
            <v>50.904731074560381</v>
          </cell>
          <cell r="G117">
            <v>53.777512982205501</v>
          </cell>
          <cell r="H117">
            <v>55.635458463193309</v>
          </cell>
          <cell r="I117">
            <v>41.040673721440371</v>
          </cell>
          <cell r="J117">
            <v>36.500263752462608</v>
          </cell>
          <cell r="K117">
            <v>34.281266049777209</v>
          </cell>
          <cell r="L117">
            <v>35.196600769762483</v>
          </cell>
          <cell r="M117">
            <v>29.494888401705328</v>
          </cell>
          <cell r="N117">
            <v>37.262883906711217</v>
          </cell>
          <cell r="O117">
            <v>47.629604317861734</v>
          </cell>
        </row>
        <row r="118">
          <cell r="A118" t="str">
            <v>BRDSLD_2_MTZUM2</v>
          </cell>
          <cell r="B118" t="str">
            <v>NextEra Energy Montezuma Wind II</v>
          </cell>
          <cell r="C118" t="str">
            <v>Bay Area</v>
          </cell>
          <cell r="D118">
            <v>25.678339163569945</v>
          </cell>
          <cell r="E118">
            <v>27.5507841704237</v>
          </cell>
          <cell r="F118">
            <v>24.572530679201371</v>
          </cell>
          <cell r="G118">
            <v>25.959268612397967</v>
          </cell>
          <cell r="H118">
            <v>26.85612871494887</v>
          </cell>
          <cell r="I118">
            <v>19.810991882818747</v>
          </cell>
          <cell r="J118">
            <v>17.619263120015901</v>
          </cell>
          <cell r="K118">
            <v>16.548117315386282</v>
          </cell>
          <cell r="L118">
            <v>16.989964075280408</v>
          </cell>
          <cell r="M118">
            <v>14.237656006255289</v>
          </cell>
          <cell r="N118">
            <v>17.987392108054426</v>
          </cell>
          <cell r="O118">
            <v>22.991574429980169</v>
          </cell>
        </row>
        <row r="119">
          <cell r="A119" t="str">
            <v>BRDSLD_2_MTZUMA</v>
          </cell>
          <cell r="B119" t="str">
            <v>FPL Energy Montezuma Wind</v>
          </cell>
          <cell r="C119" t="str">
            <v>Bay Area</v>
          </cell>
          <cell r="D119">
            <v>12.083924312268209</v>
          </cell>
          <cell r="E119">
            <v>12.9650749037288</v>
          </cell>
          <cell r="F119">
            <v>11.563543849035941</v>
          </cell>
          <cell r="G119">
            <v>12.216126405834338</v>
          </cell>
          <cell r="H119">
            <v>12.638178218799469</v>
          </cell>
          <cell r="I119">
            <v>9.3228197095617649</v>
          </cell>
          <cell r="J119">
            <v>8.2914179388310121</v>
          </cell>
          <cell r="K119">
            <v>7.7873493248876624</v>
          </cell>
          <cell r="L119">
            <v>7.9952772118966635</v>
          </cell>
          <cell r="M119">
            <v>6.7000734147083723</v>
          </cell>
          <cell r="N119">
            <v>8.4646551096726714</v>
          </cell>
          <cell r="O119">
            <v>10.819564437637728</v>
          </cell>
        </row>
        <row r="120">
          <cell r="A120" t="str">
            <v>BRDSLD_2_SHILO1</v>
          </cell>
          <cell r="B120" t="str">
            <v>Shiloh I Wind Project</v>
          </cell>
          <cell r="C120" t="str">
            <v>Bay Area</v>
          </cell>
          <cell r="D120">
            <v>49.255126272832371</v>
          </cell>
          <cell r="E120">
            <v>52.846772705416299</v>
          </cell>
          <cell r="F120">
            <v>47.134010254222581</v>
          </cell>
          <cell r="G120">
            <v>49.793993502042134</v>
          </cell>
          <cell r="H120">
            <v>51.514313391845654</v>
          </cell>
          <cell r="I120">
            <v>38.00062381614849</v>
          </cell>
          <cell r="J120">
            <v>33.796540511539447</v>
          </cell>
          <cell r="K120">
            <v>31.741913009052968</v>
          </cell>
          <cell r="L120">
            <v>32.589445157187484</v>
          </cell>
          <cell r="M120">
            <v>27.310081853430862</v>
          </cell>
          <cell r="N120">
            <v>34.502670283991868</v>
          </cell>
          <cell r="O120">
            <v>44.101485479501605</v>
          </cell>
        </row>
        <row r="121">
          <cell r="A121" t="str">
            <v>BRDSLD_2_SHILO2</v>
          </cell>
          <cell r="B121" t="str">
            <v>SHILOH WIND PROJECT 2</v>
          </cell>
          <cell r="C121" t="str">
            <v>Bay Area</v>
          </cell>
          <cell r="D121">
            <v>49.255126272832371</v>
          </cell>
          <cell r="E121">
            <v>52.846772705416299</v>
          </cell>
          <cell r="F121">
            <v>47.134010254222581</v>
          </cell>
          <cell r="G121">
            <v>49.793993502042134</v>
          </cell>
          <cell r="H121">
            <v>51.514313391845654</v>
          </cell>
          <cell r="I121">
            <v>38.00062381614849</v>
          </cell>
          <cell r="J121">
            <v>33.796540511539447</v>
          </cell>
          <cell r="K121">
            <v>31.741913009052968</v>
          </cell>
          <cell r="L121">
            <v>32.589445157187484</v>
          </cell>
          <cell r="M121">
            <v>27.310081853430862</v>
          </cell>
          <cell r="N121">
            <v>34.502670283991868</v>
          </cell>
          <cell r="O121">
            <v>44.101485479501605</v>
          </cell>
        </row>
        <row r="122">
          <cell r="A122" t="str">
            <v>BRDSLD_2_SHLO3A</v>
          </cell>
          <cell r="B122" t="str">
            <v>Shiloh III Wind Project, LLC</v>
          </cell>
          <cell r="C122" t="str">
            <v>Bay Area</v>
          </cell>
          <cell r="D122">
            <v>33.657669619768789</v>
          </cell>
          <cell r="E122">
            <v>36.111961348701136</v>
          </cell>
          <cell r="F122">
            <v>32.20824034038543</v>
          </cell>
          <cell r="G122">
            <v>34.025895559728788</v>
          </cell>
          <cell r="H122">
            <v>35.201447484427867</v>
          </cell>
          <cell r="I122">
            <v>25.967092941034803</v>
          </cell>
          <cell r="J122">
            <v>23.094302682885292</v>
          </cell>
          <cell r="K122">
            <v>21.690307222852862</v>
          </cell>
          <cell r="L122">
            <v>22.269454190744781</v>
          </cell>
          <cell r="M122">
            <v>18.661889266511089</v>
          </cell>
          <cell r="N122">
            <v>23.576824694061109</v>
          </cell>
          <cell r="O122">
            <v>30.13601507765943</v>
          </cell>
        </row>
        <row r="123">
          <cell r="A123" t="str">
            <v>BRDSLD_2_SHLO3B</v>
          </cell>
          <cell r="B123" t="str">
            <v>Shiloh IV Wind Project</v>
          </cell>
          <cell r="C123" t="str">
            <v>Bay Area</v>
          </cell>
          <cell r="D123">
            <v>32.836750848554914</v>
          </cell>
          <cell r="E123">
            <v>35.231181803610866</v>
          </cell>
          <cell r="F123">
            <v>31.422673502815051</v>
          </cell>
          <cell r="G123">
            <v>33.19599566802809</v>
          </cell>
          <cell r="H123">
            <v>34.342875594563772</v>
          </cell>
          <cell r="I123">
            <v>25.33374921076566</v>
          </cell>
          <cell r="J123">
            <v>22.531027007692966</v>
          </cell>
          <cell r="K123">
            <v>21.161275339368647</v>
          </cell>
          <cell r="L123">
            <v>21.726296771458323</v>
          </cell>
          <cell r="M123">
            <v>18.206721235620574</v>
          </cell>
          <cell r="N123">
            <v>23.00178018932791</v>
          </cell>
          <cell r="O123">
            <v>29.400990319667734</v>
          </cell>
        </row>
        <row r="124">
          <cell r="A124" t="str">
            <v>BREGGO_6_DEGRSL</v>
          </cell>
          <cell r="B124" t="str">
            <v>Desert Green Solar Farm</v>
          </cell>
          <cell r="C124" t="str">
            <v>San Diego-IV</v>
          </cell>
          <cell r="D124">
            <v>0.03</v>
          </cell>
          <cell r="E124">
            <v>0.19</v>
          </cell>
          <cell r="F124">
            <v>0.22</v>
          </cell>
          <cell r="G124">
            <v>0.28000000000000003</v>
          </cell>
          <cell r="H124">
            <v>0.4</v>
          </cell>
          <cell r="I124">
            <v>0.83</v>
          </cell>
          <cell r="J124">
            <v>0.91</v>
          </cell>
          <cell r="K124">
            <v>0.78</v>
          </cell>
          <cell r="L124">
            <v>0.7</v>
          </cell>
          <cell r="M124">
            <v>0.47</v>
          </cell>
          <cell r="N124">
            <v>0.36</v>
          </cell>
          <cell r="O124">
            <v>0.22</v>
          </cell>
        </row>
        <row r="125">
          <cell r="A125" t="str">
            <v>BREGGO_6_SOLAR</v>
          </cell>
          <cell r="B125" t="str">
            <v>NRG Borrego Solar One</v>
          </cell>
          <cell r="C125" t="str">
            <v>San Diego-IV</v>
          </cell>
          <cell r="D125">
            <v>0.1</v>
          </cell>
          <cell r="E125">
            <v>0.78</v>
          </cell>
          <cell r="F125">
            <v>0.91</v>
          </cell>
          <cell r="G125">
            <v>1.1399999999999999</v>
          </cell>
          <cell r="H125">
            <v>1.66</v>
          </cell>
          <cell r="I125">
            <v>3.41</v>
          </cell>
          <cell r="J125">
            <v>3.74</v>
          </cell>
          <cell r="K125">
            <v>3.22</v>
          </cell>
          <cell r="L125">
            <v>2.89</v>
          </cell>
          <cell r="M125">
            <v>1.92</v>
          </cell>
          <cell r="N125">
            <v>1.48</v>
          </cell>
          <cell r="O125">
            <v>0.91</v>
          </cell>
        </row>
        <row r="126">
          <cell r="A126" t="str">
            <v>BRODIE_2_WIND</v>
          </cell>
          <cell r="B126" t="str">
            <v>Coram Brodie Wind Project</v>
          </cell>
          <cell r="C126" t="str">
            <v>CAISO System</v>
          </cell>
          <cell r="D126">
            <v>18.023400465753909</v>
          </cell>
          <cell r="E126">
            <v>19.169134780633204</v>
          </cell>
          <cell r="F126">
            <v>16.843093768779966</v>
          </cell>
          <cell r="G126">
            <v>16.137094753664563</v>
          </cell>
          <cell r="H126">
            <v>17.159234745040163</v>
          </cell>
          <cell r="I126">
            <v>15.728466440589287</v>
          </cell>
          <cell r="J126">
            <v>14.613052059933787</v>
          </cell>
          <cell r="K126">
            <v>11.103621828860883</v>
          </cell>
          <cell r="L126">
            <v>11.470355445470732</v>
          </cell>
          <cell r="M126">
            <v>10.640921153284044</v>
          </cell>
          <cell r="N126">
            <v>14.340591510694159</v>
          </cell>
          <cell r="O126">
            <v>17.371227442315877</v>
          </cell>
        </row>
        <row r="127">
          <cell r="A127" t="str">
            <v>BUCKBL_2_PL1X3</v>
          </cell>
          <cell r="B127" t="str">
            <v>Blythe Energy Center</v>
          </cell>
          <cell r="C127" t="str">
            <v>CAISO System</v>
          </cell>
          <cell r="D127">
            <v>493.63</v>
          </cell>
          <cell r="E127">
            <v>493.63</v>
          </cell>
          <cell r="F127">
            <v>493.63</v>
          </cell>
          <cell r="G127">
            <v>493.63</v>
          </cell>
          <cell r="H127">
            <v>493.63</v>
          </cell>
          <cell r="I127">
            <v>493.63</v>
          </cell>
          <cell r="J127">
            <v>493.63</v>
          </cell>
          <cell r="K127">
            <v>493.63</v>
          </cell>
          <cell r="L127">
            <v>493.63</v>
          </cell>
          <cell r="M127">
            <v>493.63</v>
          </cell>
          <cell r="N127">
            <v>493.63</v>
          </cell>
          <cell r="O127">
            <v>493.63</v>
          </cell>
        </row>
        <row r="128">
          <cell r="A128" t="str">
            <v>BUCKCK_2_HYDRO</v>
          </cell>
          <cell r="B128" t="str">
            <v>Lassen Station Hydro</v>
          </cell>
          <cell r="C128" t="str">
            <v>Sierra</v>
          </cell>
          <cell r="D128">
            <v>0.11</v>
          </cell>
          <cell r="E128">
            <v>0.23</v>
          </cell>
          <cell r="F128">
            <v>0.23</v>
          </cell>
          <cell r="G128">
            <v>0.23</v>
          </cell>
          <cell r="H128">
            <v>0.23</v>
          </cell>
          <cell r="I128">
            <v>0.16</v>
          </cell>
          <cell r="J128">
            <v>0.08</v>
          </cell>
          <cell r="K128">
            <v>0.08</v>
          </cell>
          <cell r="L128">
            <v>0</v>
          </cell>
          <cell r="M128">
            <v>0.02</v>
          </cell>
          <cell r="N128">
            <v>0.18</v>
          </cell>
          <cell r="O128">
            <v>0.35</v>
          </cell>
        </row>
        <row r="129">
          <cell r="A129" t="str">
            <v>BUCKCK_7_OAKFLT</v>
          </cell>
          <cell r="B129" t="str">
            <v>Oak Flat</v>
          </cell>
          <cell r="C129" t="str">
            <v>Sierra</v>
          </cell>
          <cell r="D129">
            <v>0.61</v>
          </cell>
          <cell r="E129">
            <v>0.48</v>
          </cell>
          <cell r="F129">
            <v>0.62</v>
          </cell>
          <cell r="G129">
            <v>0.67</v>
          </cell>
          <cell r="H129">
            <v>0.76</v>
          </cell>
          <cell r="I129">
            <v>0.79</v>
          </cell>
          <cell r="J129">
            <v>0.83</v>
          </cell>
          <cell r="K129">
            <v>0.56999999999999995</v>
          </cell>
          <cell r="L129">
            <v>0.4</v>
          </cell>
          <cell r="M129">
            <v>0.21</v>
          </cell>
          <cell r="N129">
            <v>0.2</v>
          </cell>
          <cell r="O129">
            <v>0.35</v>
          </cell>
        </row>
        <row r="130">
          <cell r="A130" t="str">
            <v>BUCKCK_7_PL1X2</v>
          </cell>
          <cell r="B130" t="str">
            <v>BUCKS CREEK AGGREGATE</v>
          </cell>
          <cell r="C130" t="str">
            <v>Sierra</v>
          </cell>
          <cell r="D130">
            <v>55.6</v>
          </cell>
          <cell r="E130">
            <v>50.82</v>
          </cell>
          <cell r="F130">
            <v>52.25</v>
          </cell>
          <cell r="G130">
            <v>50.8</v>
          </cell>
          <cell r="H130">
            <v>53.4</v>
          </cell>
          <cell r="I130">
            <v>50.8</v>
          </cell>
          <cell r="J130">
            <v>54.6</v>
          </cell>
          <cell r="K130">
            <v>46.8</v>
          </cell>
          <cell r="L130">
            <v>26.4</v>
          </cell>
          <cell r="M130">
            <v>26.4</v>
          </cell>
          <cell r="N130">
            <v>45.8</v>
          </cell>
          <cell r="O130">
            <v>50.8</v>
          </cell>
        </row>
        <row r="131">
          <cell r="A131" t="str">
            <v>BUCKWD_1_NPALM1</v>
          </cell>
          <cell r="B131" t="str">
            <v>North Palm Springs 1A</v>
          </cell>
          <cell r="C131" t="str">
            <v>LA Basin</v>
          </cell>
          <cell r="D131">
            <v>0.01</v>
          </cell>
          <cell r="E131">
            <v>7.0000000000000007E-2</v>
          </cell>
          <cell r="F131">
            <v>0.08</v>
          </cell>
          <cell r="G131">
            <v>0.11</v>
          </cell>
          <cell r="H131">
            <v>0.15</v>
          </cell>
          <cell r="I131">
            <v>0.31</v>
          </cell>
          <cell r="J131">
            <v>0.35</v>
          </cell>
          <cell r="K131">
            <v>0.3</v>
          </cell>
          <cell r="L131">
            <v>0.27</v>
          </cell>
          <cell r="M131">
            <v>0.18</v>
          </cell>
          <cell r="N131">
            <v>0.14000000000000001</v>
          </cell>
          <cell r="O131">
            <v>0.08</v>
          </cell>
        </row>
        <row r="132">
          <cell r="A132" t="str">
            <v>BUCKWD_1_QF</v>
          </cell>
          <cell r="B132" t="str">
            <v>Buckwind Re-powering project</v>
          </cell>
          <cell r="C132" t="str">
            <v>LA Basin</v>
          </cell>
          <cell r="D132">
            <v>2.9155500753425438</v>
          </cell>
          <cell r="E132">
            <v>3.1008894498083124</v>
          </cell>
          <cell r="F132">
            <v>2.7246181096555824</v>
          </cell>
          <cell r="G132">
            <v>2.6104123866222091</v>
          </cell>
          <cell r="H132">
            <v>2.775758561697673</v>
          </cell>
          <cell r="I132">
            <v>2.5443107477423847</v>
          </cell>
          <cell r="J132">
            <v>2.3638760685187008</v>
          </cell>
          <cell r="K132">
            <v>1.7961741193745544</v>
          </cell>
          <cell r="L132">
            <v>1.8554986750026183</v>
          </cell>
          <cell r="M132">
            <v>1.7213254806783014</v>
          </cell>
          <cell r="N132">
            <v>2.3198015679064081</v>
          </cell>
          <cell r="O132">
            <v>2.8100514980216862</v>
          </cell>
        </row>
        <row r="133">
          <cell r="A133" t="str">
            <v>BUCKWD_7_WINTCV</v>
          </cell>
          <cell r="B133" t="str">
            <v>Wintec Energy, Ltd.</v>
          </cell>
          <cell r="C133" t="str">
            <v>LA Basin</v>
          </cell>
          <cell r="D133">
            <v>0.23324400602740353</v>
          </cell>
          <cell r="E133">
            <v>0.248071155984665</v>
          </cell>
          <cell r="F133">
            <v>0.21796944877244662</v>
          </cell>
          <cell r="G133">
            <v>0.20883299092977672</v>
          </cell>
          <cell r="H133">
            <v>0.22206068493581388</v>
          </cell>
          <cell r="I133">
            <v>0.20354485981939077</v>
          </cell>
          <cell r="J133">
            <v>0.18911008548149608</v>
          </cell>
          <cell r="K133">
            <v>0.14369392954996435</v>
          </cell>
          <cell r="L133">
            <v>0.14843989400020949</v>
          </cell>
          <cell r="M133">
            <v>0.1377060384542641</v>
          </cell>
          <cell r="N133">
            <v>0.18558412543251265</v>
          </cell>
          <cell r="O133">
            <v>0.2248041198417349</v>
          </cell>
        </row>
        <row r="134">
          <cell r="A134" t="str">
            <v>BURNYF_2_UNIT 1</v>
          </cell>
          <cell r="B134" t="str">
            <v>Burney Forest Power</v>
          </cell>
          <cell r="C134" t="str">
            <v>CAISO System</v>
          </cell>
          <cell r="D134">
            <v>28.8</v>
          </cell>
          <cell r="E134">
            <v>28.75</v>
          </cell>
          <cell r="F134">
            <v>28.48</v>
          </cell>
          <cell r="G134">
            <v>28.79</v>
          </cell>
          <cell r="H134">
            <v>28.9</v>
          </cell>
          <cell r="I134">
            <v>28.82</v>
          </cell>
          <cell r="J134">
            <v>29</v>
          </cell>
          <cell r="K134">
            <v>28.65</v>
          </cell>
          <cell r="L134">
            <v>29</v>
          </cell>
          <cell r="M134">
            <v>28.57</v>
          </cell>
          <cell r="N134">
            <v>28.75</v>
          </cell>
          <cell r="O134">
            <v>28.98</v>
          </cell>
        </row>
        <row r="135">
          <cell r="A135" t="str">
            <v>BUTTVL_7_UNIT 1</v>
          </cell>
          <cell r="B135" t="str">
            <v>BUTT VALLEY HYDRO</v>
          </cell>
          <cell r="C135" t="str">
            <v>CAISO System</v>
          </cell>
          <cell r="D135">
            <v>38.799999999999997</v>
          </cell>
          <cell r="E135">
            <v>31.6</v>
          </cell>
          <cell r="F135">
            <v>28.8</v>
          </cell>
          <cell r="G135">
            <v>31.2</v>
          </cell>
          <cell r="H135">
            <v>31.6</v>
          </cell>
          <cell r="I135">
            <v>31.6</v>
          </cell>
          <cell r="J135">
            <v>38.799999999999997</v>
          </cell>
          <cell r="K135">
            <v>31.6</v>
          </cell>
          <cell r="L135">
            <v>38.799999999999997</v>
          </cell>
          <cell r="M135">
            <v>31.6</v>
          </cell>
          <cell r="N135">
            <v>31.6</v>
          </cell>
          <cell r="O135">
            <v>38.799999999999997</v>
          </cell>
        </row>
        <row r="136">
          <cell r="A136" t="str">
            <v>CABALO_2_M2BSR1</v>
          </cell>
          <cell r="B136" t="str">
            <v>Mustang 2 Barbaro Solar</v>
          </cell>
          <cell r="C136" t="str">
            <v>Fresno</v>
          </cell>
          <cell r="D136">
            <v>0.2</v>
          </cell>
          <cell r="E136">
            <v>1.5</v>
          </cell>
          <cell r="F136">
            <v>1.75</v>
          </cell>
          <cell r="G136">
            <v>2.2000000000000002</v>
          </cell>
          <cell r="H136">
            <v>3.2</v>
          </cell>
          <cell r="I136">
            <v>6.55</v>
          </cell>
          <cell r="J136">
            <v>7.2</v>
          </cell>
          <cell r="K136">
            <v>6.2</v>
          </cell>
          <cell r="L136">
            <v>5.55</v>
          </cell>
          <cell r="M136">
            <v>3.7</v>
          </cell>
          <cell r="N136">
            <v>2.85</v>
          </cell>
          <cell r="O136">
            <v>1.75</v>
          </cell>
        </row>
        <row r="137">
          <cell r="A137" t="str">
            <v>CABALO_2_M2WSR2</v>
          </cell>
          <cell r="B137" t="str">
            <v>Mustang 2 Whirlaway Solar</v>
          </cell>
          <cell r="C137" t="str">
            <v>Fresno</v>
          </cell>
          <cell r="D137">
            <v>0.4</v>
          </cell>
          <cell r="E137">
            <v>3</v>
          </cell>
          <cell r="F137">
            <v>3.5</v>
          </cell>
          <cell r="G137">
            <v>4.4000000000000004</v>
          </cell>
          <cell r="H137">
            <v>6.4</v>
          </cell>
          <cell r="I137">
            <v>13.1</v>
          </cell>
          <cell r="J137">
            <v>14.4</v>
          </cell>
          <cell r="K137">
            <v>12.4</v>
          </cell>
          <cell r="L137">
            <v>11.1</v>
          </cell>
          <cell r="M137">
            <v>7.4</v>
          </cell>
          <cell r="N137">
            <v>5.7</v>
          </cell>
          <cell r="O137">
            <v>3.5</v>
          </cell>
        </row>
        <row r="138">
          <cell r="A138" t="str">
            <v>CABZON_1_WINDA1</v>
          </cell>
          <cell r="B138" t="str">
            <v>Cabazon Wind Project</v>
          </cell>
          <cell r="C138" t="str">
            <v>LA Basin</v>
          </cell>
          <cell r="D138">
            <v>7.2447001872148062</v>
          </cell>
          <cell r="E138">
            <v>7.7052404510388364</v>
          </cell>
          <cell r="F138">
            <v>6.7702631815684171</v>
          </cell>
          <cell r="G138">
            <v>6.4864792637279134</v>
          </cell>
          <cell r="H138">
            <v>6.8973394563396724</v>
          </cell>
          <cell r="I138">
            <v>6.3222267065113797</v>
          </cell>
          <cell r="J138">
            <v>5.8738738672282871</v>
          </cell>
          <cell r="K138">
            <v>4.4632205390519228</v>
          </cell>
          <cell r="L138">
            <v>4.6106330712186274</v>
          </cell>
          <cell r="M138">
            <v>4.277233012594567</v>
          </cell>
          <cell r="N138">
            <v>5.764355411161378</v>
          </cell>
          <cell r="O138">
            <v>6.9825522072054023</v>
          </cell>
        </row>
        <row r="139">
          <cell r="A139" t="str">
            <v>CALFTN_2_CFSBT1</v>
          </cell>
          <cell r="B139" t="str">
            <v>California Flats Solar Battery</v>
          </cell>
          <cell r="C139" t="str">
            <v>CAISO System</v>
          </cell>
          <cell r="D139">
            <v>60</v>
          </cell>
          <cell r="E139">
            <v>60</v>
          </cell>
          <cell r="F139">
            <v>60</v>
          </cell>
          <cell r="G139">
            <v>60</v>
          </cell>
          <cell r="H139">
            <v>60</v>
          </cell>
          <cell r="I139">
            <v>60</v>
          </cell>
          <cell r="J139">
            <v>60</v>
          </cell>
          <cell r="K139">
            <v>60</v>
          </cell>
          <cell r="L139">
            <v>60</v>
          </cell>
          <cell r="M139">
            <v>60</v>
          </cell>
          <cell r="N139">
            <v>60</v>
          </cell>
          <cell r="O139">
            <v>60</v>
          </cell>
        </row>
        <row r="140">
          <cell r="A140" t="str">
            <v>CALFTN_2_SOLAR</v>
          </cell>
          <cell r="B140" t="str">
            <v>California Flats North</v>
          </cell>
          <cell r="C140" t="str">
            <v>CAISO System</v>
          </cell>
          <cell r="D140">
            <v>0.28999999999999998</v>
          </cell>
          <cell r="E140">
            <v>2.7</v>
          </cell>
          <cell r="F140">
            <v>3.24</v>
          </cell>
          <cell r="G140">
            <v>4.47</v>
          </cell>
          <cell r="H140">
            <v>6.71</v>
          </cell>
          <cell r="I140">
            <v>14</v>
          </cell>
          <cell r="J140">
            <v>15.36</v>
          </cell>
          <cell r="K140">
            <v>12.85</v>
          </cell>
          <cell r="L140">
            <v>10.92</v>
          </cell>
          <cell r="M140">
            <v>6.6</v>
          </cell>
          <cell r="N140">
            <v>4.4000000000000004</v>
          </cell>
          <cell r="O140">
            <v>2.04</v>
          </cell>
        </row>
        <row r="141">
          <cell r="A141" t="str">
            <v>CALFTS_2_CFSSR1</v>
          </cell>
          <cell r="B141" t="str">
            <v>California Flats Solar South</v>
          </cell>
          <cell r="C141" t="str">
            <v>CAISO System</v>
          </cell>
          <cell r="D141">
            <v>0.6</v>
          </cell>
          <cell r="E141">
            <v>4.5</v>
          </cell>
          <cell r="F141">
            <v>5.25</v>
          </cell>
          <cell r="G141">
            <v>6.6</v>
          </cell>
          <cell r="H141">
            <v>9.6</v>
          </cell>
          <cell r="I141">
            <v>19.649999999999999</v>
          </cell>
          <cell r="J141">
            <v>21.6</v>
          </cell>
          <cell r="K141">
            <v>18.600000000000001</v>
          </cell>
          <cell r="L141">
            <v>16.649999999999999</v>
          </cell>
          <cell r="M141">
            <v>11.1</v>
          </cell>
          <cell r="N141">
            <v>8.5500000000000007</v>
          </cell>
          <cell r="O141">
            <v>5.25</v>
          </cell>
        </row>
        <row r="142">
          <cell r="A142" t="str">
            <v>CALGEN_1_UNITS</v>
          </cell>
          <cell r="B142" t="str">
            <v>Coso Navy 1</v>
          </cell>
          <cell r="C142" t="str">
            <v>CAISO System</v>
          </cell>
          <cell r="D142">
            <v>80</v>
          </cell>
          <cell r="E142">
            <v>80</v>
          </cell>
          <cell r="F142">
            <v>80</v>
          </cell>
          <cell r="G142">
            <v>80</v>
          </cell>
          <cell r="H142">
            <v>80</v>
          </cell>
          <cell r="I142">
            <v>80</v>
          </cell>
          <cell r="J142">
            <v>80</v>
          </cell>
          <cell r="K142">
            <v>80</v>
          </cell>
          <cell r="L142">
            <v>80</v>
          </cell>
          <cell r="M142">
            <v>80</v>
          </cell>
          <cell r="N142">
            <v>80</v>
          </cell>
          <cell r="O142">
            <v>80</v>
          </cell>
        </row>
        <row r="143">
          <cell r="A143" t="str">
            <v>CALPIN_1_AGNEW</v>
          </cell>
          <cell r="B143" t="str">
            <v>Agnews Power Plant</v>
          </cell>
          <cell r="C143" t="str">
            <v>Bay Area</v>
          </cell>
          <cell r="D143">
            <v>28.56</v>
          </cell>
          <cell r="E143">
            <v>28.56</v>
          </cell>
          <cell r="F143">
            <v>28.56</v>
          </cell>
          <cell r="G143">
            <v>28.56</v>
          </cell>
          <cell r="H143">
            <v>28.56</v>
          </cell>
          <cell r="I143">
            <v>28.56</v>
          </cell>
          <cell r="J143">
            <v>28.56</v>
          </cell>
          <cell r="K143">
            <v>28.56</v>
          </cell>
          <cell r="L143">
            <v>28.56</v>
          </cell>
          <cell r="M143">
            <v>28.56</v>
          </cell>
          <cell r="N143">
            <v>28.56</v>
          </cell>
          <cell r="O143">
            <v>28.56</v>
          </cell>
        </row>
        <row r="144">
          <cell r="A144" t="str">
            <v>CAMCHE_1_PL1X3</v>
          </cell>
          <cell r="B144" t="str">
            <v>CAMANCHE UNITS  1, 2 &amp;  3 AGGREGATE</v>
          </cell>
          <cell r="C144" t="str">
            <v>Stockton</v>
          </cell>
          <cell r="D144">
            <v>2.4900000000000002</v>
          </cell>
          <cell r="E144">
            <v>4.6399999999999997</v>
          </cell>
          <cell r="F144">
            <v>4.84</v>
          </cell>
          <cell r="G144">
            <v>4.95</v>
          </cell>
          <cell r="H144">
            <v>5.24</v>
          </cell>
          <cell r="I144">
            <v>4.25</v>
          </cell>
          <cell r="J144">
            <v>3.62</v>
          </cell>
          <cell r="K144">
            <v>2.33</v>
          </cell>
          <cell r="L144">
            <v>1.66</v>
          </cell>
          <cell r="M144">
            <v>1.75</v>
          </cell>
          <cell r="N144">
            <v>1.41</v>
          </cell>
          <cell r="O144">
            <v>1.72</v>
          </cell>
        </row>
        <row r="145">
          <cell r="A145" t="str">
            <v>CAMLOT_2_SOLAR1</v>
          </cell>
          <cell r="B145" t="str">
            <v>Camelot</v>
          </cell>
          <cell r="C145" t="str">
            <v>CAISO System</v>
          </cell>
          <cell r="D145">
            <v>0.18</v>
          </cell>
          <cell r="E145">
            <v>1.35</v>
          </cell>
          <cell r="F145">
            <v>1.58</v>
          </cell>
          <cell r="G145">
            <v>1.98</v>
          </cell>
          <cell r="H145">
            <v>2.88</v>
          </cell>
          <cell r="I145">
            <v>5.9</v>
          </cell>
          <cell r="J145">
            <v>6.48</v>
          </cell>
          <cell r="K145">
            <v>5.58</v>
          </cell>
          <cell r="L145">
            <v>5</v>
          </cell>
          <cell r="M145">
            <v>3.33</v>
          </cell>
          <cell r="N145">
            <v>2.57</v>
          </cell>
          <cell r="O145">
            <v>1.58</v>
          </cell>
        </row>
        <row r="146">
          <cell r="A146" t="str">
            <v>CAMLOT_2_SOLAR2</v>
          </cell>
          <cell r="B146" t="str">
            <v>Columbia Two</v>
          </cell>
          <cell r="C146" t="str">
            <v>CAISO System</v>
          </cell>
          <cell r="D146">
            <v>0.06</v>
          </cell>
          <cell r="E146">
            <v>0.45</v>
          </cell>
          <cell r="F146">
            <v>0.53</v>
          </cell>
          <cell r="G146">
            <v>0.66</v>
          </cell>
          <cell r="H146">
            <v>0.96</v>
          </cell>
          <cell r="I146">
            <v>1.97</v>
          </cell>
          <cell r="J146">
            <v>2.16</v>
          </cell>
          <cell r="K146">
            <v>1.86</v>
          </cell>
          <cell r="L146">
            <v>1.67</v>
          </cell>
          <cell r="M146">
            <v>1.1100000000000001</v>
          </cell>
          <cell r="N146">
            <v>0.86</v>
          </cell>
          <cell r="O146">
            <v>0.53</v>
          </cell>
        </row>
        <row r="147">
          <cell r="A147" t="str">
            <v>CAMPFW_7_FARWST</v>
          </cell>
          <cell r="B147" t="str">
            <v>CAMP FAR WEST HYDRO</v>
          </cell>
          <cell r="C147" t="str">
            <v>Sierra</v>
          </cell>
          <cell r="D147">
            <v>0</v>
          </cell>
          <cell r="E147">
            <v>0</v>
          </cell>
          <cell r="F147">
            <v>3.28</v>
          </cell>
          <cell r="G147">
            <v>2</v>
          </cell>
          <cell r="H147">
            <v>1.06</v>
          </cell>
          <cell r="I147">
            <v>0.74</v>
          </cell>
          <cell r="J147">
            <v>3.1</v>
          </cell>
          <cell r="K147">
            <v>3.7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A148" t="str">
            <v>CANTUA_1_SOLAR</v>
          </cell>
          <cell r="B148" t="str">
            <v>Cantua Solar Station</v>
          </cell>
          <cell r="C148" t="str">
            <v>Fresno</v>
          </cell>
          <cell r="D148">
            <v>0.08</v>
          </cell>
          <cell r="E148">
            <v>0.6</v>
          </cell>
          <cell r="F148">
            <v>0.7</v>
          </cell>
          <cell r="G148">
            <v>0.88</v>
          </cell>
          <cell r="H148">
            <v>1.28</v>
          </cell>
          <cell r="I148">
            <v>2.62</v>
          </cell>
          <cell r="J148">
            <v>2.88</v>
          </cell>
          <cell r="K148">
            <v>2.48</v>
          </cell>
          <cell r="L148">
            <v>2.2200000000000002</v>
          </cell>
          <cell r="M148">
            <v>1.48</v>
          </cell>
          <cell r="N148">
            <v>1.1399999999999999</v>
          </cell>
          <cell r="O148">
            <v>0.7</v>
          </cell>
        </row>
        <row r="149">
          <cell r="A149" t="str">
            <v>CAPWD_1_QF</v>
          </cell>
          <cell r="B149" t="str">
            <v>Edom Hills Wind Farm</v>
          </cell>
          <cell r="C149" t="str">
            <v>LA Basin</v>
          </cell>
          <cell r="D149">
            <v>3.4544850892694994</v>
          </cell>
          <cell r="E149">
            <v>3.674084166288031</v>
          </cell>
          <cell r="F149">
            <v>3.22825963901616</v>
          </cell>
          <cell r="G149">
            <v>3.0929431611190417</v>
          </cell>
          <cell r="H149">
            <v>3.2888533261326978</v>
          </cell>
          <cell r="I149">
            <v>3.0146227344462799</v>
          </cell>
          <cell r="J149">
            <v>2.8008349781539761</v>
          </cell>
          <cell r="K149">
            <v>2.1281941838650025</v>
          </cell>
          <cell r="L149">
            <v>2.1984847937152239</v>
          </cell>
          <cell r="M149">
            <v>2.0395098877127751</v>
          </cell>
          <cell r="N149">
            <v>2.7486133728830473</v>
          </cell>
          <cell r="O149">
            <v>3.32948525977721</v>
          </cell>
        </row>
        <row r="150">
          <cell r="A150" t="str">
            <v>CARBOU_7_PL2X3</v>
          </cell>
          <cell r="B150" t="str">
            <v>CARIBOU PH 1 UNIT 2 &amp; 3 AGGREGATE</v>
          </cell>
          <cell r="C150" t="str">
            <v>CAISO System</v>
          </cell>
          <cell r="D150">
            <v>19.600000000000001</v>
          </cell>
          <cell r="E150">
            <v>1.6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22.6</v>
          </cell>
          <cell r="K150">
            <v>32.4</v>
          </cell>
          <cell r="L150">
            <v>20</v>
          </cell>
          <cell r="M150">
            <v>12.8</v>
          </cell>
          <cell r="N150">
            <v>0</v>
          </cell>
          <cell r="O150">
            <v>8</v>
          </cell>
        </row>
        <row r="151">
          <cell r="A151" t="str">
            <v>CARBOU_7_PL4X5</v>
          </cell>
          <cell r="B151" t="str">
            <v>CARIBOU PH 2 UNIT 4 &amp; 5 AGGREGATE</v>
          </cell>
          <cell r="C151" t="str">
            <v>CAISO System</v>
          </cell>
          <cell r="D151">
            <v>47.2</v>
          </cell>
          <cell r="E151">
            <v>43.2</v>
          </cell>
          <cell r="F151">
            <v>47.2</v>
          </cell>
          <cell r="G151">
            <v>16.8</v>
          </cell>
          <cell r="H151">
            <v>29.52</v>
          </cell>
          <cell r="I151">
            <v>64</v>
          </cell>
          <cell r="J151">
            <v>101.19</v>
          </cell>
          <cell r="K151">
            <v>93.2</v>
          </cell>
          <cell r="L151">
            <v>93.46</v>
          </cell>
          <cell r="M151">
            <v>80</v>
          </cell>
          <cell r="N151">
            <v>25.6</v>
          </cell>
          <cell r="O151">
            <v>43.44</v>
          </cell>
        </row>
        <row r="152">
          <cell r="A152" t="str">
            <v>CARBOU_7_UNIT 1</v>
          </cell>
          <cell r="B152" t="str">
            <v>CARIBOU PH 1 UNIT 1</v>
          </cell>
          <cell r="C152" t="str">
            <v>CAISO System</v>
          </cell>
          <cell r="D152">
            <v>19.04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8.8000000000000007</v>
          </cell>
          <cell r="K152">
            <v>19.04</v>
          </cell>
          <cell r="L152">
            <v>16.8</v>
          </cell>
          <cell r="M152">
            <v>0</v>
          </cell>
          <cell r="N152">
            <v>0</v>
          </cell>
          <cell r="O152">
            <v>0</v>
          </cell>
        </row>
        <row r="153">
          <cell r="A153" t="str">
            <v>CARLS1_2_CARCT1</v>
          </cell>
          <cell r="B153" t="str">
            <v>Carlsbad 1</v>
          </cell>
          <cell r="C153" t="str">
            <v>San Diego-IV</v>
          </cell>
          <cell r="D153">
            <v>422</v>
          </cell>
          <cell r="E153">
            <v>422</v>
          </cell>
          <cell r="F153">
            <v>422</v>
          </cell>
          <cell r="G153">
            <v>422</v>
          </cell>
          <cell r="H153">
            <v>422</v>
          </cell>
          <cell r="I153">
            <v>422</v>
          </cell>
          <cell r="J153">
            <v>422</v>
          </cell>
          <cell r="K153">
            <v>422</v>
          </cell>
          <cell r="L153">
            <v>422</v>
          </cell>
          <cell r="M153">
            <v>422</v>
          </cell>
          <cell r="N153">
            <v>422</v>
          </cell>
          <cell r="O153">
            <v>422</v>
          </cell>
        </row>
        <row r="154">
          <cell r="A154" t="str">
            <v>CARLS2_1_CARCT1</v>
          </cell>
          <cell r="B154" t="str">
            <v>Carlsbad 2</v>
          </cell>
          <cell r="C154" t="str">
            <v>San Diego-IV</v>
          </cell>
          <cell r="D154">
            <v>105.5</v>
          </cell>
          <cell r="E154">
            <v>105.5</v>
          </cell>
          <cell r="F154">
            <v>105.5</v>
          </cell>
          <cell r="G154">
            <v>105.5</v>
          </cell>
          <cell r="H154">
            <v>105.5</v>
          </cell>
          <cell r="I154">
            <v>105.5</v>
          </cell>
          <cell r="J154">
            <v>105.5</v>
          </cell>
          <cell r="K154">
            <v>105.5</v>
          </cell>
          <cell r="L154">
            <v>105.5</v>
          </cell>
          <cell r="M154">
            <v>105.5</v>
          </cell>
          <cell r="N154">
            <v>105.5</v>
          </cell>
          <cell r="O154">
            <v>105.5</v>
          </cell>
        </row>
        <row r="155">
          <cell r="A155" t="str">
            <v>CATLNA_2_SOLAR</v>
          </cell>
          <cell r="B155" t="str">
            <v>Catalina Solar - Phases 1 and 2</v>
          </cell>
          <cell r="C155" t="str">
            <v>CAISO System</v>
          </cell>
          <cell r="D155">
            <v>0.44</v>
          </cell>
          <cell r="E155">
            <v>3.3</v>
          </cell>
          <cell r="F155">
            <v>3.85</v>
          </cell>
          <cell r="G155">
            <v>4.84</v>
          </cell>
          <cell r="H155">
            <v>7.04</v>
          </cell>
          <cell r="I155">
            <v>14.41</v>
          </cell>
          <cell r="J155">
            <v>15.84</v>
          </cell>
          <cell r="K155">
            <v>13.64</v>
          </cell>
          <cell r="L155">
            <v>12.21</v>
          </cell>
          <cell r="M155">
            <v>8.14</v>
          </cell>
          <cell r="N155">
            <v>6.27</v>
          </cell>
          <cell r="O155">
            <v>3.85</v>
          </cell>
        </row>
        <row r="156">
          <cell r="A156" t="str">
            <v>CATLNA_2_SOLAR2</v>
          </cell>
          <cell r="B156" t="str">
            <v>Catalina Solar 2</v>
          </cell>
          <cell r="C156" t="str">
            <v>CAISO System</v>
          </cell>
          <cell r="D156">
            <v>7.0000000000000007E-2</v>
          </cell>
          <cell r="E156">
            <v>0.54</v>
          </cell>
          <cell r="F156">
            <v>0.63</v>
          </cell>
          <cell r="G156">
            <v>0.79</v>
          </cell>
          <cell r="H156">
            <v>1.1499999999999999</v>
          </cell>
          <cell r="I156">
            <v>2.36</v>
          </cell>
          <cell r="J156">
            <v>2.59</v>
          </cell>
          <cell r="K156">
            <v>2.23</v>
          </cell>
          <cell r="L156">
            <v>2</v>
          </cell>
          <cell r="M156">
            <v>1.33</v>
          </cell>
          <cell r="N156">
            <v>1.03</v>
          </cell>
          <cell r="O156">
            <v>0.63</v>
          </cell>
        </row>
        <row r="157">
          <cell r="A157" t="str">
            <v>CAVLSR_2_BSOLAR</v>
          </cell>
          <cell r="B157" t="str">
            <v>California Valley Solar Ranch-Phase B</v>
          </cell>
          <cell r="C157" t="str">
            <v>CAISO System</v>
          </cell>
          <cell r="D157">
            <v>0.16</v>
          </cell>
          <cell r="E157">
            <v>1.2</v>
          </cell>
          <cell r="F157">
            <v>1.4</v>
          </cell>
          <cell r="G157">
            <v>1.76</v>
          </cell>
          <cell r="H157">
            <v>2.56</v>
          </cell>
          <cell r="I157">
            <v>5.24</v>
          </cell>
          <cell r="J157">
            <v>5.76</v>
          </cell>
          <cell r="K157">
            <v>4.96</v>
          </cell>
          <cell r="L157">
            <v>4.4400000000000004</v>
          </cell>
          <cell r="M157">
            <v>2.96</v>
          </cell>
          <cell r="N157">
            <v>2.2799999999999998</v>
          </cell>
          <cell r="O157">
            <v>1.4</v>
          </cell>
        </row>
        <row r="158">
          <cell r="A158" t="str">
            <v>CAVLSR_2_RSOLAR</v>
          </cell>
          <cell r="B158" t="str">
            <v>California Valley Solar Ranch-Phase A</v>
          </cell>
          <cell r="C158" t="str">
            <v>CAISO System</v>
          </cell>
          <cell r="D158">
            <v>0.84</v>
          </cell>
          <cell r="E158">
            <v>6.3</v>
          </cell>
          <cell r="F158">
            <v>7.35</v>
          </cell>
          <cell r="G158">
            <v>9.24</v>
          </cell>
          <cell r="H158">
            <v>13.44</v>
          </cell>
          <cell r="I158">
            <v>27.51</v>
          </cell>
          <cell r="J158">
            <v>30.24</v>
          </cell>
          <cell r="K158">
            <v>26.04</v>
          </cell>
          <cell r="L158">
            <v>23.31</v>
          </cell>
          <cell r="M158">
            <v>15.54</v>
          </cell>
          <cell r="N158">
            <v>11.97</v>
          </cell>
          <cell r="O158">
            <v>7.35</v>
          </cell>
        </row>
        <row r="159">
          <cell r="A159" t="str">
            <v>CAYTNO_2_VASCO</v>
          </cell>
          <cell r="B159" t="str">
            <v>Vasco Road</v>
          </cell>
          <cell r="C159" t="str">
            <v>Bay Area</v>
          </cell>
          <cell r="D159">
            <v>3.98</v>
          </cell>
          <cell r="E159">
            <v>4.08</v>
          </cell>
          <cell r="F159">
            <v>4.08</v>
          </cell>
          <cell r="G159">
            <v>4.07</v>
          </cell>
          <cell r="H159">
            <v>4.0599999999999996</v>
          </cell>
          <cell r="I159">
            <v>4.04</v>
          </cell>
          <cell r="J159">
            <v>4.0199999999999996</v>
          </cell>
          <cell r="K159">
            <v>4.03</v>
          </cell>
          <cell r="L159">
            <v>4.04</v>
          </cell>
          <cell r="M159">
            <v>3.91</v>
          </cell>
          <cell r="N159">
            <v>3.98</v>
          </cell>
          <cell r="O159">
            <v>4.1100000000000003</v>
          </cell>
        </row>
        <row r="160">
          <cell r="A160" t="str">
            <v>CDWR07_2_GEN</v>
          </cell>
          <cell r="B160" t="str">
            <v>CDWR07_2_GEN</v>
          </cell>
          <cell r="C160" t="str">
            <v>CAISO System</v>
          </cell>
          <cell r="D160">
            <v>115.6</v>
          </cell>
          <cell r="E160">
            <v>115.6</v>
          </cell>
          <cell r="F160">
            <v>115.6</v>
          </cell>
          <cell r="G160">
            <v>115.6</v>
          </cell>
          <cell r="H160">
            <v>115.6</v>
          </cell>
          <cell r="I160">
            <v>115.6</v>
          </cell>
          <cell r="J160">
            <v>115.6</v>
          </cell>
          <cell r="K160">
            <v>115.6</v>
          </cell>
          <cell r="L160">
            <v>115.6</v>
          </cell>
          <cell r="M160">
            <v>115.6</v>
          </cell>
          <cell r="N160">
            <v>115.6</v>
          </cell>
          <cell r="O160">
            <v>115.6</v>
          </cell>
        </row>
        <row r="161">
          <cell r="A161" t="str">
            <v>CEDRCK_6_UNIT</v>
          </cell>
          <cell r="B161" t="str">
            <v>Water Wheel Ranch</v>
          </cell>
          <cell r="C161" t="str">
            <v>CAISO System</v>
          </cell>
          <cell r="D161">
            <v>0.24</v>
          </cell>
          <cell r="E161">
            <v>0.27</v>
          </cell>
          <cell r="F161">
            <v>0.28999999999999998</v>
          </cell>
          <cell r="G161">
            <v>0.44</v>
          </cell>
          <cell r="H161">
            <v>0.52</v>
          </cell>
          <cell r="I161">
            <v>0.26</v>
          </cell>
          <cell r="J161">
            <v>0.12</v>
          </cell>
          <cell r="K161">
            <v>0.09</v>
          </cell>
          <cell r="L161">
            <v>0.08</v>
          </cell>
          <cell r="M161">
            <v>0.1</v>
          </cell>
          <cell r="N161">
            <v>0.14000000000000001</v>
          </cell>
          <cell r="O161">
            <v>0.17</v>
          </cell>
        </row>
        <row r="162">
          <cell r="A162" t="str">
            <v>CEDUCR_2_SOLAR1</v>
          </cell>
          <cell r="B162" t="str">
            <v>Ducor Solar 1</v>
          </cell>
          <cell r="C162" t="str">
            <v>Big Creek-Ventura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A163" t="str">
            <v>CEDUCR_2_SOLAR2</v>
          </cell>
          <cell r="B163" t="str">
            <v>Ducor Solar 2</v>
          </cell>
          <cell r="C163" t="str">
            <v>Big Creek-Ventura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A164" t="str">
            <v>CEDUCR_2_SOLAR3</v>
          </cell>
          <cell r="B164" t="str">
            <v>Ducor Solar 3</v>
          </cell>
          <cell r="C164" t="str">
            <v>Big Creek-Ventura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A165" t="str">
            <v>CEDUCR_2_SOLAR4</v>
          </cell>
          <cell r="B165" t="str">
            <v>Ducor Solar 4</v>
          </cell>
          <cell r="C165" t="str">
            <v>Big Creek-Ventura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 t="str">
            <v>CENT40_1_C40SR1</v>
          </cell>
          <cell r="B166" t="str">
            <v>CENTRAL 40</v>
          </cell>
          <cell r="C166" t="str">
            <v>Stockton</v>
          </cell>
          <cell r="D166">
            <v>0.16</v>
          </cell>
          <cell r="E166">
            <v>1.2</v>
          </cell>
          <cell r="F166">
            <v>1.4</v>
          </cell>
          <cell r="G166">
            <v>1.76</v>
          </cell>
          <cell r="H166">
            <v>2.56</v>
          </cell>
          <cell r="I166">
            <v>5.24</v>
          </cell>
          <cell r="J166">
            <v>5.76</v>
          </cell>
          <cell r="K166">
            <v>4.96</v>
          </cell>
          <cell r="L166">
            <v>4.4400000000000004</v>
          </cell>
          <cell r="M166">
            <v>2.96</v>
          </cell>
          <cell r="N166">
            <v>2.2799999999999998</v>
          </cell>
          <cell r="O166">
            <v>1.4</v>
          </cell>
        </row>
        <row r="167">
          <cell r="A167" t="str">
            <v>CENTER_2_RHONDO</v>
          </cell>
          <cell r="B167" t="str">
            <v>MWD Rio Hondo Hydroelectric Recovery Pla</v>
          </cell>
          <cell r="C167" t="str">
            <v>LA Basin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A168" t="str">
            <v>CENTER_2_SOLAR1</v>
          </cell>
          <cell r="B168" t="str">
            <v>Pico Rivera</v>
          </cell>
          <cell r="C168" t="str">
            <v>LA Basin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A169" t="str">
            <v>CENTER_2_TECNG1</v>
          </cell>
          <cell r="B169" t="str">
            <v>TECHNICAST</v>
          </cell>
          <cell r="C169" t="str">
            <v>LA Basin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A170" t="str">
            <v>CENTER_6_PEAKER</v>
          </cell>
          <cell r="B170" t="str">
            <v>Center Peaker</v>
          </cell>
          <cell r="C170" t="str">
            <v>LA Basin</v>
          </cell>
          <cell r="D170">
            <v>47.11</v>
          </cell>
          <cell r="E170">
            <v>47.11</v>
          </cell>
          <cell r="F170">
            <v>47.11</v>
          </cell>
          <cell r="G170">
            <v>47.11</v>
          </cell>
          <cell r="H170">
            <v>47.11</v>
          </cell>
          <cell r="I170">
            <v>47.11</v>
          </cell>
          <cell r="J170">
            <v>47.11</v>
          </cell>
          <cell r="K170">
            <v>47.11</v>
          </cell>
          <cell r="L170">
            <v>47.11</v>
          </cell>
          <cell r="M170">
            <v>47.11</v>
          </cell>
          <cell r="N170">
            <v>47.11</v>
          </cell>
          <cell r="O170">
            <v>47.11</v>
          </cell>
        </row>
        <row r="171">
          <cell r="A171" t="str">
            <v>CENTRY_6_PL1X4</v>
          </cell>
          <cell r="B171" t="str">
            <v>CENTURY GENERATING PLANT (AGGREGATE)</v>
          </cell>
          <cell r="C171" t="str">
            <v>LA Basin</v>
          </cell>
          <cell r="D171">
            <v>40</v>
          </cell>
          <cell r="E171">
            <v>40</v>
          </cell>
          <cell r="F171">
            <v>40</v>
          </cell>
          <cell r="G171">
            <v>40</v>
          </cell>
          <cell r="H171">
            <v>40</v>
          </cell>
          <cell r="I171">
            <v>40</v>
          </cell>
          <cell r="J171">
            <v>40</v>
          </cell>
          <cell r="K171">
            <v>40</v>
          </cell>
          <cell r="L171">
            <v>40</v>
          </cell>
          <cell r="M171">
            <v>40</v>
          </cell>
          <cell r="N171">
            <v>40</v>
          </cell>
          <cell r="O171">
            <v>40</v>
          </cell>
        </row>
        <row r="172">
          <cell r="A172" t="str">
            <v>CHALK_1_UNIT</v>
          </cell>
          <cell r="B172" t="str">
            <v>CHALK CLIFF LIMITED</v>
          </cell>
          <cell r="C172" t="str">
            <v>CAISO System</v>
          </cell>
          <cell r="D172">
            <v>48.67</v>
          </cell>
          <cell r="E172">
            <v>48.67</v>
          </cell>
          <cell r="F172">
            <v>48.67</v>
          </cell>
          <cell r="G172">
            <v>48.67</v>
          </cell>
          <cell r="H172">
            <v>48.67</v>
          </cell>
          <cell r="I172">
            <v>48.67</v>
          </cell>
          <cell r="J172">
            <v>48.67</v>
          </cell>
          <cell r="K172">
            <v>48.67</v>
          </cell>
          <cell r="L172">
            <v>48.67</v>
          </cell>
          <cell r="M172">
            <v>48.67</v>
          </cell>
          <cell r="N172">
            <v>48.67</v>
          </cell>
          <cell r="O172">
            <v>48.67</v>
          </cell>
        </row>
        <row r="173">
          <cell r="A173" t="str">
            <v>CHARMN_2_PGONG1</v>
          </cell>
          <cell r="B173" t="str">
            <v>PROCTER  AND  GAMBLE OXNARD I</v>
          </cell>
          <cell r="C173" t="str">
            <v>Big Creek-Ventura</v>
          </cell>
          <cell r="D173">
            <v>19.87</v>
          </cell>
          <cell r="E173">
            <v>19.87</v>
          </cell>
          <cell r="F173">
            <v>19.87</v>
          </cell>
          <cell r="G173">
            <v>19.87</v>
          </cell>
          <cell r="H173">
            <v>19.87</v>
          </cell>
          <cell r="I173">
            <v>19.87</v>
          </cell>
          <cell r="J173">
            <v>19.87</v>
          </cell>
          <cell r="K173">
            <v>19.87</v>
          </cell>
          <cell r="L173">
            <v>19.309999999999999</v>
          </cell>
          <cell r="M173">
            <v>19.829999999999998</v>
          </cell>
          <cell r="N173">
            <v>18.36</v>
          </cell>
          <cell r="O173">
            <v>19.87</v>
          </cell>
        </row>
        <row r="174">
          <cell r="A174" t="str">
            <v>CHEVCD_6_UNIT</v>
          </cell>
          <cell r="B174" t="str">
            <v>CHEVRON USA (TAFT/CADET)</v>
          </cell>
          <cell r="C174" t="str">
            <v>CAISO System</v>
          </cell>
          <cell r="D174">
            <v>0.96</v>
          </cell>
          <cell r="E174">
            <v>1.66</v>
          </cell>
          <cell r="F174">
            <v>1.51</v>
          </cell>
          <cell r="G174">
            <v>1.39</v>
          </cell>
          <cell r="H174">
            <v>1.28</v>
          </cell>
          <cell r="I174">
            <v>1.72</v>
          </cell>
          <cell r="J174">
            <v>1.62</v>
          </cell>
          <cell r="K174">
            <v>1.64</v>
          </cell>
          <cell r="L174">
            <v>1.71</v>
          </cell>
          <cell r="M174">
            <v>1.68</v>
          </cell>
          <cell r="N174">
            <v>1.87</v>
          </cell>
          <cell r="O174">
            <v>1.55</v>
          </cell>
        </row>
        <row r="175">
          <cell r="A175" t="str">
            <v>CHEVCO_6_UNIT 1</v>
          </cell>
          <cell r="B175" t="str">
            <v>CHEVRON USA (COALINGA)</v>
          </cell>
          <cell r="C175" t="str">
            <v>Fresno</v>
          </cell>
          <cell r="D175">
            <v>1.19</v>
          </cell>
          <cell r="E175">
            <v>1.22</v>
          </cell>
          <cell r="F175">
            <v>1.34</v>
          </cell>
          <cell r="G175">
            <v>1.3</v>
          </cell>
          <cell r="H175">
            <v>2.1800000000000002</v>
          </cell>
          <cell r="I175">
            <v>2.19</v>
          </cell>
          <cell r="J175">
            <v>2.31</v>
          </cell>
          <cell r="K175">
            <v>2.71</v>
          </cell>
          <cell r="L175">
            <v>2.87</v>
          </cell>
          <cell r="M175">
            <v>2.42</v>
          </cell>
          <cell r="N175">
            <v>1.5</v>
          </cell>
          <cell r="O175">
            <v>1.1499999999999999</v>
          </cell>
        </row>
        <row r="176">
          <cell r="A176" t="str">
            <v>CHEVCO_6_UNIT 2</v>
          </cell>
          <cell r="B176" t="str">
            <v>AERA ENERGY LLC. (COALINGA)</v>
          </cell>
          <cell r="C176" t="str">
            <v>Fresno</v>
          </cell>
          <cell r="D176">
            <v>0.93</v>
          </cell>
          <cell r="E176">
            <v>1.01</v>
          </cell>
          <cell r="F176">
            <v>1.1100000000000001</v>
          </cell>
          <cell r="G176">
            <v>1.08</v>
          </cell>
          <cell r="H176">
            <v>0.91</v>
          </cell>
          <cell r="I176">
            <v>0.73</v>
          </cell>
          <cell r="J176">
            <v>0.66</v>
          </cell>
          <cell r="K176">
            <v>0.6</v>
          </cell>
          <cell r="L176">
            <v>0.72</v>
          </cell>
          <cell r="M176">
            <v>0.94</v>
          </cell>
          <cell r="N176">
            <v>1.02</v>
          </cell>
          <cell r="O176">
            <v>1</v>
          </cell>
        </row>
        <row r="177">
          <cell r="A177" t="str">
            <v>CHEVCY_1_UNIT</v>
          </cell>
          <cell r="B177" t="str">
            <v>CHEVRON USA (CYMRIC)</v>
          </cell>
          <cell r="C177" t="str">
            <v>CAISO System</v>
          </cell>
          <cell r="D177">
            <v>4.8099999999999996</v>
          </cell>
          <cell r="E177">
            <v>4.08</v>
          </cell>
          <cell r="F177">
            <v>3.46</v>
          </cell>
          <cell r="G177">
            <v>3.57</v>
          </cell>
          <cell r="H177">
            <v>3.18</v>
          </cell>
          <cell r="I177">
            <v>3.7</v>
          </cell>
          <cell r="J177">
            <v>3.6</v>
          </cell>
          <cell r="K177">
            <v>2.92</v>
          </cell>
          <cell r="L177">
            <v>2.61</v>
          </cell>
          <cell r="M177">
            <v>3.71</v>
          </cell>
          <cell r="N177">
            <v>3.21</v>
          </cell>
          <cell r="O177">
            <v>3.4</v>
          </cell>
        </row>
        <row r="178">
          <cell r="A178" t="str">
            <v>CHEVMN_2_UNITS</v>
          </cell>
          <cell r="B178" t="str">
            <v>CHEVRON U.S.A. UNITS 1 &amp; 2 AGGREGATE</v>
          </cell>
          <cell r="C178" t="str">
            <v>LA Basin</v>
          </cell>
          <cell r="D178">
            <v>3.34</v>
          </cell>
          <cell r="E178">
            <v>0.03</v>
          </cell>
          <cell r="F178">
            <v>5.47</v>
          </cell>
          <cell r="G178">
            <v>9.74</v>
          </cell>
          <cell r="H178">
            <v>2.58</v>
          </cell>
          <cell r="I178">
            <v>3</v>
          </cell>
          <cell r="J178">
            <v>3.77</v>
          </cell>
          <cell r="K178">
            <v>2.81</v>
          </cell>
          <cell r="L178">
            <v>3.42</v>
          </cell>
          <cell r="M178">
            <v>2.87</v>
          </cell>
          <cell r="N178">
            <v>1.39</v>
          </cell>
          <cell r="O178">
            <v>3.47</v>
          </cell>
        </row>
        <row r="179">
          <cell r="A179" t="str">
            <v>CHICPK_7_UNIT 1</v>
          </cell>
          <cell r="B179" t="str">
            <v>Chicago Park Powerhouse</v>
          </cell>
          <cell r="C179" t="str">
            <v>Sierra</v>
          </cell>
          <cell r="D179">
            <v>19.68</v>
          </cell>
          <cell r="E179">
            <v>19.940000000000001</v>
          </cell>
          <cell r="F179">
            <v>19.8</v>
          </cell>
          <cell r="G179">
            <v>19.2</v>
          </cell>
          <cell r="H179">
            <v>20.54</v>
          </cell>
          <cell r="I179">
            <v>21.6</v>
          </cell>
          <cell r="J179">
            <v>27.6</v>
          </cell>
          <cell r="K179">
            <v>27.2</v>
          </cell>
          <cell r="L179">
            <v>8.8000000000000007</v>
          </cell>
          <cell r="M179">
            <v>6.4</v>
          </cell>
          <cell r="N179">
            <v>18.8</v>
          </cell>
          <cell r="O179">
            <v>23.32</v>
          </cell>
        </row>
        <row r="180">
          <cell r="A180" t="str">
            <v>CHILLS_1_SYCENG</v>
          </cell>
          <cell r="B180" t="str">
            <v>Sycamore Energy 1</v>
          </cell>
          <cell r="C180" t="str">
            <v>San Diego-IV</v>
          </cell>
          <cell r="D180">
            <v>0.68</v>
          </cell>
          <cell r="E180">
            <v>0.72</v>
          </cell>
          <cell r="F180">
            <v>0.8</v>
          </cell>
          <cell r="G180">
            <v>0.79</v>
          </cell>
          <cell r="H180">
            <v>0.72</v>
          </cell>
          <cell r="I180">
            <v>0.66</v>
          </cell>
          <cell r="J180">
            <v>0.85</v>
          </cell>
          <cell r="K180">
            <v>0.88</v>
          </cell>
          <cell r="L180">
            <v>0.86</v>
          </cell>
          <cell r="M180">
            <v>0.79</v>
          </cell>
          <cell r="N180">
            <v>0.77</v>
          </cell>
          <cell r="O180">
            <v>0.77</v>
          </cell>
        </row>
        <row r="181">
          <cell r="A181" t="str">
            <v>CHILLS_7_UNITA1</v>
          </cell>
          <cell r="B181" t="str">
            <v>Sycamore Energy 2</v>
          </cell>
          <cell r="C181" t="str">
            <v>San Diego-IV</v>
          </cell>
          <cell r="D181">
            <v>1.82</v>
          </cell>
          <cell r="E181">
            <v>2</v>
          </cell>
          <cell r="F181">
            <v>2</v>
          </cell>
          <cell r="G181">
            <v>2</v>
          </cell>
          <cell r="H181">
            <v>1.4</v>
          </cell>
          <cell r="I181">
            <v>1.68</v>
          </cell>
          <cell r="J181">
            <v>1.56</v>
          </cell>
          <cell r="K181">
            <v>1.52</v>
          </cell>
          <cell r="L181">
            <v>1.74</v>
          </cell>
          <cell r="M181">
            <v>1.75</v>
          </cell>
          <cell r="N181">
            <v>1.8</v>
          </cell>
          <cell r="O181">
            <v>1.61</v>
          </cell>
        </row>
        <row r="182">
          <cell r="A182" t="str">
            <v>CHINO_2_APEBT1</v>
          </cell>
          <cell r="B182" t="str">
            <v>Pomona Energy Storage</v>
          </cell>
          <cell r="C182" t="str">
            <v>LA Basin</v>
          </cell>
          <cell r="D182">
            <v>20</v>
          </cell>
          <cell r="E182">
            <v>20</v>
          </cell>
          <cell r="F182">
            <v>20</v>
          </cell>
          <cell r="G182">
            <v>20</v>
          </cell>
          <cell r="H182">
            <v>20</v>
          </cell>
          <cell r="I182">
            <v>20</v>
          </cell>
          <cell r="J182">
            <v>20</v>
          </cell>
          <cell r="K182">
            <v>20</v>
          </cell>
          <cell r="L182">
            <v>20</v>
          </cell>
          <cell r="M182">
            <v>20</v>
          </cell>
          <cell r="N182">
            <v>20</v>
          </cell>
          <cell r="O182">
            <v>20</v>
          </cell>
        </row>
        <row r="183">
          <cell r="A183" t="str">
            <v>CHINO_2_JURUPA</v>
          </cell>
          <cell r="B183" t="str">
            <v>Jurupa</v>
          </cell>
          <cell r="C183" t="str">
            <v>LA Basin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A184" t="str">
            <v>CHINO_2_QF</v>
          </cell>
          <cell r="B184" t="str">
            <v>CHINO QFS</v>
          </cell>
          <cell r="C184" t="str">
            <v>LA Basin</v>
          </cell>
          <cell r="D184">
            <v>0</v>
          </cell>
          <cell r="E184">
            <v>0.02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</row>
        <row r="185">
          <cell r="A185" t="str">
            <v>CHINO_2_SASOLR</v>
          </cell>
          <cell r="B185" t="str">
            <v>SS San Antonio West LLC</v>
          </cell>
          <cell r="C185" t="str">
            <v>LA Basin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A186" t="str">
            <v>CHINO_2_SOLAR</v>
          </cell>
          <cell r="B186" t="str">
            <v>Chino RT Solar 1</v>
          </cell>
          <cell r="C186" t="str">
            <v>LA Basin</v>
          </cell>
          <cell r="D186">
            <v>0</v>
          </cell>
          <cell r="E186">
            <v>0.03</v>
          </cell>
          <cell r="F186">
            <v>0.04</v>
          </cell>
          <cell r="G186">
            <v>0.04</v>
          </cell>
          <cell r="H186">
            <v>0.06</v>
          </cell>
          <cell r="I186">
            <v>0.13</v>
          </cell>
          <cell r="J186">
            <v>0.14000000000000001</v>
          </cell>
          <cell r="K186">
            <v>0.12</v>
          </cell>
          <cell r="L186">
            <v>0.11</v>
          </cell>
          <cell r="M186">
            <v>7.0000000000000007E-2</v>
          </cell>
          <cell r="N186">
            <v>0.06</v>
          </cell>
          <cell r="O186">
            <v>0.04</v>
          </cell>
        </row>
        <row r="187">
          <cell r="A187" t="str">
            <v>CHINO_2_SOLAR2</v>
          </cell>
          <cell r="B187" t="str">
            <v>Kona Solar - Terra Francesca</v>
          </cell>
          <cell r="C187" t="str">
            <v>LA Basin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A188" t="str">
            <v>CHINO_6_CIMGEN</v>
          </cell>
          <cell r="B188" t="str">
            <v>Chino Co-Generation</v>
          </cell>
          <cell r="C188" t="str">
            <v>LA Basin</v>
          </cell>
          <cell r="D188">
            <v>26</v>
          </cell>
          <cell r="E188">
            <v>26</v>
          </cell>
          <cell r="F188">
            <v>26</v>
          </cell>
          <cell r="G188">
            <v>26</v>
          </cell>
          <cell r="H188">
            <v>26</v>
          </cell>
          <cell r="I188">
            <v>26</v>
          </cell>
          <cell r="J188">
            <v>26</v>
          </cell>
          <cell r="K188">
            <v>26</v>
          </cell>
          <cell r="L188">
            <v>26</v>
          </cell>
          <cell r="M188">
            <v>26</v>
          </cell>
          <cell r="N188">
            <v>26</v>
          </cell>
          <cell r="O188">
            <v>26</v>
          </cell>
        </row>
        <row r="189">
          <cell r="A189" t="str">
            <v>CHWCHL_1_BIOMAS</v>
          </cell>
          <cell r="B189" t="str">
            <v>Chow II Biomass to Energy</v>
          </cell>
          <cell r="C189" t="str">
            <v>Fresno</v>
          </cell>
          <cell r="D189">
            <v>9.67</v>
          </cell>
          <cell r="E189">
            <v>9.8000000000000007</v>
          </cell>
          <cell r="F189">
            <v>9.3800000000000008</v>
          </cell>
          <cell r="G189">
            <v>9.32</v>
          </cell>
          <cell r="H189">
            <v>9.4700000000000006</v>
          </cell>
          <cell r="I189">
            <v>9.76</v>
          </cell>
          <cell r="J189">
            <v>9.6</v>
          </cell>
          <cell r="K189">
            <v>9.39</v>
          </cell>
          <cell r="L189">
            <v>9.61</v>
          </cell>
          <cell r="M189">
            <v>9.4499999999999993</v>
          </cell>
          <cell r="N189">
            <v>9.42</v>
          </cell>
          <cell r="O189">
            <v>9.08</v>
          </cell>
        </row>
        <row r="190">
          <cell r="A190" t="str">
            <v>CHWCHL_1_UNIT</v>
          </cell>
          <cell r="B190" t="str">
            <v>CHOW 2 PEAKER PLANT</v>
          </cell>
          <cell r="C190" t="str">
            <v>Fresno</v>
          </cell>
          <cell r="D190">
            <v>48</v>
          </cell>
          <cell r="E190">
            <v>48</v>
          </cell>
          <cell r="F190">
            <v>48</v>
          </cell>
          <cell r="G190">
            <v>48</v>
          </cell>
          <cell r="H190">
            <v>48</v>
          </cell>
          <cell r="I190">
            <v>48</v>
          </cell>
          <cell r="J190">
            <v>48</v>
          </cell>
          <cell r="K190">
            <v>48</v>
          </cell>
          <cell r="L190">
            <v>48</v>
          </cell>
          <cell r="M190">
            <v>48</v>
          </cell>
          <cell r="N190">
            <v>48</v>
          </cell>
          <cell r="O190">
            <v>48</v>
          </cell>
        </row>
        <row r="191">
          <cell r="A191" t="str">
            <v>CLOVDL_1_SOLAR</v>
          </cell>
          <cell r="B191" t="str">
            <v>Cloverdale Solar I</v>
          </cell>
          <cell r="C191" t="str">
            <v>NCNB</v>
          </cell>
          <cell r="D191">
            <v>0.01</v>
          </cell>
          <cell r="E191">
            <v>0.05</v>
          </cell>
          <cell r="F191">
            <v>0.05</v>
          </cell>
          <cell r="G191">
            <v>7.0000000000000007E-2</v>
          </cell>
          <cell r="H191">
            <v>0.1</v>
          </cell>
          <cell r="I191">
            <v>0.2</v>
          </cell>
          <cell r="J191">
            <v>0.22</v>
          </cell>
          <cell r="K191">
            <v>0.19</v>
          </cell>
          <cell r="L191">
            <v>0.17</v>
          </cell>
          <cell r="M191">
            <v>0.11</v>
          </cell>
          <cell r="N191">
            <v>0.09</v>
          </cell>
          <cell r="O191">
            <v>0.05</v>
          </cell>
        </row>
        <row r="192">
          <cell r="A192" t="str">
            <v>CLOVER_2_UNIT</v>
          </cell>
          <cell r="B192" t="str">
            <v>Clover Creek</v>
          </cell>
          <cell r="C192" t="str">
            <v>CAISO System</v>
          </cell>
          <cell r="D192">
            <v>0.51</v>
          </cell>
          <cell r="E192">
            <v>0.62</v>
          </cell>
          <cell r="F192">
            <v>0.53</v>
          </cell>
          <cell r="G192">
            <v>0.72</v>
          </cell>
          <cell r="H192">
            <v>0.47</v>
          </cell>
          <cell r="I192">
            <v>0.32</v>
          </cell>
          <cell r="J192">
            <v>0.21</v>
          </cell>
          <cell r="K192">
            <v>0.13</v>
          </cell>
          <cell r="L192">
            <v>0.06</v>
          </cell>
          <cell r="M192">
            <v>0.04</v>
          </cell>
          <cell r="N192">
            <v>0.09</v>
          </cell>
          <cell r="O192">
            <v>0.37</v>
          </cell>
        </row>
        <row r="193">
          <cell r="A193" t="str">
            <v>CLRMTK_1_QF</v>
          </cell>
          <cell r="B193" t="str">
            <v>SMALL QF AGGREGATION - OAKLAND</v>
          </cell>
          <cell r="C193" t="str">
            <v>Bay Area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A194" t="str">
            <v>CNTNLA_2_SOLAR1</v>
          </cell>
          <cell r="B194" t="str">
            <v xml:space="preserve">Centinela Solar Energy I </v>
          </cell>
          <cell r="C194" t="str">
            <v>San Diego-IV</v>
          </cell>
          <cell r="D194">
            <v>0.5</v>
          </cell>
          <cell r="E194">
            <v>3.75</v>
          </cell>
          <cell r="F194">
            <v>4.38</v>
          </cell>
          <cell r="G194">
            <v>5.5</v>
          </cell>
          <cell r="H194">
            <v>8</v>
          </cell>
          <cell r="I194">
            <v>16.38</v>
          </cell>
          <cell r="J194">
            <v>18</v>
          </cell>
          <cell r="K194">
            <v>15.5</v>
          </cell>
          <cell r="L194">
            <v>13.88</v>
          </cell>
          <cell r="M194">
            <v>9.25</v>
          </cell>
          <cell r="N194">
            <v>7.13</v>
          </cell>
          <cell r="O194">
            <v>4.38</v>
          </cell>
        </row>
        <row r="195">
          <cell r="A195" t="str">
            <v>CNTNLA_2_SOLAR2</v>
          </cell>
          <cell r="B195" t="str">
            <v>Centinels Solar Energy 2</v>
          </cell>
          <cell r="C195" t="str">
            <v>San Diego-IV</v>
          </cell>
          <cell r="D195">
            <v>0.18</v>
          </cell>
          <cell r="E195">
            <v>1.37</v>
          </cell>
          <cell r="F195">
            <v>1.6</v>
          </cell>
          <cell r="G195">
            <v>2.0099999999999998</v>
          </cell>
          <cell r="H195">
            <v>2.92</v>
          </cell>
          <cell r="I195">
            <v>5.97</v>
          </cell>
          <cell r="J195">
            <v>6.57</v>
          </cell>
          <cell r="K195">
            <v>5.65</v>
          </cell>
          <cell r="L195">
            <v>5.0599999999999996</v>
          </cell>
          <cell r="M195">
            <v>3.37</v>
          </cell>
          <cell r="N195">
            <v>2.6</v>
          </cell>
          <cell r="O195">
            <v>1.6</v>
          </cell>
        </row>
        <row r="196">
          <cell r="A196" t="str">
            <v>COCOPP_2_CTG1</v>
          </cell>
          <cell r="B196" t="str">
            <v>Marsh Landing 1</v>
          </cell>
          <cell r="C196" t="str">
            <v>Bay Area</v>
          </cell>
          <cell r="D196">
            <v>202.5</v>
          </cell>
          <cell r="E196">
            <v>202.49</v>
          </cell>
          <cell r="F196">
            <v>201.5</v>
          </cell>
          <cell r="G196">
            <v>197.99</v>
          </cell>
          <cell r="H196">
            <v>197.56</v>
          </cell>
          <cell r="I196">
            <v>194.46</v>
          </cell>
          <cell r="J196">
            <v>192.97</v>
          </cell>
          <cell r="K196">
            <v>192.96</v>
          </cell>
          <cell r="L196">
            <v>195.25</v>
          </cell>
          <cell r="M196">
            <v>198.56</v>
          </cell>
          <cell r="N196">
            <v>200.97</v>
          </cell>
          <cell r="O196">
            <v>203.03</v>
          </cell>
        </row>
        <row r="197">
          <cell r="A197" t="str">
            <v>COCOPP_2_CTG2</v>
          </cell>
          <cell r="B197" t="str">
            <v>Marsh Landing 2</v>
          </cell>
          <cell r="C197" t="str">
            <v>Bay Area</v>
          </cell>
          <cell r="D197">
            <v>201.6</v>
          </cell>
          <cell r="E197">
            <v>201.63</v>
          </cell>
          <cell r="F197">
            <v>200.66</v>
          </cell>
          <cell r="G197">
            <v>197.15</v>
          </cell>
          <cell r="H197">
            <v>196.73</v>
          </cell>
          <cell r="I197">
            <v>193.71</v>
          </cell>
          <cell r="J197">
            <v>192.21</v>
          </cell>
          <cell r="K197">
            <v>192.19</v>
          </cell>
          <cell r="L197">
            <v>194.36</v>
          </cell>
          <cell r="M197">
            <v>197.62</v>
          </cell>
          <cell r="N197">
            <v>200.12</v>
          </cell>
          <cell r="O197">
            <v>202.17</v>
          </cell>
        </row>
        <row r="198">
          <cell r="A198" t="str">
            <v>COCOPP_2_CTG3</v>
          </cell>
          <cell r="B198" t="str">
            <v>Marsh Landing 3</v>
          </cell>
          <cell r="C198" t="str">
            <v>Bay Area</v>
          </cell>
          <cell r="D198">
            <v>201.2</v>
          </cell>
          <cell r="E198">
            <v>201.2</v>
          </cell>
          <cell r="F198">
            <v>200.19</v>
          </cell>
          <cell r="G198">
            <v>196.84</v>
          </cell>
          <cell r="H198">
            <v>196.48</v>
          </cell>
          <cell r="I198">
            <v>192.95</v>
          </cell>
          <cell r="J198">
            <v>191.43</v>
          </cell>
          <cell r="K198">
            <v>191.43</v>
          </cell>
          <cell r="L198">
            <v>193.71</v>
          </cell>
          <cell r="M198">
            <v>197.18</v>
          </cell>
          <cell r="N198">
            <v>199.67</v>
          </cell>
          <cell r="O198">
            <v>201.74</v>
          </cell>
        </row>
        <row r="199">
          <cell r="A199" t="str">
            <v>COCOPP_2_CTG4</v>
          </cell>
          <cell r="B199" t="str">
            <v>Marsh Landing 4</v>
          </cell>
          <cell r="C199" t="str">
            <v>Bay Area</v>
          </cell>
          <cell r="D199">
            <v>203.1</v>
          </cell>
          <cell r="E199">
            <v>203.09</v>
          </cell>
          <cell r="F199">
            <v>202.07</v>
          </cell>
          <cell r="G199">
            <v>198.69</v>
          </cell>
          <cell r="H199">
            <v>198.21</v>
          </cell>
          <cell r="I199">
            <v>194.29</v>
          </cell>
          <cell r="J199">
            <v>192.77</v>
          </cell>
          <cell r="K199">
            <v>192.77</v>
          </cell>
          <cell r="L199">
            <v>195.06</v>
          </cell>
          <cell r="M199">
            <v>199.04</v>
          </cell>
          <cell r="N199">
            <v>201.7</v>
          </cell>
          <cell r="O199">
            <v>203.61</v>
          </cell>
        </row>
        <row r="200">
          <cell r="A200" t="str">
            <v>COCOSB_6_SOLAR</v>
          </cell>
          <cell r="B200" t="str">
            <v>Oakley Solar Project</v>
          </cell>
          <cell r="C200" t="str">
            <v>Bay Area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A201" t="str">
            <v>COGNAT_1_UNIT</v>
          </cell>
          <cell r="B201" t="str">
            <v>Stockton Biomas</v>
          </cell>
          <cell r="C201" t="str">
            <v>CAISO System</v>
          </cell>
          <cell r="D201">
            <v>45</v>
          </cell>
          <cell r="E201">
            <v>45</v>
          </cell>
          <cell r="F201">
            <v>45</v>
          </cell>
          <cell r="G201">
            <v>44.93</v>
          </cell>
          <cell r="H201">
            <v>45</v>
          </cell>
          <cell r="I201">
            <v>45</v>
          </cell>
          <cell r="J201">
            <v>45</v>
          </cell>
          <cell r="K201">
            <v>45</v>
          </cell>
          <cell r="L201">
            <v>45</v>
          </cell>
          <cell r="M201">
            <v>45</v>
          </cell>
          <cell r="N201">
            <v>45</v>
          </cell>
          <cell r="O201">
            <v>45</v>
          </cell>
        </row>
        <row r="202">
          <cell r="A202" t="str">
            <v>COLEMN_2_UNIT</v>
          </cell>
          <cell r="B202" t="str">
            <v>Coleman</v>
          </cell>
          <cell r="C202" t="str">
            <v>CAISO System</v>
          </cell>
          <cell r="D202">
            <v>5.07</v>
          </cell>
          <cell r="E202">
            <v>4.93</v>
          </cell>
          <cell r="F202">
            <v>5.94</v>
          </cell>
          <cell r="G202">
            <v>5.96</v>
          </cell>
          <cell r="H202">
            <v>6.14</v>
          </cell>
          <cell r="I202">
            <v>3.57</v>
          </cell>
          <cell r="J202">
            <v>1.84</v>
          </cell>
          <cell r="K202">
            <v>0.28000000000000003</v>
          </cell>
          <cell r="L202">
            <v>2.2799999999999998</v>
          </cell>
          <cell r="M202">
            <v>2.37</v>
          </cell>
          <cell r="N202">
            <v>2.93</v>
          </cell>
          <cell r="O202">
            <v>3.76</v>
          </cell>
        </row>
        <row r="203">
          <cell r="A203" t="str">
            <v>COLGAT_7_UNIT 1</v>
          </cell>
          <cell r="B203" t="str">
            <v>Colgate Powerhouse Unit 1</v>
          </cell>
          <cell r="C203" t="str">
            <v>Sierra</v>
          </cell>
          <cell r="D203">
            <v>120</v>
          </cell>
          <cell r="E203">
            <v>144.80000000000001</v>
          </cell>
          <cell r="F203">
            <v>156.4</v>
          </cell>
          <cell r="G203">
            <v>131.19999999999999</v>
          </cell>
          <cell r="H203">
            <v>162.4</v>
          </cell>
          <cell r="I203">
            <v>161.6</v>
          </cell>
          <cell r="J203">
            <v>159.19999999999999</v>
          </cell>
          <cell r="K203">
            <v>154.4</v>
          </cell>
          <cell r="L203">
            <v>153.4</v>
          </cell>
          <cell r="M203">
            <v>169.58</v>
          </cell>
          <cell r="N203">
            <v>121.6</v>
          </cell>
          <cell r="O203">
            <v>121.6</v>
          </cell>
        </row>
        <row r="204">
          <cell r="A204" t="str">
            <v>COLGAT_7_UNIT 2</v>
          </cell>
          <cell r="B204" t="str">
            <v>Colgate Powerhouse Unit 2</v>
          </cell>
          <cell r="C204" t="str">
            <v>Sierra</v>
          </cell>
          <cell r="D204">
            <v>120</v>
          </cell>
          <cell r="E204">
            <v>120</v>
          </cell>
          <cell r="F204">
            <v>124.8</v>
          </cell>
          <cell r="G204">
            <v>129.6</v>
          </cell>
          <cell r="H204">
            <v>132</v>
          </cell>
          <cell r="I204">
            <v>161.19999999999999</v>
          </cell>
          <cell r="J204">
            <v>157.19999999999999</v>
          </cell>
          <cell r="K204">
            <v>156</v>
          </cell>
          <cell r="L204">
            <v>154.19999999999999</v>
          </cell>
          <cell r="M204">
            <v>153</v>
          </cell>
          <cell r="N204">
            <v>124.8</v>
          </cell>
          <cell r="O204">
            <v>149.80000000000001</v>
          </cell>
        </row>
        <row r="205">
          <cell r="A205" t="str">
            <v>COLPIN_6_COLLNS</v>
          </cell>
          <cell r="B205" t="str">
            <v>Collins Pine</v>
          </cell>
          <cell r="C205" t="str">
            <v>CAISO System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</row>
        <row r="206">
          <cell r="A206" t="str">
            <v>COLTON_6_AGUAM1</v>
          </cell>
          <cell r="B206" t="str">
            <v>AGUA MANSA UNIT 1 (CITY OF COLTON)</v>
          </cell>
          <cell r="C206" t="str">
            <v>LA Basin</v>
          </cell>
          <cell r="D206">
            <v>43</v>
          </cell>
          <cell r="E206">
            <v>43</v>
          </cell>
          <cell r="F206">
            <v>43</v>
          </cell>
          <cell r="G206">
            <v>43</v>
          </cell>
          <cell r="H206">
            <v>43</v>
          </cell>
          <cell r="I206">
            <v>43</v>
          </cell>
          <cell r="J206">
            <v>43</v>
          </cell>
          <cell r="K206">
            <v>43</v>
          </cell>
          <cell r="L206">
            <v>43</v>
          </cell>
          <cell r="M206">
            <v>43</v>
          </cell>
          <cell r="N206">
            <v>43</v>
          </cell>
          <cell r="O206">
            <v>43</v>
          </cell>
        </row>
        <row r="207">
          <cell r="A207" t="str">
            <v>COLUSA_2_PL1X3</v>
          </cell>
          <cell r="B207" t="str">
            <v>Colusa Generating Station</v>
          </cell>
          <cell r="C207" t="str">
            <v>CAISO System</v>
          </cell>
          <cell r="D207">
            <v>622.55999999999995</v>
          </cell>
          <cell r="E207">
            <v>625.30999999999995</v>
          </cell>
          <cell r="F207">
            <v>622.08000000000004</v>
          </cell>
          <cell r="G207">
            <v>617.86</v>
          </cell>
          <cell r="H207">
            <v>630</v>
          </cell>
          <cell r="I207">
            <v>597.14</v>
          </cell>
          <cell r="J207">
            <v>596.25</v>
          </cell>
          <cell r="K207">
            <v>595.17999999999995</v>
          </cell>
          <cell r="L207">
            <v>604.96</v>
          </cell>
          <cell r="M207">
            <v>617.86</v>
          </cell>
          <cell r="N207">
            <v>621.05999999999995</v>
          </cell>
          <cell r="O207">
            <v>624</v>
          </cell>
        </row>
        <row r="208">
          <cell r="A208" t="str">
            <v>COLVIL_7_PL1X2</v>
          </cell>
          <cell r="B208" t="str">
            <v>COLLIERVILLE HYDRO UNIT 1 &amp; 2 AGGREGATE</v>
          </cell>
          <cell r="C208" t="str">
            <v>CAISO System</v>
          </cell>
          <cell r="D208">
            <v>206.61</v>
          </cell>
          <cell r="E208">
            <v>149.22999999999999</v>
          </cell>
          <cell r="F208">
            <v>145.19999999999999</v>
          </cell>
          <cell r="G208">
            <v>199.85</v>
          </cell>
          <cell r="H208">
            <v>156.36000000000001</v>
          </cell>
          <cell r="I208">
            <v>98.22</v>
          </cell>
          <cell r="J208">
            <v>99.37</v>
          </cell>
          <cell r="K208">
            <v>175.58</v>
          </cell>
          <cell r="L208">
            <v>149.58000000000001</v>
          </cell>
          <cell r="M208">
            <v>91.23</v>
          </cell>
          <cell r="N208">
            <v>114.24</v>
          </cell>
          <cell r="O208">
            <v>140.29</v>
          </cell>
        </row>
        <row r="209">
          <cell r="A209" t="str">
            <v>CONTRL_1_CASAD1</v>
          </cell>
          <cell r="B209" t="str">
            <v>Mammoth G1</v>
          </cell>
          <cell r="C209" t="str">
            <v>CAISO System</v>
          </cell>
          <cell r="D209">
            <v>7.2</v>
          </cell>
          <cell r="E209">
            <v>7.2</v>
          </cell>
          <cell r="F209">
            <v>6.97</v>
          </cell>
          <cell r="G209">
            <v>6.69</v>
          </cell>
          <cell r="H209">
            <v>6.54</v>
          </cell>
          <cell r="I209">
            <v>5.51</v>
          </cell>
          <cell r="J209">
            <v>5.32</v>
          </cell>
          <cell r="K209">
            <v>5.44</v>
          </cell>
          <cell r="L209">
            <v>5.85</v>
          </cell>
          <cell r="M209">
            <v>6.41</v>
          </cell>
          <cell r="N209">
            <v>7.18</v>
          </cell>
          <cell r="O209">
            <v>6.88</v>
          </cell>
        </row>
        <row r="210">
          <cell r="A210" t="str">
            <v>CONTRL_1_CASAD2</v>
          </cell>
          <cell r="B210" t="str">
            <v>Mammoth G2</v>
          </cell>
          <cell r="C210" t="str">
            <v>CAISO System</v>
          </cell>
          <cell r="D210">
            <v>10.11</v>
          </cell>
          <cell r="E210">
            <v>9.9700000000000006</v>
          </cell>
          <cell r="F210">
            <v>9.4499999999999993</v>
          </cell>
          <cell r="G210">
            <v>8.35</v>
          </cell>
          <cell r="H210">
            <v>8.6300000000000008</v>
          </cell>
          <cell r="I210">
            <v>8.23</v>
          </cell>
          <cell r="J210">
            <v>9.41</v>
          </cell>
          <cell r="K210">
            <v>9.2799999999999994</v>
          </cell>
          <cell r="L210">
            <v>9.17</v>
          </cell>
          <cell r="M210">
            <v>9.16</v>
          </cell>
          <cell r="N210">
            <v>9.99</v>
          </cell>
          <cell r="O210">
            <v>10.199999999999999</v>
          </cell>
        </row>
        <row r="211">
          <cell r="A211" t="str">
            <v>CONTRL_1_CASAD3</v>
          </cell>
          <cell r="B211" t="str">
            <v>Mammoth G3</v>
          </cell>
          <cell r="C211" t="str">
            <v>CAISO System</v>
          </cell>
          <cell r="D211">
            <v>12.61</v>
          </cell>
          <cell r="E211">
            <v>13.07</v>
          </cell>
          <cell r="F211">
            <v>12.95</v>
          </cell>
          <cell r="G211">
            <v>11.17</v>
          </cell>
          <cell r="H211">
            <v>7.49</v>
          </cell>
          <cell r="I211">
            <v>6.5</v>
          </cell>
          <cell r="J211">
            <v>8.66</v>
          </cell>
          <cell r="K211">
            <v>8.84</v>
          </cell>
          <cell r="L211">
            <v>9.73</v>
          </cell>
          <cell r="M211">
            <v>10.67</v>
          </cell>
          <cell r="N211">
            <v>12.67</v>
          </cell>
          <cell r="O211">
            <v>12.91</v>
          </cell>
        </row>
        <row r="212">
          <cell r="A212" t="str">
            <v>CONTRL_1_LUNDY</v>
          </cell>
          <cell r="B212" t="str">
            <v>LUNDY</v>
          </cell>
          <cell r="C212" t="str">
            <v>CAISO System</v>
          </cell>
          <cell r="D212">
            <v>0.41</v>
          </cell>
          <cell r="E212">
            <v>0.39</v>
          </cell>
          <cell r="F212">
            <v>0.48</v>
          </cell>
          <cell r="G212">
            <v>0.67</v>
          </cell>
          <cell r="H212">
            <v>1.48</v>
          </cell>
          <cell r="I212">
            <v>1.94</v>
          </cell>
          <cell r="J212">
            <v>1.52</v>
          </cell>
          <cell r="K212">
            <v>1.1000000000000001</v>
          </cell>
          <cell r="L212">
            <v>0.78</v>
          </cell>
          <cell r="M212">
            <v>0.49</v>
          </cell>
          <cell r="N212">
            <v>0.47</v>
          </cell>
          <cell r="O212">
            <v>0.35</v>
          </cell>
        </row>
        <row r="213">
          <cell r="A213" t="str">
            <v>CONTRL_1_OXBOW</v>
          </cell>
          <cell r="B213" t="str">
            <v>Dixie Valley Geo</v>
          </cell>
          <cell r="C213" t="str">
            <v>CAISO System</v>
          </cell>
          <cell r="D213">
            <v>59.72</v>
          </cell>
          <cell r="E213">
            <v>57.58</v>
          </cell>
          <cell r="F213">
            <v>57.37</v>
          </cell>
          <cell r="G213">
            <v>56.05</v>
          </cell>
          <cell r="H213">
            <v>55.56</v>
          </cell>
          <cell r="I213">
            <v>55.56</v>
          </cell>
          <cell r="J213">
            <v>54.71</v>
          </cell>
          <cell r="K213">
            <v>54.35</v>
          </cell>
          <cell r="L213">
            <v>54.36</v>
          </cell>
          <cell r="M213">
            <v>52.52</v>
          </cell>
          <cell r="N213">
            <v>59.52</v>
          </cell>
          <cell r="O213">
            <v>58.84</v>
          </cell>
        </row>
        <row r="214">
          <cell r="A214" t="str">
            <v>CONTRL_1_POOLE</v>
          </cell>
          <cell r="B214" t="str">
            <v>POOLE HYDRO PLANT 1</v>
          </cell>
          <cell r="C214" t="str">
            <v>CAISO System</v>
          </cell>
          <cell r="D214">
            <v>0.9</v>
          </cell>
          <cell r="E214">
            <v>0.98</v>
          </cell>
          <cell r="F214">
            <v>0.65</v>
          </cell>
          <cell r="G214">
            <v>0.72</v>
          </cell>
          <cell r="H214">
            <v>1.81</v>
          </cell>
          <cell r="I214">
            <v>8.9600000000000009</v>
          </cell>
          <cell r="J214">
            <v>7.38</v>
          </cell>
          <cell r="K214">
            <v>4.88</v>
          </cell>
          <cell r="L214">
            <v>0.6</v>
          </cell>
          <cell r="M214">
            <v>0.31</v>
          </cell>
          <cell r="N214">
            <v>0.38</v>
          </cell>
          <cell r="O214">
            <v>0.8</v>
          </cell>
        </row>
        <row r="215">
          <cell r="A215" t="str">
            <v>CONTRL_1_QF</v>
          </cell>
          <cell r="B215" t="str">
            <v>CONTROL QFS</v>
          </cell>
          <cell r="C215" t="str">
            <v>CAISO System</v>
          </cell>
          <cell r="D215">
            <v>1.21</v>
          </cell>
          <cell r="E215">
            <v>1.1499999999999999</v>
          </cell>
          <cell r="F215">
            <v>1.29</v>
          </cell>
          <cell r="G215">
            <v>1.57</v>
          </cell>
          <cell r="H215">
            <v>1.43</v>
          </cell>
          <cell r="I215">
            <v>1.38</v>
          </cell>
          <cell r="J215">
            <v>1.42</v>
          </cell>
          <cell r="K215">
            <v>1.25</v>
          </cell>
          <cell r="L215">
            <v>1.32</v>
          </cell>
          <cell r="M215">
            <v>1.06</v>
          </cell>
          <cell r="N215">
            <v>1.07</v>
          </cell>
          <cell r="O215">
            <v>1.41</v>
          </cell>
        </row>
        <row r="216">
          <cell r="A216" t="str">
            <v>CONTRL_1_RUSHCK</v>
          </cell>
          <cell r="B216" t="str">
            <v>RUSH CREEK</v>
          </cell>
          <cell r="C216" t="str">
            <v>CAISO System</v>
          </cell>
          <cell r="D216">
            <v>0</v>
          </cell>
          <cell r="E216">
            <v>0.8</v>
          </cell>
          <cell r="F216">
            <v>5.62</v>
          </cell>
          <cell r="G216">
            <v>5.62</v>
          </cell>
          <cell r="H216">
            <v>5.6</v>
          </cell>
          <cell r="I216">
            <v>4.74</v>
          </cell>
          <cell r="J216">
            <v>0.8</v>
          </cell>
          <cell r="K216">
            <v>1.3</v>
          </cell>
          <cell r="L216">
            <v>1.6</v>
          </cell>
          <cell r="M216">
            <v>1.62</v>
          </cell>
          <cell r="N216">
            <v>0.66</v>
          </cell>
          <cell r="O216">
            <v>0.82</v>
          </cell>
        </row>
        <row r="217">
          <cell r="A217" t="str">
            <v>COPMT2_2_SOLAR2</v>
          </cell>
          <cell r="B217" t="str">
            <v>CMS2</v>
          </cell>
          <cell r="C217" t="str">
            <v>CAISO System</v>
          </cell>
          <cell r="D217">
            <v>0.62</v>
          </cell>
          <cell r="E217">
            <v>4.6500000000000004</v>
          </cell>
          <cell r="F217">
            <v>5.43</v>
          </cell>
          <cell r="G217">
            <v>6.82</v>
          </cell>
          <cell r="H217">
            <v>9.92</v>
          </cell>
          <cell r="I217">
            <v>20.309999999999999</v>
          </cell>
          <cell r="J217">
            <v>22.32</v>
          </cell>
          <cell r="K217">
            <v>19.22</v>
          </cell>
          <cell r="L217">
            <v>17.21</v>
          </cell>
          <cell r="M217">
            <v>11.47</v>
          </cell>
          <cell r="N217">
            <v>8.84</v>
          </cell>
          <cell r="O217">
            <v>5.43</v>
          </cell>
        </row>
        <row r="218">
          <cell r="A218" t="str">
            <v>COPMT4_2_SOLAR4</v>
          </cell>
          <cell r="B218" t="str">
            <v>Copper Mountain Solar 4</v>
          </cell>
          <cell r="C218" t="str">
            <v>CAISO System</v>
          </cell>
          <cell r="D218">
            <v>0.37</v>
          </cell>
          <cell r="E218">
            <v>2.76</v>
          </cell>
          <cell r="F218">
            <v>3.22</v>
          </cell>
          <cell r="G218">
            <v>4.05</v>
          </cell>
          <cell r="H218">
            <v>5.89</v>
          </cell>
          <cell r="I218">
            <v>12.05</v>
          </cell>
          <cell r="J218">
            <v>13.25</v>
          </cell>
          <cell r="K218">
            <v>11.41</v>
          </cell>
          <cell r="L218">
            <v>10.210000000000001</v>
          </cell>
          <cell r="M218">
            <v>6.81</v>
          </cell>
          <cell r="N218">
            <v>5.24</v>
          </cell>
          <cell r="O218">
            <v>3.22</v>
          </cell>
        </row>
        <row r="219">
          <cell r="A219" t="str">
            <v>COPMTN_2_CM10</v>
          </cell>
          <cell r="B219" t="str">
            <v>Copper Mountain 10</v>
          </cell>
          <cell r="C219" t="str">
            <v>CAISO System</v>
          </cell>
          <cell r="D219">
            <v>0.04</v>
          </cell>
          <cell r="E219">
            <v>0.3</v>
          </cell>
          <cell r="F219">
            <v>0.35</v>
          </cell>
          <cell r="G219">
            <v>0.44</v>
          </cell>
          <cell r="H219">
            <v>0.64</v>
          </cell>
          <cell r="I219">
            <v>1.31</v>
          </cell>
          <cell r="J219">
            <v>1.44</v>
          </cell>
          <cell r="K219">
            <v>1.24</v>
          </cell>
          <cell r="L219">
            <v>1.1100000000000001</v>
          </cell>
          <cell r="M219">
            <v>0.74</v>
          </cell>
          <cell r="N219">
            <v>0.56999999999999995</v>
          </cell>
          <cell r="O219">
            <v>0.35</v>
          </cell>
        </row>
        <row r="220">
          <cell r="A220" t="str">
            <v>COPMTN_2_SOLAR1</v>
          </cell>
          <cell r="B220" t="str">
            <v>Copper Mountain 48</v>
          </cell>
          <cell r="C220" t="str">
            <v>CAISO System</v>
          </cell>
          <cell r="D220">
            <v>0.19</v>
          </cell>
          <cell r="E220">
            <v>1.44</v>
          </cell>
          <cell r="F220">
            <v>1.68</v>
          </cell>
          <cell r="G220">
            <v>2.11</v>
          </cell>
          <cell r="H220">
            <v>3.07</v>
          </cell>
          <cell r="I220">
            <v>6.29</v>
          </cell>
          <cell r="J220">
            <v>6.91</v>
          </cell>
          <cell r="K220">
            <v>5.95</v>
          </cell>
          <cell r="L220">
            <v>5.33</v>
          </cell>
          <cell r="M220">
            <v>3.55</v>
          </cell>
          <cell r="N220">
            <v>2.74</v>
          </cell>
          <cell r="O220">
            <v>1.68</v>
          </cell>
        </row>
        <row r="221">
          <cell r="A221" t="str">
            <v>CORCAN_1_SOLAR1</v>
          </cell>
          <cell r="B221" t="str">
            <v>CID Solar</v>
          </cell>
          <cell r="C221" t="str">
            <v>Fresno</v>
          </cell>
          <cell r="D221">
            <v>0.08</v>
          </cell>
          <cell r="E221">
            <v>0.6</v>
          </cell>
          <cell r="F221">
            <v>0.7</v>
          </cell>
          <cell r="G221">
            <v>0.88</v>
          </cell>
          <cell r="H221">
            <v>1.28</v>
          </cell>
          <cell r="I221">
            <v>2.62</v>
          </cell>
          <cell r="J221">
            <v>2.88</v>
          </cell>
          <cell r="K221">
            <v>2.48</v>
          </cell>
          <cell r="L221">
            <v>2.2200000000000002</v>
          </cell>
          <cell r="M221">
            <v>1.48</v>
          </cell>
          <cell r="N221">
            <v>1.1399999999999999</v>
          </cell>
          <cell r="O221">
            <v>0.7</v>
          </cell>
        </row>
        <row r="222">
          <cell r="A222" t="str">
            <v>CORCAN_1_SOLAR2</v>
          </cell>
          <cell r="B222" t="str">
            <v>Corcoran City</v>
          </cell>
          <cell r="C222" t="str">
            <v>Fresno</v>
          </cell>
          <cell r="D222">
            <v>0.04</v>
          </cell>
          <cell r="E222">
            <v>0.33</v>
          </cell>
          <cell r="F222">
            <v>0.39</v>
          </cell>
          <cell r="G222">
            <v>0.48</v>
          </cell>
          <cell r="H222">
            <v>0.7</v>
          </cell>
          <cell r="I222">
            <v>1.44</v>
          </cell>
          <cell r="J222">
            <v>1.58</v>
          </cell>
          <cell r="K222">
            <v>1.36</v>
          </cell>
          <cell r="L222">
            <v>1.22</v>
          </cell>
          <cell r="M222">
            <v>0.81</v>
          </cell>
          <cell r="N222">
            <v>0.63</v>
          </cell>
          <cell r="O222">
            <v>0.39</v>
          </cell>
        </row>
        <row r="223">
          <cell r="A223" t="str">
            <v>CORONS_2_SOLAR</v>
          </cell>
          <cell r="B223" t="str">
            <v>Master Development Corona</v>
          </cell>
          <cell r="C223" t="str">
            <v>LA Basin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A224" t="str">
            <v>CORONS_6_CLRWTR</v>
          </cell>
          <cell r="B224" t="str">
            <v>Clearwater Power Plant</v>
          </cell>
          <cell r="C224" t="str">
            <v>LA Basin</v>
          </cell>
          <cell r="D224">
            <v>28</v>
          </cell>
          <cell r="E224">
            <v>28</v>
          </cell>
          <cell r="F224">
            <v>28</v>
          </cell>
          <cell r="G224">
            <v>28</v>
          </cell>
          <cell r="H224">
            <v>28</v>
          </cell>
          <cell r="I224">
            <v>28</v>
          </cell>
          <cell r="J224">
            <v>28</v>
          </cell>
          <cell r="K224">
            <v>28</v>
          </cell>
          <cell r="L224">
            <v>28</v>
          </cell>
          <cell r="M224">
            <v>28</v>
          </cell>
          <cell r="N224">
            <v>28</v>
          </cell>
          <cell r="O224">
            <v>28</v>
          </cell>
        </row>
        <row r="225">
          <cell r="A225" t="str">
            <v>CORRAL_6_SJOAQN</v>
          </cell>
          <cell r="B225" t="str">
            <v>Ameresco San Joaquin</v>
          </cell>
          <cell r="C225" t="str">
            <v>CAISO System</v>
          </cell>
          <cell r="D225">
            <v>4.28</v>
          </cell>
          <cell r="E225">
            <v>4.21</v>
          </cell>
          <cell r="F225">
            <v>4.1900000000000004</v>
          </cell>
          <cell r="G225">
            <v>4.3</v>
          </cell>
          <cell r="H225">
            <v>4.21</v>
          </cell>
          <cell r="I225">
            <v>4.21</v>
          </cell>
          <cell r="J225">
            <v>4.22</v>
          </cell>
          <cell r="K225">
            <v>4.28</v>
          </cell>
          <cell r="L225">
            <v>4.25</v>
          </cell>
          <cell r="M225">
            <v>4.28</v>
          </cell>
          <cell r="N225">
            <v>4.22</v>
          </cell>
          <cell r="O225">
            <v>4.29</v>
          </cell>
        </row>
        <row r="226">
          <cell r="A226" t="str">
            <v>COTTLE_2_FRNKNH</v>
          </cell>
          <cell r="B226" t="str">
            <v>Frankenheimer Power Plant</v>
          </cell>
          <cell r="C226" t="str">
            <v>CAISO System</v>
          </cell>
          <cell r="D226">
            <v>0</v>
          </cell>
          <cell r="E226">
            <v>0</v>
          </cell>
          <cell r="F226">
            <v>0.31</v>
          </cell>
          <cell r="G226">
            <v>1</v>
          </cell>
          <cell r="H226">
            <v>0.71</v>
          </cell>
          <cell r="I226">
            <v>0.9</v>
          </cell>
          <cell r="J226">
            <v>1.05</v>
          </cell>
          <cell r="K226">
            <v>1.02</v>
          </cell>
          <cell r="L226">
            <v>0.77</v>
          </cell>
          <cell r="M226">
            <v>0</v>
          </cell>
          <cell r="N226">
            <v>0</v>
          </cell>
          <cell r="O226">
            <v>0</v>
          </cell>
        </row>
        <row r="227">
          <cell r="A227" t="str">
            <v>COVERD_2_HCKHY1</v>
          </cell>
          <cell r="B227" t="str">
            <v>HATCHET CREEK</v>
          </cell>
          <cell r="C227" t="str">
            <v>CAISO System</v>
          </cell>
          <cell r="D227">
            <v>1.97</v>
          </cell>
          <cell r="E227">
            <v>3.05</v>
          </cell>
          <cell r="F227">
            <v>3.07</v>
          </cell>
          <cell r="G227">
            <v>3.5</v>
          </cell>
          <cell r="H227">
            <v>3.01</v>
          </cell>
          <cell r="I227">
            <v>1.06</v>
          </cell>
          <cell r="J227">
            <v>7.0000000000000007E-2</v>
          </cell>
          <cell r="K227">
            <v>0</v>
          </cell>
          <cell r="L227">
            <v>0</v>
          </cell>
          <cell r="M227">
            <v>0.14000000000000001</v>
          </cell>
          <cell r="N227">
            <v>0.09</v>
          </cell>
          <cell r="O227">
            <v>0.65</v>
          </cell>
        </row>
        <row r="228">
          <cell r="A228" t="str">
            <v>COVERD_2_MCKHY1</v>
          </cell>
          <cell r="B228" t="str">
            <v>Montgomery Creek Hydro</v>
          </cell>
          <cell r="C228" t="str">
            <v>CAISO System</v>
          </cell>
          <cell r="D228">
            <v>1.3</v>
          </cell>
          <cell r="E228">
            <v>1.35</v>
          </cell>
          <cell r="F228">
            <v>1.55</v>
          </cell>
          <cell r="G228">
            <v>1.41</v>
          </cell>
          <cell r="H228">
            <v>1.07</v>
          </cell>
          <cell r="I228">
            <v>0.36</v>
          </cell>
          <cell r="J228">
            <v>0.08</v>
          </cell>
          <cell r="K228">
            <v>0.01</v>
          </cell>
          <cell r="L228">
            <v>0</v>
          </cell>
          <cell r="M228">
            <v>0.08</v>
          </cell>
          <cell r="N228">
            <v>0</v>
          </cell>
          <cell r="O228">
            <v>0.74</v>
          </cell>
        </row>
        <row r="229">
          <cell r="A229" t="str">
            <v>COVERD_2_QFUNTS</v>
          </cell>
          <cell r="B229" t="str">
            <v>Cove Hydroelectric Project</v>
          </cell>
          <cell r="C229" t="str">
            <v>CAISO System</v>
          </cell>
          <cell r="D229">
            <v>0.34</v>
          </cell>
          <cell r="E229">
            <v>2.33</v>
          </cell>
          <cell r="F229">
            <v>0.57999999999999996</v>
          </cell>
          <cell r="G229">
            <v>1.28</v>
          </cell>
          <cell r="H229">
            <v>1.3</v>
          </cell>
          <cell r="I229">
            <v>0.76</v>
          </cell>
          <cell r="J229">
            <v>0</v>
          </cell>
          <cell r="K229">
            <v>0</v>
          </cell>
          <cell r="L229">
            <v>0</v>
          </cell>
          <cell r="M229">
            <v>1.2</v>
          </cell>
          <cell r="N229">
            <v>0.4</v>
          </cell>
          <cell r="O229">
            <v>0.8</v>
          </cell>
        </row>
        <row r="230">
          <cell r="A230" t="str">
            <v>COVERD_2_RCKHY1</v>
          </cell>
          <cell r="B230" t="str">
            <v>ROARING CREEK</v>
          </cell>
          <cell r="C230" t="str">
            <v>CAISO System</v>
          </cell>
          <cell r="D230">
            <v>0.88</v>
          </cell>
          <cell r="E230">
            <v>1.3</v>
          </cell>
          <cell r="F230">
            <v>0.84</v>
          </cell>
          <cell r="G230">
            <v>1</v>
          </cell>
          <cell r="H230">
            <v>0.67</v>
          </cell>
          <cell r="I230">
            <v>0.45</v>
          </cell>
          <cell r="J230">
            <v>0.13</v>
          </cell>
          <cell r="K230">
            <v>0</v>
          </cell>
          <cell r="L230">
            <v>0</v>
          </cell>
          <cell r="M230">
            <v>0.04</v>
          </cell>
          <cell r="N230">
            <v>0.09</v>
          </cell>
          <cell r="O230">
            <v>0.46</v>
          </cell>
        </row>
        <row r="231">
          <cell r="A231" t="str">
            <v>COWCRK_2_UNIT</v>
          </cell>
          <cell r="B231" t="str">
            <v>Cow Creek Hydro</v>
          </cell>
          <cell r="C231" t="str">
            <v>CAISO System</v>
          </cell>
          <cell r="D231">
            <v>0.85</v>
          </cell>
          <cell r="E231">
            <v>0.84</v>
          </cell>
          <cell r="F231">
            <v>0.78</v>
          </cell>
          <cell r="G231">
            <v>0.85</v>
          </cell>
          <cell r="H231">
            <v>0.48</v>
          </cell>
          <cell r="I231">
            <v>0.37</v>
          </cell>
          <cell r="J231">
            <v>0.13</v>
          </cell>
          <cell r="K231">
            <v>0.03</v>
          </cell>
          <cell r="L231">
            <v>0.01</v>
          </cell>
          <cell r="M231">
            <v>0.18</v>
          </cell>
          <cell r="N231">
            <v>0.53</v>
          </cell>
          <cell r="O231">
            <v>0.69</v>
          </cell>
        </row>
        <row r="232">
          <cell r="A232" t="str">
            <v>CPSTNO_7_PRMADS</v>
          </cell>
          <cell r="B232" t="str">
            <v>PRIMA DESCHECHA (CAPISTRANO)</v>
          </cell>
          <cell r="C232" t="str">
            <v>San Diego-IV</v>
          </cell>
          <cell r="D232">
            <v>5.72</v>
          </cell>
          <cell r="E232">
            <v>5.46</v>
          </cell>
          <cell r="F232">
            <v>5.8</v>
          </cell>
          <cell r="G232">
            <v>5.21</v>
          </cell>
          <cell r="H232">
            <v>5.26</v>
          </cell>
          <cell r="I232">
            <v>5.82</v>
          </cell>
          <cell r="J232">
            <v>5.78</v>
          </cell>
          <cell r="K232">
            <v>5.09</v>
          </cell>
          <cell r="L232">
            <v>4.8499999999999996</v>
          </cell>
          <cell r="M232">
            <v>5.7</v>
          </cell>
          <cell r="N232">
            <v>5.66</v>
          </cell>
          <cell r="O232">
            <v>5.64</v>
          </cell>
        </row>
        <row r="233">
          <cell r="A233" t="str">
            <v>CPVERD_2_SOLAR</v>
          </cell>
          <cell r="B233" t="str">
            <v>Campo Verde Solar</v>
          </cell>
          <cell r="C233" t="str">
            <v>San Diego-IV</v>
          </cell>
          <cell r="D233">
            <v>0.56000000000000005</v>
          </cell>
          <cell r="E233">
            <v>4.17</v>
          </cell>
          <cell r="F233">
            <v>4.87</v>
          </cell>
          <cell r="G233">
            <v>6.12</v>
          </cell>
          <cell r="H233">
            <v>8.9</v>
          </cell>
          <cell r="I233">
            <v>18.21</v>
          </cell>
          <cell r="J233">
            <v>20.02</v>
          </cell>
          <cell r="K233">
            <v>17.239999999999998</v>
          </cell>
          <cell r="L233">
            <v>15.43</v>
          </cell>
          <cell r="M233">
            <v>10.29</v>
          </cell>
          <cell r="N233">
            <v>7.92</v>
          </cell>
          <cell r="O233">
            <v>4.87</v>
          </cell>
        </row>
        <row r="234">
          <cell r="A234" t="str">
            <v>CRELMN_6_RAMON1</v>
          </cell>
          <cell r="B234" t="str">
            <v>Ramona 1</v>
          </cell>
          <cell r="C234" t="str">
            <v>San Diego-IV</v>
          </cell>
          <cell r="D234">
            <v>0.01</v>
          </cell>
          <cell r="E234">
            <v>0.06</v>
          </cell>
          <cell r="F234">
            <v>7.0000000000000007E-2</v>
          </cell>
          <cell r="G234">
            <v>0.09</v>
          </cell>
          <cell r="H234">
            <v>0.13</v>
          </cell>
          <cell r="I234">
            <v>0.26</v>
          </cell>
          <cell r="J234">
            <v>0.28999999999999998</v>
          </cell>
          <cell r="K234">
            <v>0.25</v>
          </cell>
          <cell r="L234">
            <v>0.22</v>
          </cell>
          <cell r="M234">
            <v>0.15</v>
          </cell>
          <cell r="N234">
            <v>0.11</v>
          </cell>
          <cell r="O234">
            <v>7.0000000000000007E-2</v>
          </cell>
        </row>
        <row r="235">
          <cell r="A235" t="str">
            <v>CRELMN_6_RAMON2</v>
          </cell>
          <cell r="B235" t="str">
            <v>Ramona 2</v>
          </cell>
          <cell r="C235" t="str">
            <v>San Diego-IV</v>
          </cell>
          <cell r="D235">
            <v>0.02</v>
          </cell>
          <cell r="E235">
            <v>0.15</v>
          </cell>
          <cell r="F235">
            <v>0.18</v>
          </cell>
          <cell r="G235">
            <v>0.22</v>
          </cell>
          <cell r="H235">
            <v>0.32</v>
          </cell>
          <cell r="I235">
            <v>0.66</v>
          </cell>
          <cell r="J235">
            <v>0.72</v>
          </cell>
          <cell r="K235">
            <v>0.62</v>
          </cell>
          <cell r="L235">
            <v>0.56000000000000005</v>
          </cell>
          <cell r="M235">
            <v>0.37</v>
          </cell>
          <cell r="N235">
            <v>0.28999999999999998</v>
          </cell>
          <cell r="O235">
            <v>0.18</v>
          </cell>
        </row>
        <row r="236">
          <cell r="A236" t="str">
            <v>CRELMN_6_RAMSR3</v>
          </cell>
          <cell r="B236" t="str">
            <v>Ramona Solar Energy</v>
          </cell>
          <cell r="C236" t="str">
            <v>San Diego-IV</v>
          </cell>
          <cell r="D236">
            <v>0.02</v>
          </cell>
          <cell r="E236">
            <v>0.13</v>
          </cell>
          <cell r="F236">
            <v>0.15</v>
          </cell>
          <cell r="G236">
            <v>0.19</v>
          </cell>
          <cell r="H236">
            <v>0.28000000000000003</v>
          </cell>
          <cell r="I236">
            <v>0.56999999999999995</v>
          </cell>
          <cell r="J236">
            <v>0.62</v>
          </cell>
          <cell r="K236">
            <v>0.54</v>
          </cell>
          <cell r="L236">
            <v>0.48</v>
          </cell>
          <cell r="M236">
            <v>0.32</v>
          </cell>
          <cell r="N236">
            <v>0.25</v>
          </cell>
          <cell r="O236">
            <v>0.15</v>
          </cell>
        </row>
        <row r="237">
          <cell r="A237" t="str">
            <v>CRESSY_1_PARKER</v>
          </cell>
          <cell r="B237" t="str">
            <v>PARKER POWERHOUSE</v>
          </cell>
          <cell r="C237" t="str">
            <v>Fresno</v>
          </cell>
          <cell r="D237">
            <v>0</v>
          </cell>
          <cell r="E237">
            <v>0</v>
          </cell>
          <cell r="F237">
            <v>0.01</v>
          </cell>
          <cell r="G237">
            <v>0.47</v>
          </cell>
          <cell r="H237">
            <v>1.1599999999999999</v>
          </cell>
          <cell r="I237">
            <v>1.39</v>
          </cell>
          <cell r="J237">
            <v>1.27</v>
          </cell>
          <cell r="K237">
            <v>0.88</v>
          </cell>
          <cell r="L237">
            <v>0.66</v>
          </cell>
          <cell r="M237">
            <v>0.34</v>
          </cell>
          <cell r="N237">
            <v>0</v>
          </cell>
          <cell r="O237">
            <v>0</v>
          </cell>
        </row>
        <row r="238">
          <cell r="A238" t="str">
            <v>CRESTA_7_PL1X2</v>
          </cell>
          <cell r="B238" t="str">
            <v>CRESTA PH UNIT 1 &amp; 2 AGGREGATE</v>
          </cell>
          <cell r="C238" t="str">
            <v>Sierra</v>
          </cell>
          <cell r="D238">
            <v>42</v>
          </cell>
          <cell r="E238">
            <v>40.520000000000003</v>
          </cell>
          <cell r="F238">
            <v>50.29</v>
          </cell>
          <cell r="G238">
            <v>46.8</v>
          </cell>
          <cell r="H238">
            <v>35.200000000000003</v>
          </cell>
          <cell r="I238">
            <v>30</v>
          </cell>
          <cell r="J238">
            <v>40.619999999999997</v>
          </cell>
          <cell r="K238">
            <v>47.6</v>
          </cell>
          <cell r="L238">
            <v>44.61</v>
          </cell>
          <cell r="M238">
            <v>28</v>
          </cell>
          <cell r="N238">
            <v>19.2</v>
          </cell>
          <cell r="O238">
            <v>27.2</v>
          </cell>
        </row>
        <row r="239">
          <cell r="A239" t="str">
            <v>CRNEVL_6_CRNVA</v>
          </cell>
          <cell r="B239" t="str">
            <v xml:space="preserve">Crane Valley </v>
          </cell>
          <cell r="C239" t="str">
            <v>Fresno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0.11</v>
          </cell>
          <cell r="M239">
            <v>0.37</v>
          </cell>
          <cell r="N239">
            <v>0.26</v>
          </cell>
          <cell r="O239">
            <v>0</v>
          </cell>
        </row>
        <row r="240">
          <cell r="A240" t="str">
            <v>CRNEVL_6_SJQN 2</v>
          </cell>
          <cell r="B240" t="str">
            <v>SAN JOAQUIN 2</v>
          </cell>
          <cell r="C240" t="str">
            <v>Fresno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A241" t="str">
            <v>CROKET_7_UNIT</v>
          </cell>
          <cell r="B241" t="str">
            <v>CROCKETT COGEN</v>
          </cell>
          <cell r="C241" t="str">
            <v>Bay Area</v>
          </cell>
          <cell r="D241">
            <v>222.23</v>
          </cell>
          <cell r="E241">
            <v>223.89</v>
          </cell>
          <cell r="F241">
            <v>153.69999999999999</v>
          </cell>
          <cell r="G241">
            <v>226.85</v>
          </cell>
          <cell r="H241">
            <v>228</v>
          </cell>
          <cell r="I241">
            <v>229.14</v>
          </cell>
          <cell r="J241">
            <v>227.06</v>
          </cell>
          <cell r="K241">
            <v>222.84</v>
          </cell>
          <cell r="L241">
            <v>215.79</v>
          </cell>
          <cell r="M241">
            <v>215.91</v>
          </cell>
          <cell r="N241">
            <v>217.86</v>
          </cell>
          <cell r="O241">
            <v>220.49</v>
          </cell>
        </row>
        <row r="242">
          <cell r="A242" t="str">
            <v>CRSTWD_6_KUMYAY</v>
          </cell>
          <cell r="B242" t="str">
            <v>Kumeyaay Wind Farm</v>
          </cell>
          <cell r="C242" t="str">
            <v>San Diego-IV</v>
          </cell>
          <cell r="D242">
            <v>8.8350002283107401</v>
          </cell>
          <cell r="E242">
            <v>9.3966346963888245</v>
          </cell>
          <cell r="F242">
            <v>8.2564185141078266</v>
          </cell>
          <cell r="G242">
            <v>7.9103405655218451</v>
          </cell>
          <cell r="H242">
            <v>8.4113895809020391</v>
          </cell>
          <cell r="I242">
            <v>7.7100325689163167</v>
          </cell>
          <cell r="J242">
            <v>7.1632608136930331</v>
          </cell>
          <cell r="K242">
            <v>5.4429518768925895</v>
          </cell>
          <cell r="L242">
            <v>5.6227232575836918</v>
          </cell>
          <cell r="M242">
            <v>5.216137820237277</v>
          </cell>
          <cell r="N242">
            <v>7.0297017209285091</v>
          </cell>
          <cell r="O242">
            <v>8.515307569762685</v>
          </cell>
        </row>
        <row r="243">
          <cell r="A243" t="str">
            <v>CRWCKS_1_SOLAR1</v>
          </cell>
          <cell r="B243" t="str">
            <v>Crow Creek Solar 1</v>
          </cell>
          <cell r="C243" t="str">
            <v>Stockton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A244" t="str">
            <v>CSCCOG_1_UNIT 1</v>
          </cell>
          <cell r="B244" t="str">
            <v>SANTA CLARA CO-GEN</v>
          </cell>
          <cell r="C244" t="str">
            <v>Bay Area</v>
          </cell>
          <cell r="D244">
            <v>6</v>
          </cell>
          <cell r="E244">
            <v>6</v>
          </cell>
          <cell r="F244">
            <v>6</v>
          </cell>
          <cell r="G244">
            <v>6</v>
          </cell>
          <cell r="H244">
            <v>6</v>
          </cell>
          <cell r="I244">
            <v>6</v>
          </cell>
          <cell r="J244">
            <v>6</v>
          </cell>
          <cell r="K244">
            <v>6</v>
          </cell>
          <cell r="L244">
            <v>6</v>
          </cell>
          <cell r="M244">
            <v>6</v>
          </cell>
          <cell r="N244">
            <v>6</v>
          </cell>
          <cell r="O244">
            <v>6</v>
          </cell>
        </row>
        <row r="245">
          <cell r="A245" t="str">
            <v>CSCGNR_1_UNIT 1</v>
          </cell>
          <cell r="B245" t="str">
            <v>GIANERA PEAKER UNIT 1</v>
          </cell>
          <cell r="C245" t="str">
            <v>Bay Area</v>
          </cell>
          <cell r="D245">
            <v>24</v>
          </cell>
          <cell r="E245">
            <v>24</v>
          </cell>
          <cell r="F245">
            <v>24</v>
          </cell>
          <cell r="G245">
            <v>24</v>
          </cell>
          <cell r="H245">
            <v>24</v>
          </cell>
          <cell r="I245">
            <v>24</v>
          </cell>
          <cell r="J245">
            <v>24</v>
          </cell>
          <cell r="K245">
            <v>24</v>
          </cell>
          <cell r="L245">
            <v>24</v>
          </cell>
          <cell r="M245">
            <v>24</v>
          </cell>
          <cell r="N245">
            <v>24</v>
          </cell>
          <cell r="O245">
            <v>24</v>
          </cell>
        </row>
        <row r="246">
          <cell r="A246" t="str">
            <v>CSCGNR_1_UNIT 2</v>
          </cell>
          <cell r="B246" t="str">
            <v>GIANERA PEAKER UNIT 2</v>
          </cell>
          <cell r="C246" t="str">
            <v>Bay Area</v>
          </cell>
          <cell r="D246">
            <v>24</v>
          </cell>
          <cell r="E246">
            <v>24</v>
          </cell>
          <cell r="F246">
            <v>24</v>
          </cell>
          <cell r="G246">
            <v>24</v>
          </cell>
          <cell r="H246">
            <v>24</v>
          </cell>
          <cell r="I246">
            <v>24</v>
          </cell>
          <cell r="J246">
            <v>24</v>
          </cell>
          <cell r="K246">
            <v>24</v>
          </cell>
          <cell r="L246">
            <v>24</v>
          </cell>
          <cell r="M246">
            <v>24</v>
          </cell>
          <cell r="N246">
            <v>24</v>
          </cell>
          <cell r="O246">
            <v>24</v>
          </cell>
        </row>
        <row r="247">
          <cell r="A247" t="str">
            <v>CSLR4S_2_SOLAR</v>
          </cell>
          <cell r="B247" t="str">
            <v>Csolar IV South</v>
          </cell>
          <cell r="C247" t="str">
            <v>San Diego-IV</v>
          </cell>
          <cell r="D247">
            <v>0.52</v>
          </cell>
          <cell r="E247">
            <v>3.9</v>
          </cell>
          <cell r="F247">
            <v>4.55</v>
          </cell>
          <cell r="G247">
            <v>5.72</v>
          </cell>
          <cell r="H247">
            <v>8.32</v>
          </cell>
          <cell r="I247">
            <v>17.03</v>
          </cell>
          <cell r="J247">
            <v>18.72</v>
          </cell>
          <cell r="K247">
            <v>16.12</v>
          </cell>
          <cell r="L247">
            <v>14.43</v>
          </cell>
          <cell r="M247">
            <v>9.6199999999999992</v>
          </cell>
          <cell r="N247">
            <v>7.41</v>
          </cell>
          <cell r="O247">
            <v>4.55</v>
          </cell>
        </row>
        <row r="248">
          <cell r="A248" t="str">
            <v>CSTOGA_6_LNDFIL</v>
          </cell>
          <cell r="B248" t="str">
            <v>Clover Flat Land Fill Gas</v>
          </cell>
          <cell r="C248" t="str">
            <v>NCNB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</row>
        <row r="249">
          <cell r="A249" t="str">
            <v>CSTRVL_7_PL1X2</v>
          </cell>
          <cell r="B249" t="str">
            <v>Marina Land Fill Gas</v>
          </cell>
          <cell r="C249" t="str">
            <v>CAISO System</v>
          </cell>
          <cell r="D249">
            <v>4.13</v>
          </cell>
          <cell r="E249">
            <v>3.51</v>
          </cell>
          <cell r="F249">
            <v>3.69</v>
          </cell>
          <cell r="G249">
            <v>4.01</v>
          </cell>
          <cell r="H249">
            <v>3.63</v>
          </cell>
          <cell r="I249">
            <v>3.95</v>
          </cell>
          <cell r="J249">
            <v>4.16</v>
          </cell>
          <cell r="K249">
            <v>4.1399999999999997</v>
          </cell>
          <cell r="L249">
            <v>4.17</v>
          </cell>
          <cell r="M249">
            <v>3.86</v>
          </cell>
          <cell r="N249">
            <v>3.98</v>
          </cell>
          <cell r="O249">
            <v>3.73</v>
          </cell>
        </row>
        <row r="250">
          <cell r="A250" t="str">
            <v>CSTRVL_7_QFUNTS</v>
          </cell>
          <cell r="B250" t="str">
            <v>Castroville QF Aggregate</v>
          </cell>
          <cell r="C250" t="str">
            <v>CAISO System</v>
          </cell>
          <cell r="D250">
            <v>0.05</v>
          </cell>
          <cell r="E250">
            <v>7.0000000000000007E-2</v>
          </cell>
          <cell r="F250">
            <v>0.13</v>
          </cell>
          <cell r="G250">
            <v>0.1</v>
          </cell>
          <cell r="H250">
            <v>7.0000000000000007E-2</v>
          </cell>
          <cell r="I250">
            <v>0.08</v>
          </cell>
          <cell r="J250">
            <v>7.0000000000000007E-2</v>
          </cell>
          <cell r="K250">
            <v>0.06</v>
          </cell>
          <cell r="L250">
            <v>0.05</v>
          </cell>
          <cell r="M250">
            <v>0.05</v>
          </cell>
          <cell r="N250">
            <v>0.05</v>
          </cell>
          <cell r="O250">
            <v>0.05</v>
          </cell>
        </row>
        <row r="251">
          <cell r="A251" t="str">
            <v>CTNWDP_1_QF</v>
          </cell>
          <cell r="B251" t="str">
            <v>SMALL QF AGGREGATION - BURNEY</v>
          </cell>
          <cell r="C251" t="str">
            <v>CAISO System</v>
          </cell>
          <cell r="D251">
            <v>0.04</v>
          </cell>
          <cell r="E251">
            <v>0.04</v>
          </cell>
          <cell r="F251">
            <v>0.04</v>
          </cell>
          <cell r="G251">
            <v>0.04</v>
          </cell>
          <cell r="H251">
            <v>0.03</v>
          </cell>
          <cell r="I251">
            <v>0.03</v>
          </cell>
          <cell r="J251">
            <v>0.02</v>
          </cell>
          <cell r="K251">
            <v>0.02</v>
          </cell>
          <cell r="L251">
            <v>0.02</v>
          </cell>
          <cell r="M251">
            <v>0.03</v>
          </cell>
          <cell r="N251">
            <v>0.03</v>
          </cell>
          <cell r="O251">
            <v>0.04</v>
          </cell>
        </row>
        <row r="252">
          <cell r="A252" t="str">
            <v>CUMBIA_1_SOLAR</v>
          </cell>
          <cell r="B252" t="str">
            <v>Columbia Solar Energy II</v>
          </cell>
          <cell r="C252" t="str">
            <v>Bay Area</v>
          </cell>
          <cell r="D252">
            <v>0.08</v>
          </cell>
          <cell r="E252">
            <v>0.56999999999999995</v>
          </cell>
          <cell r="F252">
            <v>0.67</v>
          </cell>
          <cell r="G252">
            <v>0.84</v>
          </cell>
          <cell r="H252">
            <v>1.22</v>
          </cell>
          <cell r="I252">
            <v>2.4900000000000002</v>
          </cell>
          <cell r="J252">
            <v>2.74</v>
          </cell>
          <cell r="K252">
            <v>2.36</v>
          </cell>
          <cell r="L252">
            <v>2.11</v>
          </cell>
          <cell r="M252">
            <v>1.41</v>
          </cell>
          <cell r="N252">
            <v>1.08</v>
          </cell>
          <cell r="O252">
            <v>0.67</v>
          </cell>
        </row>
        <row r="253">
          <cell r="A253" t="str">
            <v>CUMMNG_6_SUNCT1</v>
          </cell>
          <cell r="B253" t="str">
            <v>SunSelect 1</v>
          </cell>
          <cell r="C253" t="str">
            <v>CAISO System</v>
          </cell>
          <cell r="D253">
            <v>3.33</v>
          </cell>
          <cell r="E253">
            <v>3.39</v>
          </cell>
          <cell r="F253">
            <v>3.04</v>
          </cell>
          <cell r="G253">
            <v>3.01</v>
          </cell>
          <cell r="H253">
            <v>3.34</v>
          </cell>
          <cell r="I253">
            <v>3.54</v>
          </cell>
          <cell r="J253">
            <v>3.53</v>
          </cell>
          <cell r="K253">
            <v>3.56</v>
          </cell>
          <cell r="L253">
            <v>3.4</v>
          </cell>
          <cell r="M253">
            <v>3.16</v>
          </cell>
          <cell r="N253">
            <v>3.38</v>
          </cell>
          <cell r="O253">
            <v>3.45</v>
          </cell>
        </row>
        <row r="254">
          <cell r="A254" t="str">
            <v>CURTIS_1_CANLCK</v>
          </cell>
          <cell r="B254" t="str">
            <v>Canal Creek Powerhouse</v>
          </cell>
          <cell r="C254" t="str">
            <v>Fresno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 t="str">
            <v>CURTIS_1_FARFLD</v>
          </cell>
          <cell r="B255" t="str">
            <v>Fairfield Powerhouse</v>
          </cell>
          <cell r="C255" t="str">
            <v>Fresno</v>
          </cell>
          <cell r="D255">
            <v>0</v>
          </cell>
          <cell r="E255">
            <v>0</v>
          </cell>
          <cell r="F255">
            <v>0</v>
          </cell>
          <cell r="G255">
            <v>0.01</v>
          </cell>
          <cell r="H255">
            <v>0.26</v>
          </cell>
          <cell r="I255">
            <v>0.55000000000000004</v>
          </cell>
          <cell r="J255">
            <v>0.51</v>
          </cell>
          <cell r="K255">
            <v>0.49</v>
          </cell>
          <cell r="L255">
            <v>0.15</v>
          </cell>
          <cell r="M255">
            <v>0</v>
          </cell>
          <cell r="N255">
            <v>0</v>
          </cell>
          <cell r="O255">
            <v>0</v>
          </cell>
        </row>
        <row r="256">
          <cell r="A256" t="str">
            <v>CUYAMS_6_CUYSR1</v>
          </cell>
          <cell r="B256" t="str">
            <v>Cuyama Solar</v>
          </cell>
          <cell r="C256" t="str">
            <v>CAISO System</v>
          </cell>
          <cell r="D256">
            <v>0.16</v>
          </cell>
          <cell r="E256">
            <v>1.2</v>
          </cell>
          <cell r="F256">
            <v>1.4</v>
          </cell>
          <cell r="G256">
            <v>1.76</v>
          </cell>
          <cell r="H256">
            <v>2.56</v>
          </cell>
          <cell r="I256">
            <v>5.24</v>
          </cell>
          <cell r="J256">
            <v>5.76</v>
          </cell>
          <cell r="K256">
            <v>4.96</v>
          </cell>
          <cell r="L256">
            <v>4.4400000000000004</v>
          </cell>
          <cell r="M256">
            <v>2.96</v>
          </cell>
          <cell r="N256">
            <v>2.2799999999999998</v>
          </cell>
          <cell r="O256">
            <v>1.4</v>
          </cell>
        </row>
        <row r="257">
          <cell r="A257" t="str">
            <v>DAIRLD_1_MD1SL1</v>
          </cell>
          <cell r="B257" t="str">
            <v>Madera 1</v>
          </cell>
          <cell r="C257" t="str">
            <v>Fresno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A258" t="str">
            <v>DAIRLD_1_MD2BM1</v>
          </cell>
          <cell r="B258" t="str">
            <v>Madera Digester Genset 2</v>
          </cell>
          <cell r="C258" t="str">
            <v>Fresno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A259" t="str">
            <v>DAVIS_1_SOLAR1</v>
          </cell>
          <cell r="B259" t="str">
            <v>Grasslands 3</v>
          </cell>
          <cell r="C259" t="str">
            <v>Sierra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A260" t="str">
            <v>DAVIS_1_SOLAR2</v>
          </cell>
          <cell r="B260" t="str">
            <v>Grasslands 4</v>
          </cell>
          <cell r="C260" t="str">
            <v>Sierra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A261" t="str">
            <v>DAVIS_7_MNMETH</v>
          </cell>
          <cell r="B261" t="str">
            <v>MM Yolo Power LLC</v>
          </cell>
          <cell r="C261" t="str">
            <v>Sierra</v>
          </cell>
          <cell r="D261">
            <v>2.5</v>
          </cell>
          <cell r="E261">
            <v>2.4900000000000002</v>
          </cell>
          <cell r="F261">
            <v>2.5</v>
          </cell>
          <cell r="G261">
            <v>2.5</v>
          </cell>
          <cell r="H261">
            <v>1.96</v>
          </cell>
          <cell r="I261">
            <v>2.06</v>
          </cell>
          <cell r="J261">
            <v>2.0699999999999998</v>
          </cell>
          <cell r="K261">
            <v>2.33</v>
          </cell>
          <cell r="L261">
            <v>2.4</v>
          </cell>
          <cell r="M261">
            <v>2.2599999999999998</v>
          </cell>
          <cell r="N261">
            <v>2.1800000000000002</v>
          </cell>
          <cell r="O261">
            <v>2.1800000000000002</v>
          </cell>
        </row>
        <row r="262">
          <cell r="A262" t="str">
            <v>DEADCK_1_UNIT</v>
          </cell>
          <cell r="B262" t="str">
            <v>DEADCK_1_UNIT</v>
          </cell>
          <cell r="C262" t="str">
            <v>Sierra</v>
          </cell>
          <cell r="D262">
            <v>0.28000000000000003</v>
          </cell>
          <cell r="E262">
            <v>0.46</v>
          </cell>
          <cell r="F262">
            <v>0.69</v>
          </cell>
          <cell r="G262">
            <v>0.64</v>
          </cell>
          <cell r="H262">
            <v>0.13</v>
          </cell>
          <cell r="I262">
            <v>0.27</v>
          </cell>
          <cell r="J262">
            <v>0.1</v>
          </cell>
          <cell r="K262">
            <v>0.02</v>
          </cell>
          <cell r="L262">
            <v>0</v>
          </cell>
          <cell r="M262">
            <v>0</v>
          </cell>
          <cell r="N262">
            <v>0</v>
          </cell>
          <cell r="O262">
            <v>0.06</v>
          </cell>
        </row>
        <row r="263">
          <cell r="A263" t="str">
            <v>DEERCR_6_UNIT 1</v>
          </cell>
          <cell r="B263" t="str">
            <v>DEER CREEK</v>
          </cell>
          <cell r="C263" t="str">
            <v>Sierra</v>
          </cell>
          <cell r="D263">
            <v>1.38</v>
          </cell>
          <cell r="E263">
            <v>1.07</v>
          </cell>
          <cell r="F263">
            <v>0.89</v>
          </cell>
          <cell r="G263">
            <v>0.46</v>
          </cell>
          <cell r="H263">
            <v>2.72</v>
          </cell>
          <cell r="I263">
            <v>3.12</v>
          </cell>
          <cell r="J263">
            <v>3.26</v>
          </cell>
          <cell r="K263">
            <v>3.14</v>
          </cell>
          <cell r="L263">
            <v>2.87</v>
          </cell>
          <cell r="M263">
            <v>2.14</v>
          </cell>
          <cell r="N263">
            <v>1.57</v>
          </cell>
          <cell r="O263">
            <v>1.38</v>
          </cell>
        </row>
        <row r="264">
          <cell r="A264" t="str">
            <v>DELAMO_2_SOLAR1</v>
          </cell>
          <cell r="B264" t="str">
            <v>Golden Springs Building H</v>
          </cell>
          <cell r="C264" t="str">
            <v>LA Basin</v>
          </cell>
          <cell r="D264">
            <v>0.01</v>
          </cell>
          <cell r="E264">
            <v>0.05</v>
          </cell>
          <cell r="F264">
            <v>0.05</v>
          </cell>
          <cell r="G264">
            <v>7.0000000000000007E-2</v>
          </cell>
          <cell r="H264">
            <v>0.1</v>
          </cell>
          <cell r="I264">
            <v>0.2</v>
          </cell>
          <cell r="J264">
            <v>0.22</v>
          </cell>
          <cell r="K264">
            <v>0.19</v>
          </cell>
          <cell r="L264">
            <v>0.17</v>
          </cell>
          <cell r="M264">
            <v>0.11</v>
          </cell>
          <cell r="N264">
            <v>0.09</v>
          </cell>
          <cell r="O264">
            <v>0.05</v>
          </cell>
        </row>
        <row r="265">
          <cell r="A265" t="str">
            <v>DELAMO_2_SOLAR2</v>
          </cell>
          <cell r="B265" t="str">
            <v>Golden Springs Building M</v>
          </cell>
          <cell r="C265" t="str">
            <v>LA Basin</v>
          </cell>
          <cell r="D265">
            <v>0.01</v>
          </cell>
          <cell r="E265">
            <v>0.05</v>
          </cell>
          <cell r="F265">
            <v>0.06</v>
          </cell>
          <cell r="G265">
            <v>0.08</v>
          </cell>
          <cell r="H265">
            <v>0.11</v>
          </cell>
          <cell r="I265">
            <v>0.23</v>
          </cell>
          <cell r="J265">
            <v>0.25</v>
          </cell>
          <cell r="K265">
            <v>0.22</v>
          </cell>
          <cell r="L265">
            <v>0.19</v>
          </cell>
          <cell r="M265">
            <v>0.13</v>
          </cell>
          <cell r="N265">
            <v>0.1</v>
          </cell>
          <cell r="O265">
            <v>0.06</v>
          </cell>
        </row>
        <row r="266">
          <cell r="A266" t="str">
            <v>DELAMO_2_SOLAR3</v>
          </cell>
          <cell r="B266" t="str">
            <v>Golden Springs Building G</v>
          </cell>
          <cell r="C266" t="str">
            <v>LA Basin</v>
          </cell>
          <cell r="D266">
            <v>0.01</v>
          </cell>
          <cell r="E266">
            <v>0.04</v>
          </cell>
          <cell r="F266">
            <v>0.04</v>
          </cell>
          <cell r="G266">
            <v>0.06</v>
          </cell>
          <cell r="H266">
            <v>0.08</v>
          </cell>
          <cell r="I266">
            <v>0.16</v>
          </cell>
          <cell r="J266">
            <v>0.18</v>
          </cell>
          <cell r="K266">
            <v>0.16</v>
          </cell>
          <cell r="L266">
            <v>0.14000000000000001</v>
          </cell>
          <cell r="M266">
            <v>0.09</v>
          </cell>
          <cell r="N266">
            <v>7.0000000000000007E-2</v>
          </cell>
          <cell r="O266">
            <v>0.04</v>
          </cell>
        </row>
        <row r="267">
          <cell r="A267" t="str">
            <v>DELAMO_2_SOLAR4</v>
          </cell>
          <cell r="B267" t="str">
            <v>Golden Springs Building F</v>
          </cell>
          <cell r="C267" t="str">
            <v>LA Basin</v>
          </cell>
          <cell r="D267">
            <v>0.01</v>
          </cell>
          <cell r="E267">
            <v>0.04</v>
          </cell>
          <cell r="F267">
            <v>0.05</v>
          </cell>
          <cell r="G267">
            <v>0.06</v>
          </cell>
          <cell r="H267">
            <v>0.08</v>
          </cell>
          <cell r="I267">
            <v>0.17</v>
          </cell>
          <cell r="J267">
            <v>0.19</v>
          </cell>
          <cell r="K267">
            <v>0.16</v>
          </cell>
          <cell r="L267">
            <v>0.14000000000000001</v>
          </cell>
          <cell r="M267">
            <v>0.1</v>
          </cell>
          <cell r="N267">
            <v>7.0000000000000007E-2</v>
          </cell>
          <cell r="O267">
            <v>0.05</v>
          </cell>
        </row>
        <row r="268">
          <cell r="A268" t="str">
            <v>DELAMO_2_SOLAR5</v>
          </cell>
          <cell r="B268" t="str">
            <v>Golden Springs Building L</v>
          </cell>
          <cell r="C268" t="str">
            <v>LA Basin</v>
          </cell>
          <cell r="D268">
            <v>0</v>
          </cell>
          <cell r="E268">
            <v>0.03</v>
          </cell>
          <cell r="F268">
            <v>0.04</v>
          </cell>
          <cell r="G268">
            <v>0.04</v>
          </cell>
          <cell r="H268">
            <v>0.06</v>
          </cell>
          <cell r="I268">
            <v>0.13</v>
          </cell>
          <cell r="J268">
            <v>0.14000000000000001</v>
          </cell>
          <cell r="K268">
            <v>0.12</v>
          </cell>
          <cell r="L268">
            <v>0.11</v>
          </cell>
          <cell r="M268">
            <v>7.0000000000000007E-2</v>
          </cell>
          <cell r="N268">
            <v>0.06</v>
          </cell>
          <cell r="O268">
            <v>0.04</v>
          </cell>
        </row>
        <row r="269">
          <cell r="A269" t="str">
            <v>DELAMO_2_SOLAR6</v>
          </cell>
          <cell r="B269" t="str">
            <v>Freeway Springs</v>
          </cell>
          <cell r="C269" t="str">
            <v>LA Basin</v>
          </cell>
          <cell r="D269">
            <v>0.01</v>
          </cell>
          <cell r="E269">
            <v>0.06</v>
          </cell>
          <cell r="F269">
            <v>7.0000000000000007E-2</v>
          </cell>
          <cell r="G269">
            <v>0.09</v>
          </cell>
          <cell r="H269">
            <v>0.13</v>
          </cell>
          <cell r="I269">
            <v>0.26</v>
          </cell>
          <cell r="J269">
            <v>0.28999999999999998</v>
          </cell>
          <cell r="K269">
            <v>0.25</v>
          </cell>
          <cell r="L269">
            <v>0.22</v>
          </cell>
          <cell r="M269">
            <v>0.15</v>
          </cell>
          <cell r="N269">
            <v>0.11</v>
          </cell>
          <cell r="O269">
            <v>7.0000000000000007E-2</v>
          </cell>
        </row>
        <row r="270">
          <cell r="A270" t="str">
            <v>DELAMO_2_SOLRC1</v>
          </cell>
          <cell r="B270" t="str">
            <v>Golden Springs Building C1</v>
          </cell>
          <cell r="C270" t="str">
            <v>LA Basin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</row>
        <row r="271">
          <cell r="A271" t="str">
            <v>DELAMO_2_SOLRD</v>
          </cell>
          <cell r="B271" t="str">
            <v>Golden Solar Building D</v>
          </cell>
          <cell r="C271" t="str">
            <v>LA Basin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</row>
        <row r="272">
          <cell r="A272" t="str">
            <v>DELSUR_6_BSOLAR</v>
          </cell>
          <cell r="B272" t="str">
            <v>Central Antelope Dry Ranch B</v>
          </cell>
          <cell r="C272" t="str">
            <v>Big Creek-Ventura</v>
          </cell>
          <cell r="D272">
            <v>0.01</v>
          </cell>
          <cell r="E272">
            <v>0.09</v>
          </cell>
          <cell r="F272">
            <v>0.11</v>
          </cell>
          <cell r="G272">
            <v>0.13</v>
          </cell>
          <cell r="H272">
            <v>0.19</v>
          </cell>
          <cell r="I272">
            <v>0.39</v>
          </cell>
          <cell r="J272">
            <v>0.43</v>
          </cell>
          <cell r="K272">
            <v>0.37</v>
          </cell>
          <cell r="L272">
            <v>0.33</v>
          </cell>
          <cell r="M272">
            <v>0.22</v>
          </cell>
          <cell r="N272">
            <v>0.17</v>
          </cell>
          <cell r="O272">
            <v>0.11</v>
          </cell>
        </row>
        <row r="273">
          <cell r="A273" t="str">
            <v>DELSUR_6_CREST</v>
          </cell>
          <cell r="B273" t="str">
            <v>Delsur Aggregate Solar Resources</v>
          </cell>
          <cell r="C273" t="str">
            <v>Big Creek-Ventura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</row>
        <row r="274">
          <cell r="A274" t="str">
            <v>DELSUR_6_DRYFRB</v>
          </cell>
          <cell r="B274" t="str">
            <v xml:space="preserve">Dry Farm Ranch B </v>
          </cell>
          <cell r="C274" t="str">
            <v>Big Creek-Ventura</v>
          </cell>
          <cell r="D274">
            <v>0.02</v>
          </cell>
          <cell r="E274">
            <v>0.15</v>
          </cell>
          <cell r="F274">
            <v>0.18</v>
          </cell>
          <cell r="G274">
            <v>0.22</v>
          </cell>
          <cell r="H274">
            <v>0.32</v>
          </cell>
          <cell r="I274">
            <v>0.66</v>
          </cell>
          <cell r="J274">
            <v>0.72</v>
          </cell>
          <cell r="K274">
            <v>0.62</v>
          </cell>
          <cell r="L274">
            <v>0.56000000000000005</v>
          </cell>
          <cell r="M274">
            <v>0.37</v>
          </cell>
          <cell r="N274">
            <v>0.28999999999999998</v>
          </cell>
          <cell r="O274">
            <v>0.18</v>
          </cell>
        </row>
        <row r="275">
          <cell r="A275" t="str">
            <v>DELSUR_6_SOLAR1</v>
          </cell>
          <cell r="B275" t="str">
            <v xml:space="preserve">Summer Solar North </v>
          </cell>
          <cell r="C275" t="str">
            <v>Big Creek-Ventura</v>
          </cell>
          <cell r="D275">
            <v>0.03</v>
          </cell>
          <cell r="E275">
            <v>0.2</v>
          </cell>
          <cell r="F275">
            <v>0.23</v>
          </cell>
          <cell r="G275">
            <v>0.28999999999999998</v>
          </cell>
          <cell r="H275">
            <v>0.42</v>
          </cell>
          <cell r="I275">
            <v>0.85</v>
          </cell>
          <cell r="J275">
            <v>0.94</v>
          </cell>
          <cell r="K275">
            <v>0.81</v>
          </cell>
          <cell r="L275">
            <v>0.72</v>
          </cell>
          <cell r="M275">
            <v>0.48</v>
          </cell>
          <cell r="N275">
            <v>0.37</v>
          </cell>
          <cell r="O275">
            <v>0.23</v>
          </cell>
        </row>
        <row r="276">
          <cell r="A276" t="str">
            <v>DELSUR_6_SOLAR4</v>
          </cell>
          <cell r="B276" t="str">
            <v>Radiance Solar 4</v>
          </cell>
          <cell r="C276" t="str">
            <v>Big Creek-Ventura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</row>
        <row r="277">
          <cell r="A277" t="str">
            <v>DELSUR_6_SOLAR5</v>
          </cell>
          <cell r="B277" t="str">
            <v>Radiance Solar 5</v>
          </cell>
          <cell r="C277" t="str">
            <v>Big Creek-Ventura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A278" t="str">
            <v>DELTA_2_PL1X4</v>
          </cell>
          <cell r="B278" t="str">
            <v>DELTA ENERGY CENTER AGGREGATE</v>
          </cell>
          <cell r="C278" t="str">
            <v>Bay Area</v>
          </cell>
          <cell r="D278">
            <v>876.29</v>
          </cell>
          <cell r="E278">
            <v>876.29</v>
          </cell>
          <cell r="F278">
            <v>880</v>
          </cell>
          <cell r="G278">
            <v>875</v>
          </cell>
          <cell r="H278">
            <v>865</v>
          </cell>
          <cell r="I278">
            <v>855</v>
          </cell>
          <cell r="J278">
            <v>848</v>
          </cell>
          <cell r="K278">
            <v>848</v>
          </cell>
          <cell r="L278">
            <v>848</v>
          </cell>
          <cell r="M278">
            <v>865</v>
          </cell>
          <cell r="N278">
            <v>880</v>
          </cell>
          <cell r="O278">
            <v>880</v>
          </cell>
        </row>
        <row r="279">
          <cell r="A279" t="str">
            <v>DEVERS_1_SEPV05</v>
          </cell>
          <cell r="B279" t="str">
            <v>SEPV 5</v>
          </cell>
          <cell r="C279" t="str">
            <v>LA Basin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</row>
        <row r="280">
          <cell r="A280" t="str">
            <v>DEVERS_1_SOLAR</v>
          </cell>
          <cell r="B280" t="str">
            <v>Cascade Solar</v>
          </cell>
          <cell r="C280" t="str">
            <v>LA Basin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</row>
        <row r="281">
          <cell r="A281" t="str">
            <v>DEVERS_1_SOLAR1</v>
          </cell>
          <cell r="B281" t="str">
            <v>SEPV8</v>
          </cell>
          <cell r="C281" t="str">
            <v>LA Basin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</row>
        <row r="282">
          <cell r="A282" t="str">
            <v>DEVERS_1_SOLAR2</v>
          </cell>
          <cell r="B282" t="str">
            <v>SEPV9</v>
          </cell>
          <cell r="C282" t="str">
            <v>LA Basin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</row>
        <row r="283">
          <cell r="A283" t="str">
            <v>DEVERS_2_CS2SR4</v>
          </cell>
          <cell r="B283" t="str">
            <v>Caliente Solar 2</v>
          </cell>
          <cell r="C283" t="str">
            <v>LA Basin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</row>
        <row r="284">
          <cell r="A284" t="str">
            <v>DEVERS_2_DHSPG2</v>
          </cell>
          <cell r="B284" t="str">
            <v>Desert Hot Springs 2</v>
          </cell>
          <cell r="C284" t="str">
            <v>LA Basin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</row>
        <row r="285">
          <cell r="A285" t="str">
            <v>DEXZEL_1_UNIT</v>
          </cell>
          <cell r="B285" t="str">
            <v>Western Power and Steam Cogeneration</v>
          </cell>
          <cell r="C285" t="str">
            <v>Kern</v>
          </cell>
          <cell r="D285">
            <v>17.45</v>
          </cell>
          <cell r="E285">
            <v>17.45</v>
          </cell>
          <cell r="F285">
            <v>17.45</v>
          </cell>
          <cell r="G285">
            <v>17.03</v>
          </cell>
          <cell r="H285">
            <v>17.45</v>
          </cell>
          <cell r="I285">
            <v>17.45</v>
          </cell>
          <cell r="J285">
            <v>16.28</v>
          </cell>
          <cell r="K285">
            <v>16.100000000000001</v>
          </cell>
          <cell r="L285">
            <v>16.93</v>
          </cell>
          <cell r="M285">
            <v>16.059999999999999</v>
          </cell>
          <cell r="N285">
            <v>15.35</v>
          </cell>
          <cell r="O285">
            <v>15.33</v>
          </cell>
        </row>
        <row r="286">
          <cell r="A286" t="str">
            <v>DIABLO_7_UNIT 1</v>
          </cell>
          <cell r="B286" t="str">
            <v>Diablo Canyon Unit 1</v>
          </cell>
          <cell r="C286" t="str">
            <v>CAISO System</v>
          </cell>
          <cell r="D286">
            <v>1140</v>
          </cell>
          <cell r="E286">
            <v>1140</v>
          </cell>
          <cell r="F286">
            <v>1140</v>
          </cell>
          <cell r="G286">
            <v>1140</v>
          </cell>
          <cell r="H286">
            <v>1140</v>
          </cell>
          <cell r="I286">
            <v>1140</v>
          </cell>
          <cell r="J286">
            <v>1140</v>
          </cell>
          <cell r="K286">
            <v>1140</v>
          </cell>
          <cell r="L286">
            <v>1140</v>
          </cell>
          <cell r="M286">
            <v>1140</v>
          </cell>
          <cell r="N286">
            <v>1140</v>
          </cell>
          <cell r="O286">
            <v>1140</v>
          </cell>
        </row>
        <row r="287">
          <cell r="A287" t="str">
            <v>DIABLO_7_UNIT 2</v>
          </cell>
          <cell r="B287" t="str">
            <v>Diablo Canyon Unit 2</v>
          </cell>
          <cell r="C287" t="str">
            <v>CAISO System</v>
          </cell>
          <cell r="D287">
            <v>1140</v>
          </cell>
          <cell r="E287">
            <v>1140</v>
          </cell>
          <cell r="F287">
            <v>1140</v>
          </cell>
          <cell r="G287">
            <v>1140</v>
          </cell>
          <cell r="H287">
            <v>1140</v>
          </cell>
          <cell r="I287">
            <v>1140</v>
          </cell>
          <cell r="J287">
            <v>1140</v>
          </cell>
          <cell r="K287">
            <v>1140</v>
          </cell>
          <cell r="L287">
            <v>1140</v>
          </cell>
          <cell r="M287">
            <v>1140</v>
          </cell>
          <cell r="N287">
            <v>1140</v>
          </cell>
          <cell r="O287">
            <v>1140</v>
          </cell>
        </row>
        <row r="288">
          <cell r="A288" t="str">
            <v>DISCOV_1_CHEVRN</v>
          </cell>
          <cell r="B288" t="str">
            <v>CHEVRON USA (EASTRIDGE)</v>
          </cell>
          <cell r="C288" t="str">
            <v>Kern</v>
          </cell>
          <cell r="D288">
            <v>4.38</v>
          </cell>
          <cell r="E288">
            <v>7.18</v>
          </cell>
          <cell r="F288">
            <v>4.99</v>
          </cell>
          <cell r="G288">
            <v>5</v>
          </cell>
          <cell r="H288">
            <v>5.87</v>
          </cell>
          <cell r="I288">
            <v>6.41</v>
          </cell>
          <cell r="J288">
            <v>6.76</v>
          </cell>
          <cell r="K288">
            <v>7.23</v>
          </cell>
          <cell r="L288">
            <v>6.26</v>
          </cell>
          <cell r="M288">
            <v>5.4</v>
          </cell>
          <cell r="N288">
            <v>5</v>
          </cell>
          <cell r="O288">
            <v>4.26</v>
          </cell>
        </row>
        <row r="289">
          <cell r="A289" t="str">
            <v>DIXNLD_1_LNDFL</v>
          </cell>
          <cell r="B289" t="str">
            <v>Zero Waste Energy</v>
          </cell>
          <cell r="C289" t="str">
            <v>Bay Area</v>
          </cell>
          <cell r="D289">
            <v>0.8</v>
          </cell>
          <cell r="E289">
            <v>0.8</v>
          </cell>
          <cell r="F289">
            <v>0.87</v>
          </cell>
          <cell r="G289">
            <v>0.93</v>
          </cell>
          <cell r="H289">
            <v>0.88</v>
          </cell>
          <cell r="I289">
            <v>0.92</v>
          </cell>
          <cell r="J289">
            <v>0.87</v>
          </cell>
          <cell r="K289">
            <v>0.87</v>
          </cell>
          <cell r="L289">
            <v>0.82</v>
          </cell>
          <cell r="M289">
            <v>0.84</v>
          </cell>
          <cell r="N289">
            <v>0.8</v>
          </cell>
          <cell r="O289">
            <v>0.77</v>
          </cell>
        </row>
        <row r="290">
          <cell r="A290" t="str">
            <v>DMDVLY_1_UNITS</v>
          </cell>
          <cell r="B290" t="str">
            <v>DIAMOND VALLEY LAKE PUMP-GEN PLANT</v>
          </cell>
          <cell r="C290" t="str">
            <v>LA Basin</v>
          </cell>
          <cell r="D290">
            <v>1.6</v>
          </cell>
          <cell r="E290">
            <v>3.95</v>
          </cell>
          <cell r="F290">
            <v>0.72</v>
          </cell>
          <cell r="G290">
            <v>0.88</v>
          </cell>
          <cell r="H290">
            <v>3.05</v>
          </cell>
          <cell r="I290">
            <v>2.63</v>
          </cell>
          <cell r="J290">
            <v>0.31</v>
          </cell>
          <cell r="K290">
            <v>3.09</v>
          </cell>
          <cell r="L290">
            <v>1.04</v>
          </cell>
          <cell r="M290">
            <v>0.74</v>
          </cell>
          <cell r="N290">
            <v>1.62</v>
          </cell>
          <cell r="O290">
            <v>0</v>
          </cell>
        </row>
        <row r="291">
          <cell r="A291" t="str">
            <v>DONNLS_7_UNIT</v>
          </cell>
          <cell r="B291" t="str">
            <v>Donnells Hydro</v>
          </cell>
          <cell r="C291" t="str">
            <v>Stockton</v>
          </cell>
          <cell r="D291">
            <v>60.8</v>
          </cell>
          <cell r="E291">
            <v>59.6</v>
          </cell>
          <cell r="F291">
            <v>54.4</v>
          </cell>
          <cell r="G291">
            <v>52</v>
          </cell>
          <cell r="H291">
            <v>52</v>
          </cell>
          <cell r="I291">
            <v>52</v>
          </cell>
          <cell r="J291">
            <v>55</v>
          </cell>
          <cell r="K291">
            <v>58.2</v>
          </cell>
          <cell r="L291">
            <v>56</v>
          </cell>
          <cell r="M291">
            <v>57.6</v>
          </cell>
          <cell r="N291">
            <v>57.6</v>
          </cell>
          <cell r="O291">
            <v>57.6</v>
          </cell>
        </row>
        <row r="292">
          <cell r="A292" t="str">
            <v>DOSMGO_2_NSPIN</v>
          </cell>
          <cell r="B292" t="str">
            <v>DOSMGO_2_NSPIN</v>
          </cell>
          <cell r="C292" t="str">
            <v>CAISO System</v>
          </cell>
          <cell r="D292">
            <v>16.260000000000002</v>
          </cell>
          <cell r="E292">
            <v>16.260000000000002</v>
          </cell>
          <cell r="F292">
            <v>16.260000000000002</v>
          </cell>
          <cell r="G292">
            <v>16.260000000000002</v>
          </cell>
          <cell r="H292">
            <v>16.260000000000002</v>
          </cell>
          <cell r="I292">
            <v>16.260000000000002</v>
          </cell>
          <cell r="J292">
            <v>16.260000000000002</v>
          </cell>
          <cell r="K292">
            <v>16.260000000000002</v>
          </cell>
          <cell r="L292">
            <v>16.260000000000002</v>
          </cell>
          <cell r="M292">
            <v>13.64</v>
          </cell>
          <cell r="N292">
            <v>16.260000000000002</v>
          </cell>
          <cell r="O292">
            <v>16.260000000000002</v>
          </cell>
        </row>
        <row r="293">
          <cell r="A293" t="str">
            <v>DOUBLC_1_UNITS</v>
          </cell>
          <cell r="B293" t="str">
            <v>DOUBLE "C" LIMITED</v>
          </cell>
          <cell r="C293" t="str">
            <v>Kern</v>
          </cell>
          <cell r="D293">
            <v>52.23</v>
          </cell>
          <cell r="E293">
            <v>52.23</v>
          </cell>
          <cell r="F293">
            <v>52.23</v>
          </cell>
          <cell r="G293">
            <v>52.23</v>
          </cell>
          <cell r="H293">
            <v>52.23</v>
          </cell>
          <cell r="I293">
            <v>52.23</v>
          </cell>
          <cell r="J293">
            <v>52.23</v>
          </cell>
          <cell r="K293">
            <v>52.23</v>
          </cell>
          <cell r="L293">
            <v>52.23</v>
          </cell>
          <cell r="M293">
            <v>52.23</v>
          </cell>
          <cell r="N293">
            <v>52.23</v>
          </cell>
          <cell r="O293">
            <v>52.23</v>
          </cell>
        </row>
        <row r="294">
          <cell r="A294" t="str">
            <v>DRACKR_2_D4SR4B</v>
          </cell>
          <cell r="B294" t="str">
            <v>Dracker Solar Unit 4B</v>
          </cell>
          <cell r="C294" t="str">
            <v>CAISO System</v>
          </cell>
          <cell r="D294">
            <v>0.25</v>
          </cell>
          <cell r="E294">
            <v>1.88</v>
          </cell>
          <cell r="F294">
            <v>2.19</v>
          </cell>
          <cell r="G294">
            <v>2.75</v>
          </cell>
          <cell r="H294">
            <v>4</v>
          </cell>
          <cell r="I294">
            <v>8.19</v>
          </cell>
          <cell r="J294">
            <v>9</v>
          </cell>
          <cell r="K294">
            <v>7.75</v>
          </cell>
          <cell r="L294">
            <v>6.94</v>
          </cell>
          <cell r="M294">
            <v>4.63</v>
          </cell>
          <cell r="N294">
            <v>3.56</v>
          </cell>
          <cell r="O294">
            <v>2.19</v>
          </cell>
        </row>
        <row r="295">
          <cell r="A295" t="str">
            <v>DRACKR_2_DS3SR3</v>
          </cell>
          <cell r="B295" t="str">
            <v>Dracker Solar Unit 3</v>
          </cell>
          <cell r="C295" t="str">
            <v>CAISO System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</row>
        <row r="296">
          <cell r="A296" t="str">
            <v>DRACKR_2_DS4SR4</v>
          </cell>
          <cell r="B296" t="str">
            <v>Dracker Solar Unit 4</v>
          </cell>
          <cell r="C296" t="str">
            <v>CAISO System</v>
          </cell>
          <cell r="D296">
            <v>0.08</v>
          </cell>
          <cell r="E296">
            <v>0.91</v>
          </cell>
          <cell r="F296">
            <v>1.06</v>
          </cell>
          <cell r="G296">
            <v>1.77</v>
          </cell>
          <cell r="H296">
            <v>2.7</v>
          </cell>
          <cell r="I296">
            <v>5.54</v>
          </cell>
          <cell r="J296">
            <v>6.01</v>
          </cell>
          <cell r="K296">
            <v>5.09</v>
          </cell>
          <cell r="L296">
            <v>4.41</v>
          </cell>
          <cell r="M296">
            <v>2.66</v>
          </cell>
          <cell r="N296">
            <v>1.6</v>
          </cell>
          <cell r="O296">
            <v>0.47</v>
          </cell>
        </row>
        <row r="297">
          <cell r="A297" t="str">
            <v>DRACKR_2_DSUBT1</v>
          </cell>
          <cell r="B297" t="str">
            <v>Dracker Solar Unit 1 BESS</v>
          </cell>
          <cell r="C297" t="str">
            <v>CAISO System</v>
          </cell>
          <cell r="D297">
            <v>63</v>
          </cell>
          <cell r="E297">
            <v>63</v>
          </cell>
          <cell r="F297">
            <v>63</v>
          </cell>
          <cell r="G297">
            <v>63</v>
          </cell>
          <cell r="H297">
            <v>63</v>
          </cell>
          <cell r="I297">
            <v>63</v>
          </cell>
          <cell r="J297">
            <v>63</v>
          </cell>
          <cell r="K297">
            <v>63</v>
          </cell>
          <cell r="L297">
            <v>63</v>
          </cell>
          <cell r="M297">
            <v>63</v>
          </cell>
          <cell r="N297">
            <v>63</v>
          </cell>
          <cell r="O297">
            <v>63</v>
          </cell>
        </row>
        <row r="298">
          <cell r="A298" t="str">
            <v>DRACKR_2_DSUBT2</v>
          </cell>
          <cell r="B298" t="str">
            <v>Dracker Solar Unit 2 BESS</v>
          </cell>
          <cell r="C298" t="str">
            <v>CAISO System</v>
          </cell>
          <cell r="D298">
            <v>103.18</v>
          </cell>
          <cell r="E298">
            <v>115</v>
          </cell>
          <cell r="F298">
            <v>115</v>
          </cell>
          <cell r="G298">
            <v>115</v>
          </cell>
          <cell r="H298">
            <v>115</v>
          </cell>
          <cell r="I298">
            <v>115</v>
          </cell>
          <cell r="J298">
            <v>115</v>
          </cell>
          <cell r="K298">
            <v>115</v>
          </cell>
          <cell r="L298">
            <v>115</v>
          </cell>
          <cell r="M298">
            <v>115</v>
          </cell>
          <cell r="N298">
            <v>115</v>
          </cell>
          <cell r="O298">
            <v>89.5</v>
          </cell>
        </row>
        <row r="299">
          <cell r="A299" t="str">
            <v>DRACKR_2_DSUBT3</v>
          </cell>
          <cell r="B299" t="str">
            <v>Dracker Solar Unit 3 BESS</v>
          </cell>
          <cell r="C299" t="str">
            <v>CAISO System</v>
          </cell>
          <cell r="D299">
            <v>115</v>
          </cell>
          <cell r="E299">
            <v>115</v>
          </cell>
          <cell r="F299">
            <v>115</v>
          </cell>
          <cell r="G299">
            <v>115</v>
          </cell>
          <cell r="H299">
            <v>115</v>
          </cell>
          <cell r="I299">
            <v>115</v>
          </cell>
          <cell r="J299">
            <v>115</v>
          </cell>
          <cell r="K299">
            <v>115</v>
          </cell>
          <cell r="L299">
            <v>115</v>
          </cell>
          <cell r="M299">
            <v>115</v>
          </cell>
          <cell r="N299">
            <v>115</v>
          </cell>
          <cell r="O299">
            <v>97.86</v>
          </cell>
        </row>
        <row r="300">
          <cell r="A300" t="str">
            <v>DRACKR_2_SOLAR1</v>
          </cell>
          <cell r="B300" t="str">
            <v>Dracker Solar Unit 1</v>
          </cell>
          <cell r="C300" t="str">
            <v>CAISO System</v>
          </cell>
          <cell r="D300">
            <v>0.22</v>
          </cell>
          <cell r="E300">
            <v>1.91</v>
          </cell>
          <cell r="F300">
            <v>2.58</v>
          </cell>
          <cell r="G300">
            <v>3.61</v>
          </cell>
          <cell r="H300">
            <v>5.47</v>
          </cell>
          <cell r="I300">
            <v>11.2</v>
          </cell>
          <cell r="J300">
            <v>11.97</v>
          </cell>
          <cell r="K300">
            <v>10.15</v>
          </cell>
          <cell r="L300">
            <v>8.6199999999999992</v>
          </cell>
          <cell r="M300">
            <v>5.49</v>
          </cell>
          <cell r="N300">
            <v>3.35</v>
          </cell>
          <cell r="O300">
            <v>1.47</v>
          </cell>
        </row>
        <row r="301">
          <cell r="A301" t="str">
            <v>DRACKR_2_SOLAR2</v>
          </cell>
          <cell r="B301" t="str">
            <v>Dracker Solar Unit 2</v>
          </cell>
          <cell r="C301" t="str">
            <v>CAISO System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A302" t="str">
            <v>DREWS_6_PL1X4</v>
          </cell>
          <cell r="B302" t="str">
            <v>Drews Generating Plant</v>
          </cell>
          <cell r="C302" t="str">
            <v>LA Basin</v>
          </cell>
          <cell r="D302">
            <v>40</v>
          </cell>
          <cell r="E302">
            <v>40</v>
          </cell>
          <cell r="F302">
            <v>40</v>
          </cell>
          <cell r="G302">
            <v>40</v>
          </cell>
          <cell r="H302">
            <v>40</v>
          </cell>
          <cell r="I302">
            <v>40</v>
          </cell>
          <cell r="J302">
            <v>40</v>
          </cell>
          <cell r="K302">
            <v>40</v>
          </cell>
          <cell r="L302">
            <v>40</v>
          </cell>
          <cell r="M302">
            <v>40</v>
          </cell>
          <cell r="N302">
            <v>40</v>
          </cell>
          <cell r="O302">
            <v>40</v>
          </cell>
        </row>
        <row r="303">
          <cell r="A303" t="str">
            <v>DRUM_7_PL1X2</v>
          </cell>
          <cell r="B303" t="str">
            <v>Drum PH 1 Units 1 &amp; 2 Aggregate</v>
          </cell>
          <cell r="C303" t="str">
            <v>Sierra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10.4</v>
          </cell>
          <cell r="L303">
            <v>0</v>
          </cell>
          <cell r="M303">
            <v>0</v>
          </cell>
          <cell r="N303">
            <v>0</v>
          </cell>
          <cell r="O303">
            <v>9.6</v>
          </cell>
        </row>
        <row r="304">
          <cell r="A304" t="str">
            <v>DRUM_7_PL3X4</v>
          </cell>
          <cell r="B304" t="str">
            <v>Drum PH 1 Units 3 &amp; 4 Aggregate</v>
          </cell>
          <cell r="C304" t="str">
            <v>Sierra</v>
          </cell>
          <cell r="D304">
            <v>12.8</v>
          </cell>
          <cell r="E304">
            <v>0</v>
          </cell>
          <cell r="F304">
            <v>0</v>
          </cell>
          <cell r="G304">
            <v>0</v>
          </cell>
          <cell r="H304">
            <v>12.8</v>
          </cell>
          <cell r="I304">
            <v>12.8</v>
          </cell>
          <cell r="J304">
            <v>12.8</v>
          </cell>
          <cell r="K304">
            <v>9.6</v>
          </cell>
          <cell r="L304">
            <v>0</v>
          </cell>
          <cell r="M304">
            <v>0</v>
          </cell>
          <cell r="N304">
            <v>12.8</v>
          </cell>
          <cell r="O304">
            <v>12.8</v>
          </cell>
        </row>
        <row r="305">
          <cell r="A305" t="str">
            <v>DRUM_7_UNIT 5</v>
          </cell>
          <cell r="B305" t="str">
            <v>DRUM PH 2 UNIT 5</v>
          </cell>
          <cell r="C305" t="str">
            <v>Sierra</v>
          </cell>
          <cell r="D305">
            <v>39.6</v>
          </cell>
          <cell r="E305">
            <v>44.6</v>
          </cell>
          <cell r="F305">
            <v>43.6</v>
          </cell>
          <cell r="G305">
            <v>39.6</v>
          </cell>
          <cell r="H305">
            <v>41.74</v>
          </cell>
          <cell r="I305">
            <v>39.6</v>
          </cell>
          <cell r="J305">
            <v>48.1</v>
          </cell>
          <cell r="K305">
            <v>47.74</v>
          </cell>
          <cell r="L305">
            <v>25.6</v>
          </cell>
          <cell r="M305">
            <v>0</v>
          </cell>
          <cell r="N305">
            <v>34.479999999999997</v>
          </cell>
          <cell r="O305">
            <v>39.200000000000003</v>
          </cell>
        </row>
        <row r="306">
          <cell r="A306" t="str">
            <v>DSABLA_7_UNIT</v>
          </cell>
          <cell r="B306" t="str">
            <v>De Sabla Hydro</v>
          </cell>
          <cell r="C306" t="str">
            <v>CAISO System</v>
          </cell>
          <cell r="D306">
            <v>6.43</v>
          </cell>
          <cell r="E306">
            <v>4.8499999999999996</v>
          </cell>
          <cell r="F306">
            <v>3.64</v>
          </cell>
          <cell r="G306">
            <v>1.56</v>
          </cell>
          <cell r="H306">
            <v>7.28</v>
          </cell>
          <cell r="I306">
            <v>7.06</v>
          </cell>
          <cell r="J306">
            <v>9.06</v>
          </cell>
          <cell r="K306">
            <v>6.06</v>
          </cell>
          <cell r="L306">
            <v>4.3499999999999996</v>
          </cell>
          <cell r="M306">
            <v>2.74</v>
          </cell>
          <cell r="N306">
            <v>2.5099999999999998</v>
          </cell>
          <cell r="O306">
            <v>4.1100000000000003</v>
          </cell>
        </row>
        <row r="307">
          <cell r="A307" t="str">
            <v>DSFLWR_2_WS2SR1</v>
          </cell>
          <cell r="B307" t="str">
            <v>Willow Springs 2</v>
          </cell>
          <cell r="C307" t="str">
            <v>CAISO System</v>
          </cell>
          <cell r="D307">
            <v>0.4</v>
          </cell>
          <cell r="E307">
            <v>3</v>
          </cell>
          <cell r="F307">
            <v>3.5</v>
          </cell>
          <cell r="G307">
            <v>4.4000000000000004</v>
          </cell>
          <cell r="H307">
            <v>6.4</v>
          </cell>
          <cell r="I307">
            <v>13.1</v>
          </cell>
          <cell r="J307">
            <v>14.4</v>
          </cell>
          <cell r="K307">
            <v>12.4</v>
          </cell>
          <cell r="L307">
            <v>11.1</v>
          </cell>
          <cell r="M307">
            <v>7.4</v>
          </cell>
          <cell r="N307">
            <v>5.7</v>
          </cell>
          <cell r="O307">
            <v>3.5</v>
          </cell>
        </row>
        <row r="308">
          <cell r="A308" t="str">
            <v>DSRTHV_2_DH1SR1</v>
          </cell>
          <cell r="B308" t="str">
            <v>Desert Harvest</v>
          </cell>
          <cell r="C308" t="str">
            <v>CAISO System</v>
          </cell>
          <cell r="D308">
            <v>0.32</v>
          </cell>
          <cell r="E308">
            <v>2.4</v>
          </cell>
          <cell r="F308">
            <v>2.8</v>
          </cell>
          <cell r="G308">
            <v>3.52</v>
          </cell>
          <cell r="H308">
            <v>5.12</v>
          </cell>
          <cell r="I308">
            <v>10.48</v>
          </cell>
          <cell r="J308">
            <v>11.52</v>
          </cell>
          <cell r="K308">
            <v>9.92</v>
          </cell>
          <cell r="L308">
            <v>8.8800000000000008</v>
          </cell>
          <cell r="M308">
            <v>5.92</v>
          </cell>
          <cell r="N308">
            <v>4.5599999999999996</v>
          </cell>
          <cell r="O308">
            <v>2.8</v>
          </cell>
        </row>
        <row r="309">
          <cell r="A309" t="str">
            <v>DSRTHV_2_DH2BT1</v>
          </cell>
          <cell r="B309" t="str">
            <v>Desert Harvest BESS</v>
          </cell>
          <cell r="C309" t="str">
            <v>CAISO System</v>
          </cell>
          <cell r="D309">
            <v>35</v>
          </cell>
          <cell r="E309">
            <v>35</v>
          </cell>
          <cell r="F309">
            <v>35</v>
          </cell>
          <cell r="G309">
            <v>35</v>
          </cell>
          <cell r="H309">
            <v>35</v>
          </cell>
          <cell r="I309">
            <v>35</v>
          </cell>
          <cell r="J309">
            <v>35</v>
          </cell>
          <cell r="K309">
            <v>35</v>
          </cell>
          <cell r="L309">
            <v>35</v>
          </cell>
          <cell r="M309">
            <v>35</v>
          </cell>
          <cell r="N309">
            <v>35</v>
          </cell>
          <cell r="O309">
            <v>35</v>
          </cell>
        </row>
        <row r="310">
          <cell r="A310" t="str">
            <v>DSRTHV_2_DH2SR2</v>
          </cell>
          <cell r="B310" t="str">
            <v>Desert Harvest 2</v>
          </cell>
          <cell r="C310" t="str">
            <v>CAISO System</v>
          </cell>
          <cell r="D310">
            <v>0.08</v>
          </cell>
          <cell r="E310">
            <v>0.69</v>
          </cell>
          <cell r="F310">
            <v>0.82</v>
          </cell>
          <cell r="G310">
            <v>1.1599999999999999</v>
          </cell>
          <cell r="H310">
            <v>1.72</v>
          </cell>
          <cell r="I310">
            <v>3.55</v>
          </cell>
          <cell r="J310">
            <v>3.92</v>
          </cell>
          <cell r="K310">
            <v>3.32</v>
          </cell>
          <cell r="L310">
            <v>2.86</v>
          </cell>
          <cell r="M310">
            <v>1.8</v>
          </cell>
          <cell r="N310">
            <v>1.21</v>
          </cell>
          <cell r="O310">
            <v>0.59</v>
          </cell>
        </row>
        <row r="311">
          <cell r="A311" t="str">
            <v>DSRTSL_2_SOLAR1</v>
          </cell>
          <cell r="B311" t="str">
            <v>Desert Stateline</v>
          </cell>
          <cell r="C311" t="str">
            <v>CAISO System</v>
          </cell>
          <cell r="D311">
            <v>1.18</v>
          </cell>
          <cell r="E311">
            <v>8.89</v>
          </cell>
          <cell r="F311">
            <v>10.37</v>
          </cell>
          <cell r="G311">
            <v>13.03</v>
          </cell>
          <cell r="H311">
            <v>18.96</v>
          </cell>
          <cell r="I311">
            <v>38.799999999999997</v>
          </cell>
          <cell r="J311">
            <v>42.65</v>
          </cell>
          <cell r="K311">
            <v>36.729999999999997</v>
          </cell>
          <cell r="L311">
            <v>32.880000000000003</v>
          </cell>
          <cell r="M311">
            <v>21.92</v>
          </cell>
          <cell r="N311">
            <v>16.88</v>
          </cell>
          <cell r="O311">
            <v>10.37</v>
          </cell>
        </row>
        <row r="312">
          <cell r="A312" t="str">
            <v>DSRTSN_2_SOLAR1</v>
          </cell>
          <cell r="B312" t="str">
            <v>Desert Sunlight 300</v>
          </cell>
          <cell r="C312" t="str">
            <v>CAISO System</v>
          </cell>
          <cell r="D312">
            <v>1.2</v>
          </cell>
          <cell r="E312">
            <v>9</v>
          </cell>
          <cell r="F312">
            <v>10.5</v>
          </cell>
          <cell r="G312">
            <v>13.2</v>
          </cell>
          <cell r="H312">
            <v>19.2</v>
          </cell>
          <cell r="I312">
            <v>39.299999999999997</v>
          </cell>
          <cell r="J312">
            <v>43.2</v>
          </cell>
          <cell r="K312">
            <v>37.200000000000003</v>
          </cell>
          <cell r="L312">
            <v>33.299999999999997</v>
          </cell>
          <cell r="M312">
            <v>22.2</v>
          </cell>
          <cell r="N312">
            <v>17.100000000000001</v>
          </cell>
          <cell r="O312">
            <v>10.5</v>
          </cell>
        </row>
        <row r="313">
          <cell r="A313" t="str">
            <v>DSRTSN_2_SOLAR2</v>
          </cell>
          <cell r="B313" t="str">
            <v>Desert Sunlight 250</v>
          </cell>
          <cell r="C313" t="str">
            <v>CAISO System</v>
          </cell>
          <cell r="D313">
            <v>1</v>
          </cell>
          <cell r="E313">
            <v>7.5</v>
          </cell>
          <cell r="F313">
            <v>8.75</v>
          </cell>
          <cell r="G313">
            <v>11</v>
          </cell>
          <cell r="H313">
            <v>16</v>
          </cell>
          <cell r="I313">
            <v>32.75</v>
          </cell>
          <cell r="J313">
            <v>36</v>
          </cell>
          <cell r="K313">
            <v>31</v>
          </cell>
          <cell r="L313">
            <v>27.75</v>
          </cell>
          <cell r="M313">
            <v>18.5</v>
          </cell>
          <cell r="N313">
            <v>14.25</v>
          </cell>
          <cell r="O313">
            <v>8.75</v>
          </cell>
        </row>
        <row r="314">
          <cell r="A314" t="str">
            <v>DTCHWD_2_BT3WND</v>
          </cell>
          <cell r="B314" t="str">
            <v>Brookfield Tehachapi 3</v>
          </cell>
          <cell r="C314" t="str">
            <v>CAISO System</v>
          </cell>
          <cell r="D314">
            <v>0.79515002054796657</v>
          </cell>
          <cell r="E314">
            <v>0.84569712267499431</v>
          </cell>
          <cell r="F314">
            <v>0.74307766626970428</v>
          </cell>
          <cell r="G314">
            <v>0.71193065089696606</v>
          </cell>
          <cell r="H314">
            <v>0.7570250622811836</v>
          </cell>
          <cell r="I314">
            <v>0.69390293120246849</v>
          </cell>
          <cell r="J314">
            <v>0.64469347323237292</v>
          </cell>
          <cell r="K314">
            <v>0.48986566892033301</v>
          </cell>
          <cell r="L314">
            <v>0.50604509318253232</v>
          </cell>
          <cell r="M314">
            <v>0.46945240382135489</v>
          </cell>
          <cell r="N314">
            <v>0.63267315488356579</v>
          </cell>
          <cell r="O314">
            <v>0.7663776812786417</v>
          </cell>
        </row>
        <row r="315">
          <cell r="A315" t="str">
            <v>DTCHWD_2_BT4WND</v>
          </cell>
          <cell r="B315" t="str">
            <v>Brookfield Tehachapi 4</v>
          </cell>
          <cell r="C315" t="str">
            <v>CAISO System</v>
          </cell>
          <cell r="D315">
            <v>1.1520840297717205</v>
          </cell>
          <cell r="E315">
            <v>1.2253211644091029</v>
          </cell>
          <cell r="F315">
            <v>1.0766369742396606</v>
          </cell>
          <cell r="G315">
            <v>1.0315084097440486</v>
          </cell>
          <cell r="H315">
            <v>1.0968452013496262</v>
          </cell>
          <cell r="I315">
            <v>1.0053882469866877</v>
          </cell>
          <cell r="J315">
            <v>0.93408921010557155</v>
          </cell>
          <cell r="K315">
            <v>0.70976092474679364</v>
          </cell>
          <cell r="L315">
            <v>0.73320311278891348</v>
          </cell>
          <cell r="M315">
            <v>0.68018437175894086</v>
          </cell>
          <cell r="N315">
            <v>0.91667310440907768</v>
          </cell>
          <cell r="O315">
            <v>1.1103961070970543</v>
          </cell>
        </row>
        <row r="316">
          <cell r="A316" t="str">
            <v>DUANE_1_PL1X3</v>
          </cell>
          <cell r="B316" t="str">
            <v>DONALD VON RAESFELD POWER PROJECT</v>
          </cell>
          <cell r="C316" t="str">
            <v>Bay Area</v>
          </cell>
          <cell r="D316">
            <v>147.80000000000001</v>
          </cell>
          <cell r="E316">
            <v>147.80000000000001</v>
          </cell>
          <cell r="F316">
            <v>147.80000000000001</v>
          </cell>
          <cell r="G316">
            <v>147.80000000000001</v>
          </cell>
          <cell r="H316">
            <v>143.5</v>
          </cell>
          <cell r="I316">
            <v>143.5</v>
          </cell>
          <cell r="J316">
            <v>143.5</v>
          </cell>
          <cell r="K316">
            <v>143.5</v>
          </cell>
          <cell r="L316">
            <v>143.5</v>
          </cell>
          <cell r="M316">
            <v>147.80000000000001</v>
          </cell>
          <cell r="N316">
            <v>147.80000000000001</v>
          </cell>
          <cell r="O316">
            <v>147.80000000000001</v>
          </cell>
        </row>
        <row r="317">
          <cell r="A317" t="str">
            <v>DUTCH1_7_UNIT 1</v>
          </cell>
          <cell r="B317" t="str">
            <v>DUTCH FLAT 1 PH</v>
          </cell>
          <cell r="C317" t="str">
            <v>Sierra</v>
          </cell>
          <cell r="D317">
            <v>17.600000000000001</v>
          </cell>
          <cell r="E317">
            <v>12.8</v>
          </cell>
          <cell r="F317">
            <v>9.36</v>
          </cell>
          <cell r="G317">
            <v>16</v>
          </cell>
          <cell r="H317">
            <v>17.399999999999999</v>
          </cell>
          <cell r="I317">
            <v>18.8</v>
          </cell>
          <cell r="J317">
            <v>18.8</v>
          </cell>
          <cell r="K317">
            <v>19</v>
          </cell>
          <cell r="L317">
            <v>16.8</v>
          </cell>
          <cell r="M317">
            <v>6.4</v>
          </cell>
          <cell r="N317">
            <v>15.3</v>
          </cell>
          <cell r="O317">
            <v>18.64</v>
          </cell>
        </row>
        <row r="318">
          <cell r="A318" t="str">
            <v>DUTCH2_7_UNIT 1</v>
          </cell>
          <cell r="B318" t="str">
            <v>DUTCH FLAT 2 PH</v>
          </cell>
          <cell r="C318" t="str">
            <v>Sierra</v>
          </cell>
          <cell r="D318">
            <v>0</v>
          </cell>
          <cell r="E318">
            <v>5.16</v>
          </cell>
          <cell r="F318">
            <v>17.52</v>
          </cell>
          <cell r="G318">
            <v>5.6</v>
          </cell>
          <cell r="H318">
            <v>15.2</v>
          </cell>
          <cell r="I318">
            <v>5.6</v>
          </cell>
          <cell r="J318">
            <v>15.6</v>
          </cell>
          <cell r="K318">
            <v>16.760000000000002</v>
          </cell>
          <cell r="L318">
            <v>0</v>
          </cell>
          <cell r="M318">
            <v>0</v>
          </cell>
          <cell r="N318">
            <v>0</v>
          </cell>
          <cell r="O318">
            <v>15.28</v>
          </cell>
        </row>
        <row r="319">
          <cell r="A319" t="str">
            <v>DVLCYN_1_UNITS</v>
          </cell>
          <cell r="B319" t="str">
            <v>DEVIL CANYON HYDRO UNITS 1-4 AGGREGATE</v>
          </cell>
          <cell r="C319" t="str">
            <v>LA Basin</v>
          </cell>
          <cell r="D319">
            <v>138.4</v>
          </cell>
          <cell r="E319">
            <v>77.599999999999994</v>
          </cell>
          <cell r="F319">
            <v>70</v>
          </cell>
          <cell r="G319">
            <v>64.8</v>
          </cell>
          <cell r="H319">
            <v>76.599999999999994</v>
          </cell>
          <cell r="I319">
            <v>74.599999999999994</v>
          </cell>
          <cell r="J319">
            <v>70</v>
          </cell>
          <cell r="K319">
            <v>84.4</v>
          </cell>
          <cell r="L319">
            <v>71</v>
          </cell>
          <cell r="M319">
            <v>64</v>
          </cell>
          <cell r="N319">
            <v>63</v>
          </cell>
          <cell r="O319">
            <v>59.2</v>
          </cell>
        </row>
        <row r="320">
          <cell r="A320" t="str">
            <v>DYERSM_6_DSWWD1</v>
          </cell>
          <cell r="B320" t="str">
            <v>Dyer Summit Wind Repower</v>
          </cell>
          <cell r="C320" t="str">
            <v>CAISO System</v>
          </cell>
          <cell r="D320">
            <v>14.710864380152602</v>
          </cell>
          <cell r="E320">
            <v>15.783569448017669</v>
          </cell>
          <cell r="F320">
            <v>14.077357729261145</v>
          </cell>
          <cell r="G320">
            <v>14.871806059276585</v>
          </cell>
          <cell r="H320">
            <v>15.385608266364571</v>
          </cell>
          <cell r="I320">
            <v>11.349519646423017</v>
          </cell>
          <cell r="J320">
            <v>10.093900099446451</v>
          </cell>
          <cell r="K320">
            <v>9.4802513520371541</v>
          </cell>
          <cell r="L320">
            <v>9.7333809536133291</v>
          </cell>
          <cell r="M320">
            <v>8.1566111135580179</v>
          </cell>
          <cell r="N320">
            <v>10.304797524818905</v>
          </cell>
          <cell r="O320">
            <v>13.171643663211148</v>
          </cell>
        </row>
        <row r="321">
          <cell r="A321" t="str">
            <v>EASTWD_7_UNIT</v>
          </cell>
          <cell r="B321" t="str">
            <v>EASTWOOD PUMP-GEN</v>
          </cell>
          <cell r="C321" t="str">
            <v>Big Creek-Ventura</v>
          </cell>
          <cell r="D321">
            <v>199</v>
          </cell>
          <cell r="E321">
            <v>199</v>
          </cell>
          <cell r="F321">
            <v>199</v>
          </cell>
          <cell r="G321">
            <v>199</v>
          </cell>
          <cell r="H321">
            <v>199</v>
          </cell>
          <cell r="I321">
            <v>199</v>
          </cell>
          <cell r="J321">
            <v>199</v>
          </cell>
          <cell r="K321">
            <v>199</v>
          </cell>
          <cell r="L321">
            <v>199</v>
          </cell>
          <cell r="M321">
            <v>199</v>
          </cell>
          <cell r="N321">
            <v>199</v>
          </cell>
          <cell r="O321">
            <v>199</v>
          </cell>
        </row>
        <row r="322">
          <cell r="A322" t="str">
            <v>EDMONS_2_NSPIN</v>
          </cell>
          <cell r="B322" t="str">
            <v>EDMONS_2_NSPIN</v>
          </cell>
          <cell r="C322" t="str">
            <v>Big Creek-Ventura</v>
          </cell>
          <cell r="D322">
            <v>236</v>
          </cell>
          <cell r="E322">
            <v>236</v>
          </cell>
          <cell r="F322">
            <v>236</v>
          </cell>
          <cell r="G322">
            <v>236</v>
          </cell>
          <cell r="H322">
            <v>236</v>
          </cell>
          <cell r="I322">
            <v>236</v>
          </cell>
          <cell r="J322">
            <v>236</v>
          </cell>
          <cell r="K322">
            <v>236</v>
          </cell>
          <cell r="L322">
            <v>236</v>
          </cell>
          <cell r="M322">
            <v>236</v>
          </cell>
          <cell r="N322">
            <v>236</v>
          </cell>
          <cell r="O322">
            <v>236</v>
          </cell>
        </row>
        <row r="323">
          <cell r="A323" t="str">
            <v>EDWARD_2_E23SB1</v>
          </cell>
          <cell r="B323" t="str">
            <v>EdSan 2 Edwards 3</v>
          </cell>
          <cell r="C323" t="str">
            <v>CAISO System</v>
          </cell>
          <cell r="D323">
            <v>6.07</v>
          </cell>
          <cell r="E323">
            <v>6.59</v>
          </cell>
          <cell r="F323">
            <v>6.7</v>
          </cell>
          <cell r="G323">
            <v>6.92</v>
          </cell>
          <cell r="H323">
            <v>7.35</v>
          </cell>
          <cell r="I323">
            <v>8.7899999999999991</v>
          </cell>
          <cell r="J323">
            <v>9.07</v>
          </cell>
          <cell r="K323">
            <v>8.620000000000001</v>
          </cell>
          <cell r="L323">
            <v>8.2899999999999991</v>
          </cell>
          <cell r="M323">
            <v>7.49</v>
          </cell>
          <cell r="N323">
            <v>7.08</v>
          </cell>
          <cell r="O323">
            <v>6.6</v>
          </cell>
        </row>
        <row r="324">
          <cell r="A324" t="str">
            <v>EDWARD_2_ES2BT3</v>
          </cell>
          <cell r="B324" t="str">
            <v>EdSan 2</v>
          </cell>
          <cell r="C324" t="str">
            <v>CAISO System</v>
          </cell>
          <cell r="D324">
            <v>66.22</v>
          </cell>
          <cell r="E324">
            <v>68.099999999999994</v>
          </cell>
          <cell r="F324">
            <v>68.63</v>
          </cell>
          <cell r="G324">
            <v>69.680000000000007</v>
          </cell>
          <cell r="H324">
            <v>71.510000000000005</v>
          </cell>
          <cell r="I324">
            <v>77.569999999999993</v>
          </cell>
          <cell r="J324">
            <v>78.69</v>
          </cell>
          <cell r="K324">
            <v>76.67</v>
          </cell>
          <cell r="L324">
            <v>75</v>
          </cell>
          <cell r="M324">
            <v>71.569999999999993</v>
          </cell>
          <cell r="N324">
            <v>69.58</v>
          </cell>
          <cell r="O324">
            <v>67.44</v>
          </cell>
        </row>
        <row r="325">
          <cell r="A325" t="str">
            <v>EEKTMN_6_SOLAR1</v>
          </cell>
          <cell r="B325" t="str">
            <v>EE K Solar 1</v>
          </cell>
          <cell r="C325" t="str">
            <v>Fresno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A326" t="str">
            <v>ELCAJN_6_EB1BT1</v>
          </cell>
          <cell r="B326" t="str">
            <v>Eastern BESS 1</v>
          </cell>
          <cell r="C326" t="str">
            <v>San Diego-IV</v>
          </cell>
          <cell r="D326">
            <v>7.5</v>
          </cell>
          <cell r="E326">
            <v>7.5</v>
          </cell>
          <cell r="F326">
            <v>7.5</v>
          </cell>
          <cell r="G326">
            <v>7.5</v>
          </cell>
          <cell r="H326">
            <v>7.5</v>
          </cell>
          <cell r="I326">
            <v>7.5</v>
          </cell>
          <cell r="J326">
            <v>7.5</v>
          </cell>
          <cell r="K326">
            <v>7.5</v>
          </cell>
          <cell r="L326">
            <v>7.5</v>
          </cell>
          <cell r="M326">
            <v>7.5</v>
          </cell>
          <cell r="N326">
            <v>7.5</v>
          </cell>
          <cell r="O326">
            <v>7.5</v>
          </cell>
        </row>
        <row r="327">
          <cell r="A327" t="str">
            <v>ELCAJN_6_LM6K</v>
          </cell>
          <cell r="B327" t="str">
            <v>El Cajon Energy Center</v>
          </cell>
          <cell r="C327" t="str">
            <v>San Diego-IV</v>
          </cell>
          <cell r="D327">
            <v>48.1</v>
          </cell>
          <cell r="E327">
            <v>48.1</v>
          </cell>
          <cell r="F327">
            <v>48.1</v>
          </cell>
          <cell r="G327">
            <v>48.1</v>
          </cell>
          <cell r="H327">
            <v>48.1</v>
          </cell>
          <cell r="I327">
            <v>48.1</v>
          </cell>
          <cell r="J327">
            <v>48.1</v>
          </cell>
          <cell r="K327">
            <v>48.1</v>
          </cell>
          <cell r="L327">
            <v>48.1</v>
          </cell>
          <cell r="M327">
            <v>48.1</v>
          </cell>
          <cell r="N327">
            <v>48.1</v>
          </cell>
          <cell r="O327">
            <v>48.1</v>
          </cell>
        </row>
        <row r="328">
          <cell r="A328" t="str">
            <v>ELCAJN_6_UNITA1</v>
          </cell>
          <cell r="B328" t="str">
            <v>Cuyamaca Peak Energy Plant</v>
          </cell>
          <cell r="C328" t="str">
            <v>San Diego-IV</v>
          </cell>
          <cell r="D328">
            <v>45.42</v>
          </cell>
          <cell r="E328">
            <v>45.42</v>
          </cell>
          <cell r="F328">
            <v>45.42</v>
          </cell>
          <cell r="G328">
            <v>45.42</v>
          </cell>
          <cell r="H328">
            <v>45.42</v>
          </cell>
          <cell r="I328">
            <v>45.42</v>
          </cell>
          <cell r="J328">
            <v>45.42</v>
          </cell>
          <cell r="K328">
            <v>45.42</v>
          </cell>
          <cell r="L328">
            <v>45.42</v>
          </cell>
          <cell r="M328">
            <v>45.42</v>
          </cell>
          <cell r="N328">
            <v>45.42</v>
          </cell>
          <cell r="O328">
            <v>45.42</v>
          </cell>
        </row>
        <row r="329">
          <cell r="A329" t="str">
            <v>ELCAP_1_SOLAR</v>
          </cell>
          <cell r="B329" t="str">
            <v>2097 Helton</v>
          </cell>
          <cell r="C329" t="str">
            <v>Fresno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0">
          <cell r="A330" t="str">
            <v>ELDORO_7_UNIT 1</v>
          </cell>
          <cell r="B330" t="str">
            <v>El Dorado Unit 1</v>
          </cell>
          <cell r="C330" t="str">
            <v>Sierra</v>
          </cell>
          <cell r="D330">
            <v>4.49</v>
          </cell>
          <cell r="E330">
            <v>3.83</v>
          </cell>
          <cell r="F330">
            <v>5.44</v>
          </cell>
          <cell r="G330">
            <v>8.35</v>
          </cell>
          <cell r="H330">
            <v>8.5</v>
          </cell>
          <cell r="I330">
            <v>6.39</v>
          </cell>
          <cell r="J330">
            <v>5.1100000000000003</v>
          </cell>
          <cell r="K330">
            <v>2.5299999999999998</v>
          </cell>
          <cell r="L330">
            <v>3.6</v>
          </cell>
          <cell r="M330">
            <v>0</v>
          </cell>
          <cell r="N330">
            <v>0</v>
          </cell>
          <cell r="O330">
            <v>1.05</v>
          </cell>
        </row>
        <row r="331">
          <cell r="A331" t="str">
            <v>ELDORO_7_UNIT 2</v>
          </cell>
          <cell r="B331" t="str">
            <v>El Dorado Unit 2</v>
          </cell>
          <cell r="C331" t="str">
            <v>Sierra</v>
          </cell>
          <cell r="D331">
            <v>7</v>
          </cell>
          <cell r="E331">
            <v>4.09</v>
          </cell>
          <cell r="F331">
            <v>4</v>
          </cell>
          <cell r="G331">
            <v>8.0500000000000007</v>
          </cell>
          <cell r="H331">
            <v>8.81</v>
          </cell>
          <cell r="I331">
            <v>6.44</v>
          </cell>
          <cell r="J331">
            <v>4.24</v>
          </cell>
          <cell r="K331">
            <v>5.18</v>
          </cell>
          <cell r="L331">
            <v>3.18</v>
          </cell>
          <cell r="M331">
            <v>0</v>
          </cell>
          <cell r="N331">
            <v>0</v>
          </cell>
          <cell r="O331">
            <v>0.68</v>
          </cell>
        </row>
        <row r="332">
          <cell r="A332" t="str">
            <v>ELECTR_7_PL1X3</v>
          </cell>
          <cell r="B332" t="str">
            <v>ELECTRA PH UNIT 1 &amp; 2 AGGREGATE</v>
          </cell>
          <cell r="C332" t="str">
            <v>CAISO System</v>
          </cell>
          <cell r="D332">
            <v>49.36</v>
          </cell>
          <cell r="E332">
            <v>33.74</v>
          </cell>
          <cell r="F332">
            <v>51</v>
          </cell>
          <cell r="G332">
            <v>25.4</v>
          </cell>
          <cell r="H332">
            <v>48.6</v>
          </cell>
          <cell r="I332">
            <v>53.88</v>
          </cell>
          <cell r="J332">
            <v>50.6</v>
          </cell>
          <cell r="K332">
            <v>54.6</v>
          </cell>
          <cell r="L332">
            <v>61.28</v>
          </cell>
          <cell r="M332">
            <v>48.64</v>
          </cell>
          <cell r="N332">
            <v>50.76</v>
          </cell>
          <cell r="O332">
            <v>55.6</v>
          </cell>
        </row>
        <row r="333">
          <cell r="A333" t="str">
            <v>ELKCRK_6_STONYG</v>
          </cell>
          <cell r="B333" t="str">
            <v>STONEY GORGE HYDRO AGGREGATE</v>
          </cell>
          <cell r="C333" t="str">
            <v>CAISO System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</row>
        <row r="334">
          <cell r="A334" t="str">
            <v>ELKHIL_2_PL1X3</v>
          </cell>
          <cell r="B334" t="str">
            <v>ELK HILLS COMBINED CYCLE (AGGREGATE)</v>
          </cell>
          <cell r="C334" t="str">
            <v>CAISO System</v>
          </cell>
          <cell r="D334">
            <v>380</v>
          </cell>
          <cell r="E334">
            <v>380</v>
          </cell>
          <cell r="F334">
            <v>380</v>
          </cell>
          <cell r="G334">
            <v>380</v>
          </cell>
          <cell r="H334">
            <v>380</v>
          </cell>
          <cell r="I334">
            <v>380</v>
          </cell>
          <cell r="J334">
            <v>380</v>
          </cell>
          <cell r="K334">
            <v>380</v>
          </cell>
          <cell r="L334">
            <v>380</v>
          </cell>
          <cell r="M334">
            <v>380</v>
          </cell>
          <cell r="N334">
            <v>380</v>
          </cell>
          <cell r="O334">
            <v>380</v>
          </cell>
        </row>
        <row r="335">
          <cell r="A335" t="str">
            <v>ELKHRN_1_EESX3</v>
          </cell>
          <cell r="B335" t="str">
            <v>Elkhorn Energy Storage</v>
          </cell>
          <cell r="C335" t="str">
            <v>Bay Area</v>
          </cell>
          <cell r="D335">
            <v>182.5</v>
          </cell>
          <cell r="E335">
            <v>182.5</v>
          </cell>
          <cell r="F335">
            <v>182.5</v>
          </cell>
          <cell r="G335">
            <v>182.5</v>
          </cell>
          <cell r="H335">
            <v>182.5</v>
          </cell>
          <cell r="I335">
            <v>182.5</v>
          </cell>
          <cell r="J335">
            <v>182.5</v>
          </cell>
          <cell r="K335">
            <v>182.5</v>
          </cell>
          <cell r="L335">
            <v>182.5</v>
          </cell>
          <cell r="M335">
            <v>182.5</v>
          </cell>
          <cell r="N335">
            <v>182.5</v>
          </cell>
          <cell r="O335">
            <v>182.5</v>
          </cell>
        </row>
        <row r="336">
          <cell r="A336" t="str">
            <v>ELLIS_2_QF</v>
          </cell>
          <cell r="B336" t="str">
            <v>ELLIS QFS</v>
          </cell>
          <cell r="C336" t="str">
            <v>LA Basin</v>
          </cell>
          <cell r="D336">
            <v>0.24</v>
          </cell>
          <cell r="E336">
            <v>0.33</v>
          </cell>
          <cell r="F336">
            <v>7.0000000000000007E-2</v>
          </cell>
          <cell r="G336">
            <v>0.05</v>
          </cell>
          <cell r="H336">
            <v>0.06</v>
          </cell>
          <cell r="I336">
            <v>0.11</v>
          </cell>
          <cell r="J336">
            <v>0.2</v>
          </cell>
          <cell r="K336">
            <v>0.55000000000000004</v>
          </cell>
          <cell r="L336">
            <v>1</v>
          </cell>
          <cell r="M336">
            <v>1</v>
          </cell>
          <cell r="N336">
            <v>1</v>
          </cell>
          <cell r="O336">
            <v>0.98</v>
          </cell>
        </row>
        <row r="337">
          <cell r="A337" t="str">
            <v>ELNIDP_6_BIOMAS</v>
          </cell>
          <cell r="B337" t="str">
            <v>El Nido Biomass to Energy</v>
          </cell>
          <cell r="C337" t="str">
            <v>Fresno</v>
          </cell>
          <cell r="D337">
            <v>9.16</v>
          </cell>
          <cell r="E337">
            <v>9.5</v>
          </cell>
          <cell r="F337">
            <v>9.6</v>
          </cell>
          <cell r="G337">
            <v>9.08</v>
          </cell>
          <cell r="H337">
            <v>8.9</v>
          </cell>
          <cell r="I337">
            <v>9.77</v>
          </cell>
          <cell r="J337">
            <v>9.27</v>
          </cell>
          <cell r="K337">
            <v>9.5299999999999994</v>
          </cell>
          <cell r="L337">
            <v>9.4499999999999993</v>
          </cell>
          <cell r="M337">
            <v>7.19</v>
          </cell>
          <cell r="N337">
            <v>5.74</v>
          </cell>
          <cell r="O337">
            <v>6.58</v>
          </cell>
        </row>
        <row r="338">
          <cell r="A338" t="str">
            <v>ELSEGN_2_UN1011</v>
          </cell>
          <cell r="B338" t="str">
            <v>El Segundo Energy Center 5/6</v>
          </cell>
          <cell r="C338" t="str">
            <v>LA Basin</v>
          </cell>
          <cell r="D338">
            <v>274.31</v>
          </cell>
          <cell r="E338">
            <v>274.31</v>
          </cell>
          <cell r="F338">
            <v>274.31</v>
          </cell>
          <cell r="G338">
            <v>274.31</v>
          </cell>
          <cell r="H338">
            <v>274.31</v>
          </cell>
          <cell r="I338">
            <v>274.31</v>
          </cell>
          <cell r="J338">
            <v>274.31</v>
          </cell>
          <cell r="K338">
            <v>274.31</v>
          </cell>
          <cell r="L338">
            <v>274.31</v>
          </cell>
          <cell r="M338">
            <v>274.31</v>
          </cell>
          <cell r="N338">
            <v>274.31</v>
          </cell>
          <cell r="O338">
            <v>274.31</v>
          </cell>
        </row>
        <row r="339">
          <cell r="A339" t="str">
            <v>ELSEGN_2_UN2021</v>
          </cell>
          <cell r="B339" t="str">
            <v>El Segundo Energy Center 7/8</v>
          </cell>
          <cell r="C339" t="str">
            <v>LA Basin</v>
          </cell>
          <cell r="D339">
            <v>271.74</v>
          </cell>
          <cell r="E339">
            <v>271.74</v>
          </cell>
          <cell r="F339">
            <v>271.74</v>
          </cell>
          <cell r="G339">
            <v>271.74</v>
          </cell>
          <cell r="H339">
            <v>271.74</v>
          </cell>
          <cell r="I339">
            <v>271.74</v>
          </cell>
          <cell r="J339">
            <v>271.74</v>
          </cell>
          <cell r="K339">
            <v>271.74</v>
          </cell>
          <cell r="L339">
            <v>271.74</v>
          </cell>
          <cell r="M339">
            <v>271.74</v>
          </cell>
          <cell r="N339">
            <v>271.74</v>
          </cell>
          <cell r="O339">
            <v>271.74</v>
          </cell>
        </row>
        <row r="340">
          <cell r="A340" t="str">
            <v>ENERSJ_2_WIND</v>
          </cell>
          <cell r="B340" t="str">
            <v>ESJ Wind Energy</v>
          </cell>
          <cell r="C340" t="str">
            <v>San Diego-IV</v>
          </cell>
          <cell r="D340">
            <v>26.681700689498435</v>
          </cell>
          <cell r="E340">
            <v>28.377836783094253</v>
          </cell>
          <cell r="F340">
            <v>24.934383912605632</v>
          </cell>
          <cell r="G340">
            <v>23.889228507875973</v>
          </cell>
          <cell r="H340">
            <v>25.402396534324161</v>
          </cell>
          <cell r="I340">
            <v>23.284298358127277</v>
          </cell>
          <cell r="J340">
            <v>21.633047657352961</v>
          </cell>
          <cell r="K340">
            <v>16.437714668215619</v>
          </cell>
          <cell r="L340">
            <v>16.980624237902749</v>
          </cell>
          <cell r="M340">
            <v>15.752736217116576</v>
          </cell>
          <cell r="N340">
            <v>21.229699197204098</v>
          </cell>
          <cell r="O340">
            <v>25.716228860683309</v>
          </cell>
        </row>
        <row r="341">
          <cell r="A341" t="str">
            <v>ENERSJ_5_ESJWD2</v>
          </cell>
          <cell r="B341" t="str">
            <v>Energia Sierra Juarez Wind 2</v>
          </cell>
          <cell r="C341" t="str">
            <v>San Diego-IV</v>
          </cell>
          <cell r="D341">
            <v>18.553500479452552</v>
          </cell>
          <cell r="E341">
            <v>19.732932862416533</v>
          </cell>
          <cell r="F341">
            <v>17.338478879626436</v>
          </cell>
          <cell r="G341">
            <v>16.611715187595873</v>
          </cell>
          <cell r="H341">
            <v>17.663918119894284</v>
          </cell>
          <cell r="I341">
            <v>16.191068394724265</v>
          </cell>
          <cell r="J341">
            <v>15.042847708755369</v>
          </cell>
          <cell r="K341">
            <v>11.430198941474437</v>
          </cell>
          <cell r="L341">
            <v>11.807718840925753</v>
          </cell>
          <cell r="M341">
            <v>10.95388942249828</v>
          </cell>
          <cell r="N341">
            <v>14.762373613949869</v>
          </cell>
          <cell r="O341">
            <v>17.88214589650164</v>
          </cell>
        </row>
        <row r="342">
          <cell r="A342" t="str">
            <v>ENWIND_2_WIND1</v>
          </cell>
          <cell r="B342" t="str">
            <v>Cameron Ridge</v>
          </cell>
          <cell r="C342" t="str">
            <v>CAISO System</v>
          </cell>
          <cell r="D342">
            <v>8.3225702150687173</v>
          </cell>
          <cell r="E342">
            <v>8.8516298839982746</v>
          </cell>
          <cell r="F342">
            <v>7.7775462402895723</v>
          </cell>
          <cell r="G342">
            <v>7.4515408127215785</v>
          </cell>
          <cell r="H342">
            <v>7.9235289852097219</v>
          </cell>
          <cell r="I342">
            <v>7.262850679919171</v>
          </cell>
          <cell r="J342">
            <v>6.7477916864988368</v>
          </cell>
          <cell r="K342">
            <v>5.127260668032819</v>
          </cell>
          <cell r="L342">
            <v>5.2966053086438381</v>
          </cell>
          <cell r="M342">
            <v>4.9136018266635144</v>
          </cell>
          <cell r="N342">
            <v>6.6219790211146563</v>
          </cell>
          <cell r="O342">
            <v>8.0214197307164508</v>
          </cell>
        </row>
        <row r="343">
          <cell r="A343" t="str">
            <v>ENWIND_2_WIND2</v>
          </cell>
          <cell r="B343" t="str">
            <v>Ridgetop I</v>
          </cell>
          <cell r="C343" t="str">
            <v>CAISO System</v>
          </cell>
          <cell r="D343">
            <v>6.7570081746120536</v>
          </cell>
          <cell r="E343">
            <v>7.1865462157981739</v>
          </cell>
          <cell r="F343">
            <v>6.3145088795896651</v>
          </cell>
          <cell r="G343">
            <v>6.0498284645111076</v>
          </cell>
          <cell r="H343">
            <v>6.4330307514738809</v>
          </cell>
          <cell r="I343">
            <v>5.8966329087071996</v>
          </cell>
          <cell r="J343">
            <v>5.4784618703124321</v>
          </cell>
          <cell r="K343">
            <v>4.1627695954474522</v>
          </cell>
          <cell r="L343">
            <v>4.300258747400008</v>
          </cell>
          <cell r="M343">
            <v>3.9893022049174691</v>
          </cell>
          <cell r="N343">
            <v>5.3763158761661245</v>
          </cell>
          <cell r="O343">
            <v>6.5125072293545019</v>
          </cell>
        </row>
        <row r="344">
          <cell r="A344" t="str">
            <v>ESCNDO_6_EB1BT1</v>
          </cell>
          <cell r="B344" t="str">
            <v>Escondido BESS 1</v>
          </cell>
          <cell r="C344" t="str">
            <v>San Diego-IV</v>
          </cell>
          <cell r="D344">
            <v>10</v>
          </cell>
          <cell r="E344">
            <v>10</v>
          </cell>
          <cell r="F344">
            <v>10</v>
          </cell>
          <cell r="G344">
            <v>10</v>
          </cell>
          <cell r="H344">
            <v>10</v>
          </cell>
          <cell r="I344">
            <v>10</v>
          </cell>
          <cell r="J344">
            <v>10</v>
          </cell>
          <cell r="K344">
            <v>10</v>
          </cell>
          <cell r="L344">
            <v>10</v>
          </cell>
          <cell r="M344">
            <v>10</v>
          </cell>
          <cell r="N344">
            <v>10</v>
          </cell>
          <cell r="O344">
            <v>10</v>
          </cell>
        </row>
        <row r="345">
          <cell r="A345" t="str">
            <v>ESCNDO_6_EB2BT2</v>
          </cell>
          <cell r="B345" t="str">
            <v>Escondido BESS 2</v>
          </cell>
          <cell r="C345" t="str">
            <v>San Diego-IV</v>
          </cell>
          <cell r="D345">
            <v>10</v>
          </cell>
          <cell r="E345">
            <v>10</v>
          </cell>
          <cell r="F345">
            <v>10</v>
          </cell>
          <cell r="G345">
            <v>10</v>
          </cell>
          <cell r="H345">
            <v>10</v>
          </cell>
          <cell r="I345">
            <v>10</v>
          </cell>
          <cell r="J345">
            <v>10</v>
          </cell>
          <cell r="K345">
            <v>10</v>
          </cell>
          <cell r="L345">
            <v>10</v>
          </cell>
          <cell r="M345">
            <v>10</v>
          </cell>
          <cell r="N345">
            <v>10</v>
          </cell>
          <cell r="O345">
            <v>10</v>
          </cell>
        </row>
        <row r="346">
          <cell r="A346" t="str">
            <v>ESCNDO_6_EB3BT3</v>
          </cell>
          <cell r="B346" t="str">
            <v>Escondido BESS 3</v>
          </cell>
          <cell r="C346" t="str">
            <v>San Diego-IV</v>
          </cell>
          <cell r="D346">
            <v>10</v>
          </cell>
          <cell r="E346">
            <v>10</v>
          </cell>
          <cell r="F346">
            <v>10</v>
          </cell>
          <cell r="G346">
            <v>10</v>
          </cell>
          <cell r="H346">
            <v>10</v>
          </cell>
          <cell r="I346">
            <v>10</v>
          </cell>
          <cell r="J346">
            <v>10</v>
          </cell>
          <cell r="K346">
            <v>10</v>
          </cell>
          <cell r="L346">
            <v>10</v>
          </cell>
          <cell r="M346">
            <v>10</v>
          </cell>
          <cell r="N346">
            <v>10</v>
          </cell>
          <cell r="O346">
            <v>10</v>
          </cell>
        </row>
        <row r="347">
          <cell r="A347" t="str">
            <v>ESCNDO_6_PL1X2</v>
          </cell>
          <cell r="B347" t="str">
            <v>MMC Escondido Aggregate</v>
          </cell>
          <cell r="C347" t="str">
            <v>San Diego-IV</v>
          </cell>
          <cell r="D347">
            <v>48.71</v>
          </cell>
          <cell r="E347">
            <v>48.71</v>
          </cell>
          <cell r="F347">
            <v>48.71</v>
          </cell>
          <cell r="G347">
            <v>48.71</v>
          </cell>
          <cell r="H347">
            <v>48.71</v>
          </cell>
          <cell r="I347">
            <v>48.71</v>
          </cell>
          <cell r="J347">
            <v>48.71</v>
          </cell>
          <cell r="K347">
            <v>48.71</v>
          </cell>
          <cell r="L347">
            <v>48.71</v>
          </cell>
          <cell r="M347">
            <v>48.71</v>
          </cell>
          <cell r="N347">
            <v>48.71</v>
          </cell>
          <cell r="O347">
            <v>48.71</v>
          </cell>
        </row>
        <row r="348">
          <cell r="A348" t="str">
            <v>ESCNDO_6_UNITB1</v>
          </cell>
          <cell r="B348" t="str">
            <v>CalPeak Power Enterprise Unit 1</v>
          </cell>
          <cell r="C348" t="str">
            <v>San Diego-IV</v>
          </cell>
          <cell r="D348">
            <v>48.04</v>
          </cell>
          <cell r="E348">
            <v>48.04</v>
          </cell>
          <cell r="F348">
            <v>48.04</v>
          </cell>
          <cell r="G348">
            <v>48.04</v>
          </cell>
          <cell r="H348">
            <v>48.04</v>
          </cell>
          <cell r="I348">
            <v>48.04</v>
          </cell>
          <cell r="J348">
            <v>48.04</v>
          </cell>
          <cell r="K348">
            <v>48.04</v>
          </cell>
          <cell r="L348">
            <v>48.04</v>
          </cell>
          <cell r="M348">
            <v>48.04</v>
          </cell>
          <cell r="N348">
            <v>48.04</v>
          </cell>
          <cell r="O348">
            <v>48.04</v>
          </cell>
        </row>
        <row r="349">
          <cell r="A349" t="str">
            <v>ESCO_6_GLMQF</v>
          </cell>
          <cell r="B349" t="str">
            <v>Goal Line Cogen</v>
          </cell>
          <cell r="C349" t="str">
            <v>San Diego-IV</v>
          </cell>
          <cell r="D349">
            <v>49.9</v>
          </cell>
          <cell r="E349">
            <v>49.9</v>
          </cell>
          <cell r="F349">
            <v>49.9</v>
          </cell>
          <cell r="G349">
            <v>49.9</v>
          </cell>
          <cell r="H349">
            <v>49.9</v>
          </cell>
          <cell r="I349">
            <v>49.9</v>
          </cell>
          <cell r="J349">
            <v>49.9</v>
          </cell>
          <cell r="K349">
            <v>49.9</v>
          </cell>
          <cell r="L349">
            <v>49.9</v>
          </cell>
          <cell r="M349">
            <v>49.9</v>
          </cell>
          <cell r="N349">
            <v>49.9</v>
          </cell>
          <cell r="O349">
            <v>49.9</v>
          </cell>
        </row>
        <row r="350">
          <cell r="A350" t="str">
            <v>ESNHWR_2_WC1BT1</v>
          </cell>
          <cell r="B350" t="str">
            <v>Wildcat I BESS</v>
          </cell>
          <cell r="C350" t="str">
            <v>LA Basin</v>
          </cell>
          <cell r="D350">
            <v>1.5</v>
          </cell>
          <cell r="E350">
            <v>1.5</v>
          </cell>
          <cell r="F350">
            <v>1.5</v>
          </cell>
          <cell r="G350">
            <v>1.5</v>
          </cell>
          <cell r="H350">
            <v>1.5</v>
          </cell>
          <cell r="I350">
            <v>1.5</v>
          </cell>
          <cell r="J350">
            <v>1.5</v>
          </cell>
          <cell r="K350">
            <v>1.5</v>
          </cell>
          <cell r="L350">
            <v>1.5</v>
          </cell>
          <cell r="M350">
            <v>1.5</v>
          </cell>
          <cell r="N350">
            <v>1.5</v>
          </cell>
          <cell r="O350">
            <v>1.5</v>
          </cell>
        </row>
        <row r="351">
          <cell r="A351" t="str">
            <v>ESQUON_6_LNDFIL</v>
          </cell>
          <cell r="B351" t="str">
            <v>Neal Road Landfill Generating Facility</v>
          </cell>
          <cell r="C351" t="str">
            <v>CAISO System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A352" t="str">
            <v>ESTWND_2_OPPWD1</v>
          </cell>
          <cell r="B352" t="str">
            <v>Oasis Power Plant Eastwind</v>
          </cell>
          <cell r="C352" t="str">
            <v>CAISO System</v>
          </cell>
          <cell r="D352">
            <v>10.096638260913513</v>
          </cell>
          <cell r="E352">
            <v>10.738474131033149</v>
          </cell>
          <cell r="F352">
            <v>9.4354350779224241</v>
          </cell>
          <cell r="G352">
            <v>9.0399371982783645</v>
          </cell>
          <cell r="H352">
            <v>9.6125360130548518</v>
          </cell>
          <cell r="I352">
            <v>8.8110252197575676</v>
          </cell>
          <cell r="J352">
            <v>8.1861744578883986</v>
          </cell>
          <cell r="K352">
            <v>6.2202054049128508</v>
          </cell>
          <cell r="L352">
            <v>6.4256481387666433</v>
          </cell>
          <cell r="M352">
            <v>5.9610023009671593</v>
          </cell>
          <cell r="N352">
            <v>8.0335431266771007</v>
          </cell>
          <cell r="O352">
            <v>9.7312934907247968</v>
          </cell>
        </row>
        <row r="353">
          <cell r="A353" t="str">
            <v>ETIWND_2_CHMPNE</v>
          </cell>
          <cell r="B353" t="str">
            <v>Champagne</v>
          </cell>
          <cell r="C353" t="str">
            <v>LA Basin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A354" t="str">
            <v>ETIWND_2_FONTNA</v>
          </cell>
          <cell r="B354" t="str">
            <v>FONTANALYTLE CREEK POWERHOUSE P</v>
          </cell>
          <cell r="C354" t="str">
            <v>LA Basin</v>
          </cell>
          <cell r="D354">
            <v>0.91</v>
          </cell>
          <cell r="E354">
            <v>0.9</v>
          </cell>
          <cell r="F354">
            <v>0.55000000000000004</v>
          </cell>
          <cell r="G354">
            <v>0.92</v>
          </cell>
          <cell r="H354">
            <v>0.94</v>
          </cell>
          <cell r="I354">
            <v>0.72</v>
          </cell>
          <cell r="J354">
            <v>0.75</v>
          </cell>
          <cell r="K354">
            <v>0.65</v>
          </cell>
          <cell r="L354">
            <v>0.71</v>
          </cell>
          <cell r="M354">
            <v>0.6</v>
          </cell>
          <cell r="N354">
            <v>0.81</v>
          </cell>
          <cell r="O354">
            <v>0.74</v>
          </cell>
        </row>
        <row r="355">
          <cell r="A355" t="str">
            <v>ETIWND_2_RTS010</v>
          </cell>
          <cell r="B355" t="str">
            <v>SPVP010 Fontana RT Solar</v>
          </cell>
          <cell r="C355" t="str">
            <v>LA Basin</v>
          </cell>
          <cell r="D355">
            <v>0.01</v>
          </cell>
          <cell r="E355">
            <v>0.05</v>
          </cell>
          <cell r="F355">
            <v>0.05</v>
          </cell>
          <cell r="G355">
            <v>7.0000000000000007E-2</v>
          </cell>
          <cell r="H355">
            <v>0.1</v>
          </cell>
          <cell r="I355">
            <v>0.2</v>
          </cell>
          <cell r="J355">
            <v>0.22</v>
          </cell>
          <cell r="K355">
            <v>0.19</v>
          </cell>
          <cell r="L355">
            <v>0.17</v>
          </cell>
          <cell r="M355">
            <v>0.11</v>
          </cell>
          <cell r="N355">
            <v>0.09</v>
          </cell>
          <cell r="O355">
            <v>0.05</v>
          </cell>
        </row>
        <row r="356">
          <cell r="A356" t="str">
            <v>ETIWND_2_RTS015</v>
          </cell>
          <cell r="B356" t="str">
            <v>SPVP015</v>
          </cell>
          <cell r="C356" t="str">
            <v>LA Basin</v>
          </cell>
          <cell r="D356">
            <v>0.01</v>
          </cell>
          <cell r="E356">
            <v>0.09</v>
          </cell>
          <cell r="F356">
            <v>0.11</v>
          </cell>
          <cell r="G356">
            <v>0.13</v>
          </cell>
          <cell r="H356">
            <v>0.19</v>
          </cell>
          <cell r="I356">
            <v>0.39</v>
          </cell>
          <cell r="J356">
            <v>0.43</v>
          </cell>
          <cell r="K356">
            <v>0.37</v>
          </cell>
          <cell r="L356">
            <v>0.33</v>
          </cell>
          <cell r="M356">
            <v>0.22</v>
          </cell>
          <cell r="N356">
            <v>0.17</v>
          </cell>
          <cell r="O356">
            <v>0.11</v>
          </cell>
        </row>
        <row r="357">
          <cell r="A357" t="str">
            <v>ETIWND_2_RTS017</v>
          </cell>
          <cell r="B357" t="str">
            <v>SPVP017</v>
          </cell>
          <cell r="C357" t="str">
            <v>LA Basin</v>
          </cell>
          <cell r="D357">
            <v>0.01</v>
          </cell>
          <cell r="E357">
            <v>0.11</v>
          </cell>
          <cell r="F357">
            <v>0.12</v>
          </cell>
          <cell r="G357">
            <v>0.15</v>
          </cell>
          <cell r="H357">
            <v>0.22</v>
          </cell>
          <cell r="I357">
            <v>0.46</v>
          </cell>
          <cell r="J357">
            <v>0.5</v>
          </cell>
          <cell r="K357">
            <v>0.43</v>
          </cell>
          <cell r="L357">
            <v>0.39</v>
          </cell>
          <cell r="M357">
            <v>0.26</v>
          </cell>
          <cell r="N357">
            <v>0.2</v>
          </cell>
          <cell r="O357">
            <v>0.12</v>
          </cell>
        </row>
        <row r="358">
          <cell r="A358" t="str">
            <v>ETIWND_2_RTS018</v>
          </cell>
          <cell r="B358" t="str">
            <v>SPVP018 Fontana RT Solar</v>
          </cell>
          <cell r="C358" t="str">
            <v>LA Basin</v>
          </cell>
          <cell r="D358">
            <v>0.01</v>
          </cell>
          <cell r="E358">
            <v>0.05</v>
          </cell>
          <cell r="F358">
            <v>0.05</v>
          </cell>
          <cell r="G358">
            <v>7.0000000000000007E-2</v>
          </cell>
          <cell r="H358">
            <v>0.1</v>
          </cell>
          <cell r="I358">
            <v>0.2</v>
          </cell>
          <cell r="J358">
            <v>0.22</v>
          </cell>
          <cell r="K358">
            <v>0.19</v>
          </cell>
          <cell r="L358">
            <v>0.17</v>
          </cell>
          <cell r="M358">
            <v>0.11</v>
          </cell>
          <cell r="N358">
            <v>0.09</v>
          </cell>
          <cell r="O358">
            <v>0.05</v>
          </cell>
        </row>
        <row r="359">
          <cell r="A359" t="str">
            <v>ETIWND_2_RTS023</v>
          </cell>
          <cell r="B359" t="str">
            <v>SPVP023 Fontana RT Solar</v>
          </cell>
          <cell r="C359" t="str">
            <v>LA Basin</v>
          </cell>
          <cell r="D359">
            <v>0.01</v>
          </cell>
          <cell r="E359">
            <v>0.08</v>
          </cell>
          <cell r="F359">
            <v>0.09</v>
          </cell>
          <cell r="G359">
            <v>0.11</v>
          </cell>
          <cell r="H359">
            <v>0.16</v>
          </cell>
          <cell r="I359">
            <v>0.33</v>
          </cell>
          <cell r="J359">
            <v>0.36</v>
          </cell>
          <cell r="K359">
            <v>0.31</v>
          </cell>
          <cell r="L359">
            <v>0.28000000000000003</v>
          </cell>
          <cell r="M359">
            <v>0.19</v>
          </cell>
          <cell r="N359">
            <v>0.14000000000000001</v>
          </cell>
          <cell r="O359">
            <v>0.09</v>
          </cell>
        </row>
        <row r="360">
          <cell r="A360" t="str">
            <v>ETIWND_2_RTS026</v>
          </cell>
          <cell r="B360" t="str">
            <v>SPVP026</v>
          </cell>
          <cell r="C360" t="str">
            <v>LA Basin</v>
          </cell>
          <cell r="D360">
            <v>0.02</v>
          </cell>
          <cell r="E360">
            <v>0.18</v>
          </cell>
          <cell r="F360">
            <v>0.21</v>
          </cell>
          <cell r="G360">
            <v>0.26</v>
          </cell>
          <cell r="H360">
            <v>0.38</v>
          </cell>
          <cell r="I360">
            <v>0.79</v>
          </cell>
          <cell r="J360">
            <v>0.86</v>
          </cell>
          <cell r="K360">
            <v>0.74</v>
          </cell>
          <cell r="L360">
            <v>0.67</v>
          </cell>
          <cell r="M360">
            <v>0.44</v>
          </cell>
          <cell r="N360">
            <v>0.34</v>
          </cell>
          <cell r="O360">
            <v>0.21</v>
          </cell>
        </row>
        <row r="361">
          <cell r="A361" t="str">
            <v>ETIWND_2_RTS027</v>
          </cell>
          <cell r="B361" t="str">
            <v>SPVP027</v>
          </cell>
          <cell r="C361" t="str">
            <v>LA Basin</v>
          </cell>
          <cell r="D361">
            <v>0.01</v>
          </cell>
          <cell r="E361">
            <v>0.06</v>
          </cell>
          <cell r="F361">
            <v>7.0000000000000007E-2</v>
          </cell>
          <cell r="G361">
            <v>0.09</v>
          </cell>
          <cell r="H361">
            <v>0.13</v>
          </cell>
          <cell r="I361">
            <v>0.26</v>
          </cell>
          <cell r="J361">
            <v>0.28999999999999998</v>
          </cell>
          <cell r="K361">
            <v>0.25</v>
          </cell>
          <cell r="L361">
            <v>0.22</v>
          </cell>
          <cell r="M361">
            <v>0.15</v>
          </cell>
          <cell r="N361">
            <v>0.11</v>
          </cell>
          <cell r="O361">
            <v>7.0000000000000007E-2</v>
          </cell>
        </row>
        <row r="362">
          <cell r="A362" t="str">
            <v>ETIWND_2_SOLAR1</v>
          </cell>
          <cell r="B362" t="str">
            <v>Dedeaux Ontario</v>
          </cell>
          <cell r="C362" t="str">
            <v>LA Basin</v>
          </cell>
          <cell r="D362">
            <v>0</v>
          </cell>
          <cell r="E362">
            <v>0.03</v>
          </cell>
          <cell r="F362">
            <v>0.04</v>
          </cell>
          <cell r="G362">
            <v>0.04</v>
          </cell>
          <cell r="H362">
            <v>0.06</v>
          </cell>
          <cell r="I362">
            <v>0.13</v>
          </cell>
          <cell r="J362">
            <v>0.14000000000000001</v>
          </cell>
          <cell r="K362">
            <v>0.12</v>
          </cell>
          <cell r="L362">
            <v>0.11</v>
          </cell>
          <cell r="M362">
            <v>7.0000000000000007E-2</v>
          </cell>
          <cell r="N362">
            <v>0.06</v>
          </cell>
          <cell r="O362">
            <v>0.04</v>
          </cell>
        </row>
        <row r="363">
          <cell r="A363" t="str">
            <v>ETIWND_2_SOLAR2</v>
          </cell>
          <cell r="B363" t="str">
            <v>Rochester</v>
          </cell>
          <cell r="C363" t="str">
            <v>LA Basin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A364" t="str">
            <v>ETIWND_2_SOLAR5</v>
          </cell>
          <cell r="B364" t="str">
            <v>Dulles</v>
          </cell>
          <cell r="C364" t="str">
            <v>LA Basin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A365" t="str">
            <v>ETIWND_2_UNIT1</v>
          </cell>
          <cell r="B365" t="str">
            <v>ETIWND_2_UNIT1</v>
          </cell>
          <cell r="C365" t="str">
            <v>LA Basin</v>
          </cell>
          <cell r="D365">
            <v>5.85</v>
          </cell>
          <cell r="E365">
            <v>6.31</v>
          </cell>
          <cell r="F365">
            <v>6.38</v>
          </cell>
          <cell r="G365">
            <v>5.49</v>
          </cell>
          <cell r="H365">
            <v>5.44</v>
          </cell>
          <cell r="I365">
            <v>5.33</v>
          </cell>
          <cell r="J365">
            <v>4.75</v>
          </cell>
          <cell r="K365">
            <v>3.71</v>
          </cell>
          <cell r="L365">
            <v>3.85</v>
          </cell>
          <cell r="M365">
            <v>4.38</v>
          </cell>
          <cell r="N365">
            <v>5.85</v>
          </cell>
          <cell r="O365">
            <v>5.97</v>
          </cell>
        </row>
        <row r="366">
          <cell r="A366" t="str">
            <v>ETIWND_6_GRPLND</v>
          </cell>
          <cell r="B366" t="str">
            <v>Grapeland Peaker</v>
          </cell>
          <cell r="C366" t="str">
            <v>LA Basin</v>
          </cell>
          <cell r="D366">
            <v>45.64</v>
          </cell>
          <cell r="E366">
            <v>45.64</v>
          </cell>
          <cell r="F366">
            <v>45.64</v>
          </cell>
          <cell r="G366">
            <v>45.64</v>
          </cell>
          <cell r="H366">
            <v>45.64</v>
          </cell>
          <cell r="I366">
            <v>45.64</v>
          </cell>
          <cell r="J366">
            <v>45.64</v>
          </cell>
          <cell r="K366">
            <v>45.64</v>
          </cell>
          <cell r="L366">
            <v>45.64</v>
          </cell>
          <cell r="M366">
            <v>45.64</v>
          </cell>
          <cell r="N366">
            <v>45.64</v>
          </cell>
          <cell r="O366">
            <v>45.64</v>
          </cell>
        </row>
        <row r="367">
          <cell r="A367" t="str">
            <v>ETIWND_6_MWDETI</v>
          </cell>
          <cell r="B367" t="str">
            <v>ETIWANDA RECOVERY HYDRO</v>
          </cell>
          <cell r="C367" t="str">
            <v>LA Basin</v>
          </cell>
          <cell r="D367">
            <v>1.26</v>
          </cell>
          <cell r="E367">
            <v>2.98</v>
          </cell>
          <cell r="F367">
            <v>0</v>
          </cell>
          <cell r="G367">
            <v>3.5</v>
          </cell>
          <cell r="H367">
            <v>4.04</v>
          </cell>
          <cell r="I367">
            <v>1.85</v>
          </cell>
          <cell r="J367">
            <v>3.18</v>
          </cell>
          <cell r="K367">
            <v>2.4500000000000002</v>
          </cell>
          <cell r="L367">
            <v>2.35</v>
          </cell>
          <cell r="M367">
            <v>2.4</v>
          </cell>
          <cell r="N367">
            <v>4.91</v>
          </cell>
          <cell r="O367">
            <v>5.39</v>
          </cell>
        </row>
        <row r="368">
          <cell r="A368" t="str">
            <v>EXCHEC_7_UNIT 1</v>
          </cell>
          <cell r="B368" t="str">
            <v>EXCHEQUER HYDRO</v>
          </cell>
          <cell r="C368" t="str">
            <v>Fresno</v>
          </cell>
          <cell r="D368">
            <v>0</v>
          </cell>
          <cell r="E368">
            <v>56</v>
          </cell>
          <cell r="F368">
            <v>40</v>
          </cell>
          <cell r="G368">
            <v>44</v>
          </cell>
          <cell r="H368">
            <v>49.6</v>
          </cell>
          <cell r="I368">
            <v>72.8</v>
          </cell>
          <cell r="J368">
            <v>80.2</v>
          </cell>
          <cell r="K368">
            <v>75.599999999999994</v>
          </cell>
          <cell r="L368">
            <v>71.2</v>
          </cell>
          <cell r="M368">
            <v>64</v>
          </cell>
          <cell r="N368">
            <v>0</v>
          </cell>
          <cell r="O368">
            <v>56</v>
          </cell>
        </row>
        <row r="369">
          <cell r="A369" t="str">
            <v>EXCLSG_1_SOLAR</v>
          </cell>
          <cell r="B369" t="str">
            <v xml:space="preserve">Excelsior Solar </v>
          </cell>
          <cell r="C369" t="str">
            <v>Fresno</v>
          </cell>
          <cell r="D369">
            <v>0.24</v>
          </cell>
          <cell r="E369">
            <v>1.8</v>
          </cell>
          <cell r="F369">
            <v>2.1</v>
          </cell>
          <cell r="G369">
            <v>2.64</v>
          </cell>
          <cell r="H369">
            <v>3.84</v>
          </cell>
          <cell r="I369">
            <v>7.86</v>
          </cell>
          <cell r="J369">
            <v>8.64</v>
          </cell>
          <cell r="K369">
            <v>7.44</v>
          </cell>
          <cell r="L369">
            <v>6.66</v>
          </cell>
          <cell r="M369">
            <v>4.4400000000000004</v>
          </cell>
          <cell r="N369">
            <v>3.42</v>
          </cell>
          <cell r="O369">
            <v>2.1</v>
          </cell>
        </row>
        <row r="370">
          <cell r="A370" t="str">
            <v>FELLOW_7_QFUNTS</v>
          </cell>
          <cell r="B370" t="str">
            <v>Fellow QF Aggregate</v>
          </cell>
          <cell r="C370" t="str">
            <v>CAISO System</v>
          </cell>
          <cell r="D370">
            <v>2.15</v>
          </cell>
          <cell r="E370">
            <v>2.0499999999999998</v>
          </cell>
          <cell r="F370">
            <v>2.09</v>
          </cell>
          <cell r="G370">
            <v>2.17</v>
          </cell>
          <cell r="H370">
            <v>2.41</v>
          </cell>
          <cell r="I370">
            <v>2.37</v>
          </cell>
          <cell r="J370">
            <v>2.2999999999999998</v>
          </cell>
          <cell r="K370">
            <v>2.2999999999999998</v>
          </cell>
          <cell r="L370">
            <v>2.4900000000000002</v>
          </cell>
          <cell r="M370">
            <v>2.56</v>
          </cell>
          <cell r="N370">
            <v>2.5</v>
          </cell>
          <cell r="O370">
            <v>2.4700000000000002</v>
          </cell>
        </row>
        <row r="371">
          <cell r="A371" t="str">
            <v>FLOWD_2_RT2WD2</v>
          </cell>
          <cell r="B371" t="str">
            <v>Ridgetop 2</v>
          </cell>
          <cell r="C371" t="str">
            <v>CAISO System</v>
          </cell>
          <cell r="D371">
            <v>4.8398131250686234</v>
          </cell>
          <cell r="E371">
            <v>5.147476486681799</v>
          </cell>
          <cell r="F371">
            <v>4.5228660620282675</v>
          </cell>
          <cell r="G371">
            <v>4.3332845617928673</v>
          </cell>
          <cell r="H371">
            <v>4.6077592124181379</v>
          </cell>
          <cell r="I371">
            <v>4.2235558412523586</v>
          </cell>
          <cell r="J371">
            <v>3.9240342737410434</v>
          </cell>
          <cell r="K371">
            <v>2.9816490381617604</v>
          </cell>
          <cell r="L371">
            <v>3.0801278005043464</v>
          </cell>
          <cell r="M371">
            <v>2.85740029792598</v>
          </cell>
          <cell r="N371">
            <v>3.8508706027246373</v>
          </cell>
          <cell r="O371">
            <v>4.6646854867159995</v>
          </cell>
        </row>
        <row r="372">
          <cell r="A372" t="str">
            <v>FLOWD_2_WIND1</v>
          </cell>
          <cell r="B372" t="str">
            <v>Cameron Ridge 2</v>
          </cell>
          <cell r="C372" t="str">
            <v>CAISO System</v>
          </cell>
          <cell r="D372">
            <v>2.1027300543379561</v>
          </cell>
          <cell r="E372">
            <v>2.2363990577405404</v>
          </cell>
          <cell r="F372">
            <v>1.9650276063576626</v>
          </cell>
          <cell r="G372">
            <v>1.8826610545941991</v>
          </cell>
          <cell r="H372">
            <v>2.0019107202546857</v>
          </cell>
          <cell r="I372">
            <v>1.8349877514020834</v>
          </cell>
          <cell r="J372">
            <v>1.7048560736589418</v>
          </cell>
          <cell r="K372">
            <v>1.2954225467004363</v>
          </cell>
          <cell r="L372">
            <v>1.3382081353049189</v>
          </cell>
          <cell r="M372">
            <v>1.2414408012164719</v>
          </cell>
          <cell r="N372">
            <v>1.6730690095809853</v>
          </cell>
          <cell r="O372">
            <v>2.0266432016035192</v>
          </cell>
        </row>
        <row r="373">
          <cell r="A373" t="str">
            <v>FLOWD2_2_FPLWND</v>
          </cell>
          <cell r="B373" t="str">
            <v>DIABLO WINDS</v>
          </cell>
          <cell r="C373" t="str">
            <v>CAISO System</v>
          </cell>
          <cell r="D373">
            <v>5.9106151527398847</v>
          </cell>
          <cell r="E373">
            <v>6.3416127246499556</v>
          </cell>
          <cell r="F373">
            <v>5.6560812305067092</v>
          </cell>
          <cell r="G373">
            <v>5.9752792202450564</v>
          </cell>
          <cell r="H373">
            <v>6.1817176070214792</v>
          </cell>
          <cell r="I373">
            <v>4.5600748579378187</v>
          </cell>
          <cell r="J373">
            <v>4.0555848613847338</v>
          </cell>
          <cell r="K373">
            <v>3.8090295610863563</v>
          </cell>
          <cell r="L373">
            <v>3.910733418862498</v>
          </cell>
          <cell r="M373">
            <v>3.2772098224117032</v>
          </cell>
          <cell r="N373">
            <v>4.1403204340790243</v>
          </cell>
          <cell r="O373">
            <v>5.2921782575401926</v>
          </cell>
        </row>
        <row r="374">
          <cell r="A374" t="str">
            <v>FMEADO_6_HELLHL</v>
          </cell>
          <cell r="B374" t="str">
            <v>FMEADO_6_HELLHL</v>
          </cell>
          <cell r="C374" t="str">
            <v>Sierra</v>
          </cell>
          <cell r="D374">
            <v>0.17</v>
          </cell>
          <cell r="E374">
            <v>0.16</v>
          </cell>
          <cell r="F374">
            <v>0.17</v>
          </cell>
          <cell r="G374">
            <v>0.2</v>
          </cell>
          <cell r="H374">
            <v>0.11</v>
          </cell>
          <cell r="I374">
            <v>0.34</v>
          </cell>
          <cell r="J374">
            <v>0.44</v>
          </cell>
          <cell r="K374">
            <v>0.41</v>
          </cell>
          <cell r="L374">
            <v>0.33</v>
          </cell>
          <cell r="M374">
            <v>0.35</v>
          </cell>
          <cell r="N374">
            <v>0.3</v>
          </cell>
          <cell r="O374">
            <v>0.27</v>
          </cell>
        </row>
        <row r="375">
          <cell r="A375" t="str">
            <v>FMEADO_7_UNIT</v>
          </cell>
          <cell r="B375" t="str">
            <v>FRENCH MEADOWS HYDRO</v>
          </cell>
          <cell r="C375" t="str">
            <v>Sierra</v>
          </cell>
          <cell r="D375">
            <v>14</v>
          </cell>
          <cell r="E375">
            <v>14</v>
          </cell>
          <cell r="F375">
            <v>15.8</v>
          </cell>
          <cell r="G375">
            <v>12</v>
          </cell>
          <cell r="H375">
            <v>12.8</v>
          </cell>
          <cell r="I375">
            <v>15.8</v>
          </cell>
          <cell r="J375">
            <v>15.8</v>
          </cell>
          <cell r="K375">
            <v>15.8</v>
          </cell>
          <cell r="L375">
            <v>13.52</v>
          </cell>
          <cell r="M375">
            <v>11.72</v>
          </cell>
          <cell r="N375">
            <v>14.8</v>
          </cell>
          <cell r="O375">
            <v>15.6</v>
          </cell>
        </row>
        <row r="376">
          <cell r="A376" t="str">
            <v>FORBST_7_UNIT 1</v>
          </cell>
          <cell r="B376" t="str">
            <v>FORBESTOWN HYDRO</v>
          </cell>
          <cell r="C376" t="str">
            <v>Sierra</v>
          </cell>
          <cell r="D376">
            <v>37.5</v>
          </cell>
          <cell r="E376">
            <v>30</v>
          </cell>
          <cell r="F376">
            <v>30</v>
          </cell>
          <cell r="G376">
            <v>37.4</v>
          </cell>
          <cell r="H376">
            <v>30</v>
          </cell>
          <cell r="I376">
            <v>30</v>
          </cell>
          <cell r="J376">
            <v>30</v>
          </cell>
          <cell r="K376">
            <v>36</v>
          </cell>
          <cell r="L376">
            <v>30</v>
          </cell>
          <cell r="M376">
            <v>30</v>
          </cell>
          <cell r="N376">
            <v>30</v>
          </cell>
          <cell r="O376">
            <v>32</v>
          </cell>
        </row>
        <row r="377">
          <cell r="A377" t="str">
            <v>FORKBU_6_UNIT</v>
          </cell>
          <cell r="B377" t="str">
            <v>HYPOWER, INC. (FORKS OF BUTTE)</v>
          </cell>
          <cell r="C377" t="str">
            <v>CAISO System</v>
          </cell>
          <cell r="D377">
            <v>2.2200000000000002</v>
          </cell>
          <cell r="E377">
            <v>6.79</v>
          </cell>
          <cell r="F377">
            <v>6.77</v>
          </cell>
          <cell r="G377">
            <v>7.4</v>
          </cell>
          <cell r="H377">
            <v>5.37</v>
          </cell>
          <cell r="I377">
            <v>3.27</v>
          </cell>
          <cell r="J377">
            <v>0.8</v>
          </cell>
          <cell r="K377">
            <v>0</v>
          </cell>
          <cell r="L377">
            <v>0</v>
          </cell>
          <cell r="M377">
            <v>0.57999999999999996</v>
          </cell>
          <cell r="N377">
            <v>0.65</v>
          </cell>
          <cell r="O377">
            <v>3.14</v>
          </cell>
        </row>
        <row r="378">
          <cell r="A378" t="str">
            <v>FRESHW_1_SOLAR1</v>
          </cell>
          <cell r="B378" t="str">
            <v>Corcoran 3</v>
          </cell>
          <cell r="C378" t="str">
            <v>Fresno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A379" t="str">
            <v>FRIANT_6_UNITS</v>
          </cell>
          <cell r="B379" t="str">
            <v>FRIANT DAM</v>
          </cell>
          <cell r="C379" t="str">
            <v>Fresno</v>
          </cell>
          <cell r="D379">
            <v>1.2</v>
          </cell>
          <cell r="E379">
            <v>5.05</v>
          </cell>
          <cell r="F379">
            <v>6.22</v>
          </cell>
          <cell r="G379">
            <v>4.67</v>
          </cell>
          <cell r="H379">
            <v>8.81</v>
          </cell>
          <cell r="I379">
            <v>15.33</v>
          </cell>
          <cell r="J379">
            <v>15.5</v>
          </cell>
          <cell r="K379">
            <v>10.48</v>
          </cell>
          <cell r="L379">
            <v>6.54</v>
          </cell>
          <cell r="M379">
            <v>4.5999999999999996</v>
          </cell>
          <cell r="N379">
            <v>1.86</v>
          </cell>
          <cell r="O379">
            <v>1.96</v>
          </cell>
        </row>
        <row r="380">
          <cell r="A380" t="str">
            <v>FRITO_1_LAY</v>
          </cell>
          <cell r="B380" t="str">
            <v>FRITO-LAY</v>
          </cell>
          <cell r="C380" t="str">
            <v>CAISO System</v>
          </cell>
          <cell r="D380">
            <v>0.14000000000000001</v>
          </cell>
          <cell r="E380">
            <v>0.19</v>
          </cell>
          <cell r="F380">
            <v>0.13</v>
          </cell>
          <cell r="G380">
            <v>0.09</v>
          </cell>
          <cell r="H380">
            <v>7.0000000000000007E-2</v>
          </cell>
          <cell r="I380">
            <v>0.08</v>
          </cell>
          <cell r="J380">
            <v>0.06</v>
          </cell>
          <cell r="K380">
            <v>7.0000000000000007E-2</v>
          </cell>
          <cell r="L380">
            <v>0.09</v>
          </cell>
          <cell r="M380">
            <v>7.0000000000000007E-2</v>
          </cell>
          <cell r="N380">
            <v>0.1</v>
          </cell>
          <cell r="O380">
            <v>0.19</v>
          </cell>
        </row>
        <row r="381">
          <cell r="A381" t="str">
            <v>FRNTBW_6_SOLAR1</v>
          </cell>
          <cell r="B381" t="str">
            <v>Frontier Solar</v>
          </cell>
          <cell r="C381" t="str">
            <v>CAISO System</v>
          </cell>
          <cell r="D381">
            <v>0.08</v>
          </cell>
          <cell r="E381">
            <v>0.6</v>
          </cell>
          <cell r="F381">
            <v>0.7</v>
          </cell>
          <cell r="G381">
            <v>0.88</v>
          </cell>
          <cell r="H381">
            <v>1.28</v>
          </cell>
          <cell r="I381">
            <v>2.62</v>
          </cell>
          <cell r="J381">
            <v>2.88</v>
          </cell>
          <cell r="K381">
            <v>2.48</v>
          </cell>
          <cell r="L381">
            <v>2.2200000000000002</v>
          </cell>
          <cell r="M381">
            <v>1.48</v>
          </cell>
          <cell r="N381">
            <v>1.1399999999999999</v>
          </cell>
          <cell r="O381">
            <v>0.7</v>
          </cell>
        </row>
        <row r="382">
          <cell r="A382" t="str">
            <v>FROGTN_1_UTICAA</v>
          </cell>
          <cell r="B382" t="str">
            <v>Angels Powerhouse</v>
          </cell>
          <cell r="C382" t="str">
            <v>Stockton</v>
          </cell>
          <cell r="D382">
            <v>0.73</v>
          </cell>
          <cell r="E382">
            <v>0.85</v>
          </cell>
          <cell r="F382">
            <v>0.89</v>
          </cell>
          <cell r="G382">
            <v>0.78</v>
          </cell>
          <cell r="H382">
            <v>0.61</v>
          </cell>
          <cell r="I382">
            <v>0.52</v>
          </cell>
          <cell r="J382">
            <v>0.45</v>
          </cell>
          <cell r="K382">
            <v>0.37</v>
          </cell>
          <cell r="L382">
            <v>0.47</v>
          </cell>
          <cell r="M382">
            <v>0.48</v>
          </cell>
          <cell r="N382">
            <v>0.06</v>
          </cell>
          <cell r="O382">
            <v>0.81</v>
          </cell>
        </row>
        <row r="383">
          <cell r="A383" t="str">
            <v>FROGTN_1_UTICAM</v>
          </cell>
          <cell r="B383" t="str">
            <v>Murphys Powerhouse</v>
          </cell>
          <cell r="C383" t="str">
            <v>Stockton</v>
          </cell>
          <cell r="D383">
            <v>1.53</v>
          </cell>
          <cell r="E383">
            <v>1.77</v>
          </cell>
          <cell r="F383">
            <v>2.04</v>
          </cell>
          <cell r="G383">
            <v>1.75</v>
          </cell>
          <cell r="H383">
            <v>1.71</v>
          </cell>
          <cell r="I383">
            <v>1.7</v>
          </cell>
          <cell r="J383">
            <v>1.49</v>
          </cell>
          <cell r="K383">
            <v>1.51</v>
          </cell>
          <cell r="L383">
            <v>1.5</v>
          </cell>
          <cell r="M383">
            <v>1.24</v>
          </cell>
          <cell r="N383">
            <v>0.09</v>
          </cell>
          <cell r="O383">
            <v>1.65</v>
          </cell>
        </row>
        <row r="384">
          <cell r="A384" t="str">
            <v>FTSWRD_6_TRFORK</v>
          </cell>
          <cell r="B384" t="str">
            <v>Three Forks Water Power Project</v>
          </cell>
          <cell r="C384" t="str">
            <v>Humboldt</v>
          </cell>
          <cell r="D384">
            <v>0.74</v>
          </cell>
          <cell r="E384">
            <v>0.84</v>
          </cell>
          <cell r="F384">
            <v>0.72</v>
          </cell>
          <cell r="G384">
            <v>0.84</v>
          </cell>
          <cell r="H384">
            <v>0.71</v>
          </cell>
          <cell r="I384">
            <v>0.46</v>
          </cell>
          <cell r="J384">
            <v>0.34</v>
          </cell>
          <cell r="K384">
            <v>0.13</v>
          </cell>
          <cell r="L384">
            <v>0.24</v>
          </cell>
          <cell r="M384">
            <v>0.13</v>
          </cell>
          <cell r="N384">
            <v>0.15</v>
          </cell>
          <cell r="O384">
            <v>0.2</v>
          </cell>
        </row>
        <row r="385">
          <cell r="A385" t="str">
            <v>FTSWRD_7_QFUNTS</v>
          </cell>
          <cell r="B385" t="str">
            <v>FTSWRD_7_QFUNTS</v>
          </cell>
          <cell r="C385" t="str">
            <v>Humboldt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A386" t="str">
            <v>FULTON_1_QF</v>
          </cell>
          <cell r="B386" t="str">
            <v>SMALL QF AGGREGATION - ZENIA</v>
          </cell>
          <cell r="C386" t="str">
            <v>NCNB</v>
          </cell>
          <cell r="D386">
            <v>0.13</v>
          </cell>
          <cell r="E386">
            <v>0.12</v>
          </cell>
          <cell r="F386">
            <v>0.11</v>
          </cell>
          <cell r="G386">
            <v>0.14000000000000001</v>
          </cell>
          <cell r="H386">
            <v>0.13</v>
          </cell>
          <cell r="I386">
            <v>0.1</v>
          </cell>
          <cell r="J386">
            <v>7.0000000000000007E-2</v>
          </cell>
          <cell r="K386">
            <v>0.04</v>
          </cell>
          <cell r="L386">
            <v>0.05</v>
          </cell>
          <cell r="M386">
            <v>0.06</v>
          </cell>
          <cell r="N386">
            <v>7.0000000000000007E-2</v>
          </cell>
          <cell r="O386">
            <v>0.1</v>
          </cell>
        </row>
        <row r="387">
          <cell r="A387" t="str">
            <v>GALE_1_SR3SR3</v>
          </cell>
          <cell r="B387" t="str">
            <v>Sunray 3</v>
          </cell>
          <cell r="C387" t="str">
            <v>CAISO System</v>
          </cell>
          <cell r="D387">
            <v>0.06</v>
          </cell>
          <cell r="E387">
            <v>0.41</v>
          </cell>
          <cell r="F387">
            <v>0.48</v>
          </cell>
          <cell r="G387">
            <v>0.61</v>
          </cell>
          <cell r="H387">
            <v>0.88</v>
          </cell>
          <cell r="I387">
            <v>1.81</v>
          </cell>
          <cell r="J387">
            <v>1.99</v>
          </cell>
          <cell r="K387">
            <v>1.71</v>
          </cell>
          <cell r="L387">
            <v>1.53</v>
          </cell>
          <cell r="M387">
            <v>1.02</v>
          </cell>
          <cell r="N387">
            <v>0.79</v>
          </cell>
          <cell r="O387">
            <v>0.48</v>
          </cell>
        </row>
        <row r="388">
          <cell r="A388" t="str">
            <v>GANSO_1_WSTBM1</v>
          </cell>
          <cell r="B388" t="str">
            <v>Weststar Dairy Biogas</v>
          </cell>
          <cell r="C388" t="str">
            <v>CAISO System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89">
          <cell r="A389" t="str">
            <v>GARLND_2_GARBT1</v>
          </cell>
          <cell r="B389" t="str">
            <v>Garland B BESS</v>
          </cell>
          <cell r="C389" t="str">
            <v>CAISO System</v>
          </cell>
          <cell r="D389">
            <v>88</v>
          </cell>
          <cell r="E389">
            <v>88</v>
          </cell>
          <cell r="F389">
            <v>88</v>
          </cell>
          <cell r="G389">
            <v>88</v>
          </cell>
          <cell r="H389">
            <v>88</v>
          </cell>
          <cell r="I389">
            <v>88</v>
          </cell>
          <cell r="J389">
            <v>88</v>
          </cell>
          <cell r="K389">
            <v>88</v>
          </cell>
          <cell r="L389">
            <v>88</v>
          </cell>
          <cell r="M389">
            <v>88</v>
          </cell>
          <cell r="N389">
            <v>88</v>
          </cell>
          <cell r="O389">
            <v>88</v>
          </cell>
        </row>
        <row r="390">
          <cell r="A390" t="str">
            <v>GARLND_2_GASLR</v>
          </cell>
          <cell r="B390" t="str">
            <v>Garland B</v>
          </cell>
          <cell r="C390" t="str">
            <v>CAISO System</v>
          </cell>
          <cell r="D390">
            <v>0.38</v>
          </cell>
          <cell r="E390">
            <v>3.26</v>
          </cell>
          <cell r="F390">
            <v>3.89</v>
          </cell>
          <cell r="G390">
            <v>5.09</v>
          </cell>
          <cell r="H390">
            <v>7.65</v>
          </cell>
          <cell r="I390">
            <v>16.82</v>
          </cell>
          <cell r="J390">
            <v>18.7</v>
          </cell>
          <cell r="K390">
            <v>15.85</v>
          </cell>
          <cell r="L390">
            <v>13.56</v>
          </cell>
          <cell r="M390">
            <v>8.39</v>
          </cell>
          <cell r="N390">
            <v>5.79</v>
          </cell>
          <cell r="O390">
            <v>2.92</v>
          </cell>
        </row>
        <row r="391">
          <cell r="A391" t="str">
            <v>GARLND_2_GASLRA</v>
          </cell>
          <cell r="B391" t="str">
            <v>Garland A</v>
          </cell>
          <cell r="C391" t="str">
            <v>CAISO System</v>
          </cell>
          <cell r="D391">
            <v>0.08</v>
          </cell>
          <cell r="E391">
            <v>0.6</v>
          </cell>
          <cell r="F391">
            <v>0.7</v>
          </cell>
          <cell r="G391">
            <v>0.88</v>
          </cell>
          <cell r="H391">
            <v>1.28</v>
          </cell>
          <cell r="I391">
            <v>2.62</v>
          </cell>
          <cell r="J391">
            <v>2.88</v>
          </cell>
          <cell r="K391">
            <v>2.48</v>
          </cell>
          <cell r="L391">
            <v>2.2200000000000002</v>
          </cell>
          <cell r="M391">
            <v>1.48</v>
          </cell>
          <cell r="N391">
            <v>1.1399999999999999</v>
          </cell>
          <cell r="O391">
            <v>0.7</v>
          </cell>
        </row>
        <row r="392">
          <cell r="A392" t="str">
            <v>GARNET_1_SOLAR</v>
          </cell>
          <cell r="B392" t="str">
            <v>North Palm Springs 4A</v>
          </cell>
          <cell r="C392" t="str">
            <v>LA Basin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</row>
        <row r="393">
          <cell r="A393" t="str">
            <v>GARNET_1_SOLAR2</v>
          </cell>
          <cell r="B393" t="str">
            <v>Garnet Solar Power Generation Station 1</v>
          </cell>
          <cell r="C393" t="str">
            <v>LA Basin</v>
          </cell>
          <cell r="D393">
            <v>0.02</v>
          </cell>
          <cell r="E393">
            <v>0.12</v>
          </cell>
          <cell r="F393">
            <v>0.14000000000000001</v>
          </cell>
          <cell r="G393">
            <v>0.18</v>
          </cell>
          <cell r="H393">
            <v>0.26</v>
          </cell>
          <cell r="I393">
            <v>0.52</v>
          </cell>
          <cell r="J393">
            <v>0.57999999999999996</v>
          </cell>
          <cell r="K393">
            <v>0.5</v>
          </cell>
          <cell r="L393">
            <v>0.44</v>
          </cell>
          <cell r="M393">
            <v>0.3</v>
          </cell>
          <cell r="N393">
            <v>0.23</v>
          </cell>
          <cell r="O393">
            <v>0.14000000000000001</v>
          </cell>
        </row>
        <row r="394">
          <cell r="A394" t="str">
            <v>GARNET_1_WIND</v>
          </cell>
          <cell r="B394" t="str">
            <v>GARNET WIND ENERGY CENTER</v>
          </cell>
          <cell r="C394" t="str">
            <v>LA Basin</v>
          </cell>
          <cell r="D394">
            <v>1.1485500296803961</v>
          </cell>
          <cell r="E394">
            <v>1.2215625105305472</v>
          </cell>
          <cell r="F394">
            <v>1.0733344068340174</v>
          </cell>
          <cell r="G394">
            <v>1.0283442735178399</v>
          </cell>
          <cell r="H394">
            <v>1.0934806455172652</v>
          </cell>
          <cell r="I394">
            <v>1.0023042339591213</v>
          </cell>
          <cell r="J394">
            <v>0.93122390578009429</v>
          </cell>
          <cell r="K394">
            <v>0.70758374399603663</v>
          </cell>
          <cell r="L394">
            <v>0.73095402348588001</v>
          </cell>
          <cell r="M394">
            <v>0.67809791663084595</v>
          </cell>
          <cell r="N394">
            <v>0.91386122372070622</v>
          </cell>
          <cell r="O394">
            <v>1.1069899840691491</v>
          </cell>
        </row>
        <row r="395">
          <cell r="A395" t="str">
            <v>GARNET_1_WINDS</v>
          </cell>
          <cell r="B395" t="str">
            <v>Garnet Winds Aggregation</v>
          </cell>
          <cell r="C395" t="str">
            <v>LA Basin</v>
          </cell>
          <cell r="D395">
            <v>3.9757501027398328</v>
          </cell>
          <cell r="E395">
            <v>4.2284856133749713</v>
          </cell>
          <cell r="F395">
            <v>3.7153883313485214</v>
          </cell>
          <cell r="G395">
            <v>3.5596532544848305</v>
          </cell>
          <cell r="H395">
            <v>3.7851253114059178</v>
          </cell>
          <cell r="I395">
            <v>3.4695146560123424</v>
          </cell>
          <cell r="J395">
            <v>3.2234673661618647</v>
          </cell>
          <cell r="K395">
            <v>2.4493283446016649</v>
          </cell>
          <cell r="L395">
            <v>2.5302254659126615</v>
          </cell>
          <cell r="M395">
            <v>2.3472620191067746</v>
          </cell>
          <cell r="N395">
            <v>3.1633657744178292</v>
          </cell>
          <cell r="O395">
            <v>3.8318884063932086</v>
          </cell>
        </row>
        <row r="396">
          <cell r="A396" t="str">
            <v>GARNET_1_WT3WND</v>
          </cell>
          <cell r="B396" t="str">
            <v>Wagner Wind</v>
          </cell>
          <cell r="C396" t="str">
            <v>LA Basin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7">
          <cell r="A397" t="str">
            <v>GARNET_2_COAWD2</v>
          </cell>
          <cell r="B397" t="str">
            <v>Coachella 2</v>
          </cell>
          <cell r="C397" t="str">
            <v>LA Basin</v>
          </cell>
          <cell r="D397">
            <v>1.9083600493151198</v>
          </cell>
          <cell r="E397">
            <v>2.0296730944199863</v>
          </cell>
          <cell r="F397">
            <v>1.7833863990472905</v>
          </cell>
          <cell r="G397">
            <v>1.7086335621527187</v>
          </cell>
          <cell r="H397">
            <v>1.8168601494748409</v>
          </cell>
          <cell r="I397">
            <v>1.6653670348859246</v>
          </cell>
          <cell r="J397">
            <v>1.5472643357576952</v>
          </cell>
          <cell r="K397">
            <v>1.1756776054087994</v>
          </cell>
          <cell r="L397">
            <v>1.2145082236380775</v>
          </cell>
          <cell r="M397">
            <v>1.1266857691712517</v>
          </cell>
          <cell r="N397">
            <v>1.5184155717205581</v>
          </cell>
          <cell r="O397">
            <v>1.8393064350687403</v>
          </cell>
        </row>
        <row r="398">
          <cell r="A398" t="str">
            <v>GARNET_2_HYDRO</v>
          </cell>
          <cell r="B398" t="str">
            <v>Whitewater Hydro</v>
          </cell>
          <cell r="C398" t="str">
            <v>LA Basin</v>
          </cell>
          <cell r="D398">
            <v>0.09</v>
          </cell>
          <cell r="E398">
            <v>0</v>
          </cell>
          <cell r="F398">
            <v>0</v>
          </cell>
          <cell r="G398">
            <v>0.15</v>
          </cell>
          <cell r="H398">
            <v>0.28999999999999998</v>
          </cell>
          <cell r="I398">
            <v>0.27</v>
          </cell>
          <cell r="J398">
            <v>0.31</v>
          </cell>
          <cell r="K398">
            <v>0.3</v>
          </cell>
          <cell r="L398">
            <v>0.31</v>
          </cell>
          <cell r="M398">
            <v>0.46</v>
          </cell>
          <cell r="N398">
            <v>0.24</v>
          </cell>
          <cell r="O398">
            <v>0.42</v>
          </cell>
        </row>
        <row r="399">
          <cell r="A399" t="str">
            <v>GARNET_2_WIND1</v>
          </cell>
          <cell r="B399" t="str">
            <v>Phoenix</v>
          </cell>
          <cell r="C399" t="str">
            <v>LA Basin</v>
          </cell>
          <cell r="D399">
            <v>1.9790400511416057</v>
          </cell>
          <cell r="E399">
            <v>2.1048461719910971</v>
          </cell>
          <cell r="F399">
            <v>1.8494377471601531</v>
          </cell>
          <cell r="G399">
            <v>1.7719162866768934</v>
          </cell>
          <cell r="H399">
            <v>1.8841512661220572</v>
          </cell>
          <cell r="I399">
            <v>1.7270472954372551</v>
          </cell>
          <cell r="J399">
            <v>1.6045704222672394</v>
          </cell>
          <cell r="K399">
            <v>1.2192212204239401</v>
          </cell>
          <cell r="L399">
            <v>1.2594900096987471</v>
          </cell>
          <cell r="M399">
            <v>1.1684148717331502</v>
          </cell>
          <cell r="N399">
            <v>1.5746531854879862</v>
          </cell>
          <cell r="O399">
            <v>1.9074288956268417</v>
          </cell>
        </row>
        <row r="400">
          <cell r="A400" t="str">
            <v>GARNET_2_WIND2</v>
          </cell>
          <cell r="B400" t="str">
            <v>Karen Avenue Wind Farm</v>
          </cell>
          <cell r="C400" t="str">
            <v>LA Basin</v>
          </cell>
          <cell r="D400">
            <v>2.0673900534247132</v>
          </cell>
          <cell r="E400">
            <v>2.1988125189549854</v>
          </cell>
          <cell r="F400">
            <v>1.9320019323012314</v>
          </cell>
          <cell r="G400">
            <v>1.8510196923321118</v>
          </cell>
          <cell r="H400">
            <v>1.9682651619310776</v>
          </cell>
          <cell r="I400">
            <v>1.8041476211264182</v>
          </cell>
          <cell r="J400">
            <v>1.6762030304041697</v>
          </cell>
          <cell r="K400">
            <v>1.273650739192866</v>
          </cell>
          <cell r="L400">
            <v>1.3157172422745842</v>
          </cell>
          <cell r="M400">
            <v>1.2205762499355228</v>
          </cell>
          <cell r="N400">
            <v>1.6449502026972713</v>
          </cell>
          <cell r="O400">
            <v>1.9925819713244686</v>
          </cell>
        </row>
        <row r="401">
          <cell r="A401" t="str">
            <v>GARNET_2_WIND3</v>
          </cell>
          <cell r="B401" t="str">
            <v>San Gorgonio East</v>
          </cell>
          <cell r="C401" t="str">
            <v>LA Basin</v>
          </cell>
          <cell r="D401">
            <v>2.2264200575343063</v>
          </cell>
          <cell r="E401">
            <v>2.3679519434899841</v>
          </cell>
          <cell r="F401">
            <v>2.0806174655551719</v>
          </cell>
          <cell r="G401">
            <v>1.993405822511505</v>
          </cell>
          <cell r="H401">
            <v>2.1196701743873141</v>
          </cell>
          <cell r="I401">
            <v>1.9429282073669119</v>
          </cell>
          <cell r="J401">
            <v>1.8051417250506443</v>
          </cell>
          <cell r="K401">
            <v>1.3716238729769323</v>
          </cell>
          <cell r="L401">
            <v>1.4169262609110904</v>
          </cell>
          <cell r="M401">
            <v>1.3144667306997937</v>
          </cell>
          <cell r="N401">
            <v>1.7714848336739843</v>
          </cell>
          <cell r="O401">
            <v>2.1458575075801964</v>
          </cell>
        </row>
        <row r="402">
          <cell r="A402" t="str">
            <v>GARNET_2_WIND4</v>
          </cell>
          <cell r="B402" t="str">
            <v>Windustries</v>
          </cell>
          <cell r="C402" t="str">
            <v>LA Basin</v>
          </cell>
          <cell r="D402">
            <v>1.731660044748905</v>
          </cell>
          <cell r="E402">
            <v>1.84174040049221</v>
          </cell>
          <cell r="F402">
            <v>1.618258028765134</v>
          </cell>
          <cell r="G402">
            <v>1.5504267508422818</v>
          </cell>
          <cell r="H402">
            <v>1.6486323578568001</v>
          </cell>
          <cell r="I402">
            <v>1.5111663835075981</v>
          </cell>
          <cell r="J402">
            <v>1.4039991194838346</v>
          </cell>
          <cell r="K402">
            <v>1.0668185678709476</v>
          </cell>
          <cell r="L402">
            <v>1.1020537584864039</v>
          </cell>
          <cell r="M402">
            <v>1.0223630127665062</v>
          </cell>
          <cell r="N402">
            <v>1.377821537301988</v>
          </cell>
          <cell r="O402">
            <v>1.6690002836734865</v>
          </cell>
        </row>
        <row r="403">
          <cell r="A403" t="str">
            <v>GARNET_2_WIND5</v>
          </cell>
          <cell r="B403" t="str">
            <v>Eastwind</v>
          </cell>
          <cell r="C403" t="str">
            <v>LA Basin</v>
          </cell>
          <cell r="D403">
            <v>0.53010001369864435</v>
          </cell>
          <cell r="E403">
            <v>0.56379808178332946</v>
          </cell>
          <cell r="F403">
            <v>0.49538511084646952</v>
          </cell>
          <cell r="G403">
            <v>0.4746204339313107</v>
          </cell>
          <cell r="H403">
            <v>0.5046833748541224</v>
          </cell>
          <cell r="I403">
            <v>0.46260195413497901</v>
          </cell>
          <cell r="J403">
            <v>0.42979564882158194</v>
          </cell>
          <cell r="K403">
            <v>0.32657711261355538</v>
          </cell>
          <cell r="L403">
            <v>0.33736339545502153</v>
          </cell>
          <cell r="M403">
            <v>0.31296826921423659</v>
          </cell>
          <cell r="N403">
            <v>0.42178210325571053</v>
          </cell>
          <cell r="O403">
            <v>0.5109184541857611</v>
          </cell>
        </row>
        <row r="404">
          <cell r="A404" t="str">
            <v>GARNET_2_WPMWD6</v>
          </cell>
          <cell r="B404" t="str">
            <v>WINTEC PALM</v>
          </cell>
          <cell r="C404" t="str">
            <v>LA Basin</v>
          </cell>
          <cell r="D404">
            <v>1.0478310270776536</v>
          </cell>
          <cell r="E404">
            <v>1.1144408749917147</v>
          </cell>
          <cell r="F404">
            <v>0.97921123577318814</v>
          </cell>
          <cell r="G404">
            <v>0.93816639107089073</v>
          </cell>
          <cell r="H404">
            <v>0.99759080429498193</v>
          </cell>
          <cell r="I404">
            <v>0.91440986267347513</v>
          </cell>
          <cell r="J404">
            <v>0.84956273250399361</v>
          </cell>
          <cell r="K404">
            <v>0.64553409259946104</v>
          </cell>
          <cell r="L404">
            <v>0.66685497834942586</v>
          </cell>
          <cell r="M404">
            <v>0.61863394548014095</v>
          </cell>
          <cell r="N404">
            <v>0.83372262410212117</v>
          </cell>
          <cell r="O404">
            <v>1.0099154777738544</v>
          </cell>
        </row>
        <row r="405">
          <cell r="A405" t="str">
            <v>GASKW1_2_GW1SR1</v>
          </cell>
          <cell r="B405" t="str">
            <v>Gaskell West 1</v>
          </cell>
          <cell r="C405" t="str">
            <v>CAISO System</v>
          </cell>
          <cell r="D405">
            <v>0.08</v>
          </cell>
          <cell r="E405">
            <v>0.6</v>
          </cell>
          <cell r="F405">
            <v>0.7</v>
          </cell>
          <cell r="G405">
            <v>0.88</v>
          </cell>
          <cell r="H405">
            <v>1.28</v>
          </cell>
          <cell r="I405">
            <v>2.62</v>
          </cell>
          <cell r="J405">
            <v>2.88</v>
          </cell>
          <cell r="K405">
            <v>2.48</v>
          </cell>
          <cell r="L405">
            <v>2.2200000000000002</v>
          </cell>
          <cell r="M405">
            <v>1.48</v>
          </cell>
          <cell r="N405">
            <v>1.1399999999999999</v>
          </cell>
          <cell r="O405">
            <v>0.7</v>
          </cell>
        </row>
        <row r="406">
          <cell r="A406" t="str">
            <v>GATES_2_SOLAR</v>
          </cell>
          <cell r="B406" t="str">
            <v>Gates Solar Station</v>
          </cell>
          <cell r="C406" t="str">
            <v>CAISO System</v>
          </cell>
          <cell r="D406">
            <v>0.08</v>
          </cell>
          <cell r="E406">
            <v>0.6</v>
          </cell>
          <cell r="F406">
            <v>0.7</v>
          </cell>
          <cell r="G406">
            <v>0.88</v>
          </cell>
          <cell r="H406">
            <v>1.28</v>
          </cell>
          <cell r="I406">
            <v>2.62</v>
          </cell>
          <cell r="J406">
            <v>2.88</v>
          </cell>
          <cell r="K406">
            <v>2.48</v>
          </cell>
          <cell r="L406">
            <v>2.2200000000000002</v>
          </cell>
          <cell r="M406">
            <v>1.48</v>
          </cell>
          <cell r="N406">
            <v>1.1399999999999999</v>
          </cell>
          <cell r="O406">
            <v>0.7</v>
          </cell>
        </row>
        <row r="407">
          <cell r="A407" t="str">
            <v>GATES_2_WSOLAR</v>
          </cell>
          <cell r="B407" t="str">
            <v>West Gates Solar Station</v>
          </cell>
          <cell r="C407" t="str">
            <v>CAISO System</v>
          </cell>
          <cell r="D407">
            <v>0.04</v>
          </cell>
          <cell r="E407">
            <v>0.3</v>
          </cell>
          <cell r="F407">
            <v>0.35</v>
          </cell>
          <cell r="G407">
            <v>0.44</v>
          </cell>
          <cell r="H407">
            <v>0.64</v>
          </cell>
          <cell r="I407">
            <v>1.31</v>
          </cell>
          <cell r="J407">
            <v>1.44</v>
          </cell>
          <cell r="K407">
            <v>1.24</v>
          </cell>
          <cell r="L407">
            <v>1.1100000000000001</v>
          </cell>
          <cell r="M407">
            <v>0.74</v>
          </cell>
          <cell r="N407">
            <v>0.56999999999999995</v>
          </cell>
          <cell r="O407">
            <v>0.35</v>
          </cell>
        </row>
        <row r="408">
          <cell r="A408" t="str">
            <v>GATEWY_2_GESBT1</v>
          </cell>
          <cell r="B408" t="str">
            <v>Gateway Energy Stroage</v>
          </cell>
          <cell r="C408" t="str">
            <v>San Diego-IV</v>
          </cell>
          <cell r="D408">
            <v>175</v>
          </cell>
          <cell r="E408">
            <v>175</v>
          </cell>
          <cell r="F408">
            <v>175</v>
          </cell>
          <cell r="G408">
            <v>175</v>
          </cell>
          <cell r="H408">
            <v>175</v>
          </cell>
          <cell r="I408">
            <v>175</v>
          </cell>
          <cell r="J408">
            <v>175</v>
          </cell>
          <cell r="K408">
            <v>175</v>
          </cell>
          <cell r="L408">
            <v>175</v>
          </cell>
          <cell r="M408">
            <v>175</v>
          </cell>
          <cell r="N408">
            <v>175</v>
          </cell>
          <cell r="O408">
            <v>175</v>
          </cell>
        </row>
        <row r="409">
          <cell r="A409" t="str">
            <v>GATWAY_2_PL1X3</v>
          </cell>
          <cell r="B409" t="str">
            <v>GATEWAY GENERATING STATION</v>
          </cell>
          <cell r="C409" t="str">
            <v>Bay Area</v>
          </cell>
          <cell r="D409">
            <v>549.57000000000005</v>
          </cell>
          <cell r="E409">
            <v>552.30999999999995</v>
          </cell>
          <cell r="F409">
            <v>547.4</v>
          </cell>
          <cell r="G409">
            <v>533.55999999999995</v>
          </cell>
          <cell r="H409">
            <v>527.16</v>
          </cell>
          <cell r="I409">
            <v>505.09</v>
          </cell>
          <cell r="J409">
            <v>493.51</v>
          </cell>
          <cell r="K409">
            <v>505.51</v>
          </cell>
          <cell r="L409">
            <v>513.59</v>
          </cell>
          <cell r="M409">
            <v>529.23</v>
          </cell>
          <cell r="N409">
            <v>541</v>
          </cell>
          <cell r="O409">
            <v>543.6</v>
          </cell>
        </row>
        <row r="410">
          <cell r="A410" t="str">
            <v>GENESI_2_STG</v>
          </cell>
          <cell r="B410" t="str">
            <v>Genesis Station</v>
          </cell>
          <cell r="C410" t="str">
            <v>CAISO System</v>
          </cell>
          <cell r="D410">
            <v>0.27</v>
          </cell>
          <cell r="E410">
            <v>3.93</v>
          </cell>
          <cell r="F410">
            <v>5.84</v>
          </cell>
          <cell r="G410">
            <v>8.4700000000000006</v>
          </cell>
          <cell r="H410">
            <v>12.72</v>
          </cell>
          <cell r="I410">
            <v>26.43</v>
          </cell>
          <cell r="J410">
            <v>28.91</v>
          </cell>
          <cell r="K410">
            <v>24.59</v>
          </cell>
          <cell r="L410">
            <v>20.65</v>
          </cell>
          <cell r="M410">
            <v>12.94</v>
          </cell>
          <cell r="N410">
            <v>7.54</v>
          </cell>
          <cell r="O410">
            <v>0.79</v>
          </cell>
        </row>
        <row r="411">
          <cell r="A411" t="str">
            <v>GEYS11_7_UNIT11</v>
          </cell>
          <cell r="B411" t="str">
            <v>GEYSERS UNIT 11 (HEALDSBURG)</v>
          </cell>
          <cell r="C411" t="str">
            <v>NCNB</v>
          </cell>
          <cell r="D411">
            <v>68</v>
          </cell>
          <cell r="E411">
            <v>68</v>
          </cell>
          <cell r="F411">
            <v>68</v>
          </cell>
          <cell r="G411">
            <v>68</v>
          </cell>
          <cell r="H411">
            <v>68</v>
          </cell>
          <cell r="I411">
            <v>68</v>
          </cell>
          <cell r="J411">
            <v>68</v>
          </cell>
          <cell r="K411">
            <v>68</v>
          </cell>
          <cell r="L411">
            <v>68</v>
          </cell>
          <cell r="M411">
            <v>68</v>
          </cell>
          <cell r="N411">
            <v>68</v>
          </cell>
          <cell r="O411">
            <v>68</v>
          </cell>
        </row>
        <row r="412">
          <cell r="A412" t="str">
            <v>GEYS12_7_UNIT12</v>
          </cell>
          <cell r="B412" t="str">
            <v>GEYSERS UNIT 12 (HEALDSBURG)</v>
          </cell>
          <cell r="C412" t="str">
            <v>NCNB</v>
          </cell>
          <cell r="D412">
            <v>50</v>
          </cell>
          <cell r="E412">
            <v>50</v>
          </cell>
          <cell r="F412">
            <v>50</v>
          </cell>
          <cell r="G412">
            <v>50</v>
          </cell>
          <cell r="H412">
            <v>50</v>
          </cell>
          <cell r="I412">
            <v>50</v>
          </cell>
          <cell r="J412">
            <v>50</v>
          </cell>
          <cell r="K412">
            <v>50</v>
          </cell>
          <cell r="L412">
            <v>50</v>
          </cell>
          <cell r="M412">
            <v>50</v>
          </cell>
          <cell r="N412">
            <v>50</v>
          </cell>
          <cell r="O412">
            <v>50</v>
          </cell>
        </row>
        <row r="413">
          <cell r="A413" t="str">
            <v>GEYS13_7_UNIT13</v>
          </cell>
          <cell r="B413" t="str">
            <v>GEYSERS UNIT 13 (HEALDSBURG)</v>
          </cell>
          <cell r="C413" t="str">
            <v>NCNB</v>
          </cell>
          <cell r="D413">
            <v>56</v>
          </cell>
          <cell r="E413">
            <v>56</v>
          </cell>
          <cell r="F413">
            <v>56</v>
          </cell>
          <cell r="G413">
            <v>56</v>
          </cell>
          <cell r="H413">
            <v>56</v>
          </cell>
          <cell r="I413">
            <v>56</v>
          </cell>
          <cell r="J413">
            <v>56</v>
          </cell>
          <cell r="K413">
            <v>56</v>
          </cell>
          <cell r="L413">
            <v>56</v>
          </cell>
          <cell r="M413">
            <v>56</v>
          </cell>
          <cell r="N413">
            <v>56</v>
          </cell>
          <cell r="O413">
            <v>56</v>
          </cell>
        </row>
        <row r="414">
          <cell r="A414" t="str">
            <v>GEYS14_7_UNIT14</v>
          </cell>
          <cell r="B414" t="str">
            <v>GEYSERS UNIT 14 (HEALDSBURG)</v>
          </cell>
          <cell r="C414" t="str">
            <v>NCNB</v>
          </cell>
          <cell r="D414">
            <v>50</v>
          </cell>
          <cell r="E414">
            <v>50</v>
          </cell>
          <cell r="F414">
            <v>50</v>
          </cell>
          <cell r="G414">
            <v>50</v>
          </cell>
          <cell r="H414">
            <v>50</v>
          </cell>
          <cell r="I414">
            <v>50</v>
          </cell>
          <cell r="J414">
            <v>50</v>
          </cell>
          <cell r="K414">
            <v>50</v>
          </cell>
          <cell r="L414">
            <v>50</v>
          </cell>
          <cell r="M414">
            <v>50</v>
          </cell>
          <cell r="N414">
            <v>50</v>
          </cell>
          <cell r="O414">
            <v>50</v>
          </cell>
        </row>
        <row r="415">
          <cell r="A415" t="str">
            <v>GEYS16_7_UNIT16</v>
          </cell>
          <cell r="B415" t="str">
            <v>GEYSERS UNIT 16 (HEALDSBURG)</v>
          </cell>
          <cell r="C415" t="str">
            <v>NCNB</v>
          </cell>
          <cell r="D415">
            <v>49</v>
          </cell>
          <cell r="E415">
            <v>49</v>
          </cell>
          <cell r="F415">
            <v>49</v>
          </cell>
          <cell r="G415">
            <v>49</v>
          </cell>
          <cell r="H415">
            <v>49</v>
          </cell>
          <cell r="I415">
            <v>49</v>
          </cell>
          <cell r="J415">
            <v>49</v>
          </cell>
          <cell r="K415">
            <v>49</v>
          </cell>
          <cell r="L415">
            <v>49</v>
          </cell>
          <cell r="M415">
            <v>49</v>
          </cell>
          <cell r="N415">
            <v>49</v>
          </cell>
          <cell r="O415">
            <v>49</v>
          </cell>
        </row>
        <row r="416">
          <cell r="A416" t="str">
            <v>GEYS17_7_UNIT17</v>
          </cell>
          <cell r="B416" t="str">
            <v>GEYSERS UNIT 17 (HEALDSBURG)</v>
          </cell>
          <cell r="C416" t="str">
            <v>NCNB</v>
          </cell>
          <cell r="D416">
            <v>56</v>
          </cell>
          <cell r="E416">
            <v>56</v>
          </cell>
          <cell r="F416">
            <v>56</v>
          </cell>
          <cell r="G416">
            <v>56</v>
          </cell>
          <cell r="H416">
            <v>56</v>
          </cell>
          <cell r="I416">
            <v>56</v>
          </cell>
          <cell r="J416">
            <v>56</v>
          </cell>
          <cell r="K416">
            <v>56</v>
          </cell>
          <cell r="L416">
            <v>56</v>
          </cell>
          <cell r="M416">
            <v>56</v>
          </cell>
          <cell r="N416">
            <v>56</v>
          </cell>
          <cell r="O416">
            <v>56</v>
          </cell>
        </row>
        <row r="417">
          <cell r="A417" t="str">
            <v>GEYS18_7_UNIT18</v>
          </cell>
          <cell r="B417" t="str">
            <v>GEYSERS UNIT 18 (HEALDSBURG)</v>
          </cell>
          <cell r="C417" t="str">
            <v>NCNB</v>
          </cell>
          <cell r="D417">
            <v>45</v>
          </cell>
          <cell r="E417">
            <v>45</v>
          </cell>
          <cell r="F417">
            <v>45</v>
          </cell>
          <cell r="G417">
            <v>45</v>
          </cell>
          <cell r="H417">
            <v>45</v>
          </cell>
          <cell r="I417">
            <v>45</v>
          </cell>
          <cell r="J417">
            <v>45</v>
          </cell>
          <cell r="K417">
            <v>45</v>
          </cell>
          <cell r="L417">
            <v>45</v>
          </cell>
          <cell r="M417">
            <v>45</v>
          </cell>
          <cell r="N417">
            <v>45</v>
          </cell>
          <cell r="O417">
            <v>45</v>
          </cell>
        </row>
        <row r="418">
          <cell r="A418" t="str">
            <v>GEYS20_7_UNIT20</v>
          </cell>
          <cell r="B418" t="str">
            <v>GEYSERS UNIT 20 (HEALDSBURG)</v>
          </cell>
          <cell r="C418" t="str">
            <v>NCNB</v>
          </cell>
          <cell r="D418">
            <v>50</v>
          </cell>
          <cell r="E418">
            <v>50</v>
          </cell>
          <cell r="F418">
            <v>50</v>
          </cell>
          <cell r="G418">
            <v>50</v>
          </cell>
          <cell r="H418">
            <v>50</v>
          </cell>
          <cell r="I418">
            <v>50</v>
          </cell>
          <cell r="J418">
            <v>50</v>
          </cell>
          <cell r="K418">
            <v>50</v>
          </cell>
          <cell r="L418">
            <v>50</v>
          </cell>
          <cell r="M418">
            <v>50</v>
          </cell>
          <cell r="N418">
            <v>50</v>
          </cell>
          <cell r="O418">
            <v>50</v>
          </cell>
        </row>
        <row r="419">
          <cell r="A419" t="str">
            <v>GIFENS_6_BUGSL1</v>
          </cell>
          <cell r="B419" t="str">
            <v>Burford Giffen</v>
          </cell>
          <cell r="C419" t="str">
            <v>Fresno</v>
          </cell>
          <cell r="D419">
            <v>0.08</v>
          </cell>
          <cell r="E419">
            <v>0.6</v>
          </cell>
          <cell r="F419">
            <v>0.7</v>
          </cell>
          <cell r="G419">
            <v>0.88</v>
          </cell>
          <cell r="H419">
            <v>1.28</v>
          </cell>
          <cell r="I419">
            <v>2.62</v>
          </cell>
          <cell r="J419">
            <v>2.88</v>
          </cell>
          <cell r="K419">
            <v>2.48</v>
          </cell>
          <cell r="L419">
            <v>2.2200000000000002</v>
          </cell>
          <cell r="M419">
            <v>1.48</v>
          </cell>
          <cell r="N419">
            <v>1.1399999999999999</v>
          </cell>
          <cell r="O419">
            <v>0.7</v>
          </cell>
        </row>
        <row r="420">
          <cell r="A420" t="str">
            <v>GIFFEN_6_SOLAR</v>
          </cell>
          <cell r="B420" t="str">
            <v>Giffen Solar Station</v>
          </cell>
          <cell r="C420" t="str">
            <v>Fresno</v>
          </cell>
          <cell r="D420">
            <v>0.04</v>
          </cell>
          <cell r="E420">
            <v>0.3</v>
          </cell>
          <cell r="F420">
            <v>0.35</v>
          </cell>
          <cell r="G420">
            <v>0.44</v>
          </cell>
          <cell r="H420">
            <v>0.64</v>
          </cell>
          <cell r="I420">
            <v>1.31</v>
          </cell>
          <cell r="J420">
            <v>1.44</v>
          </cell>
          <cell r="K420">
            <v>1.24</v>
          </cell>
          <cell r="L420">
            <v>1.1100000000000001</v>
          </cell>
          <cell r="M420">
            <v>0.74</v>
          </cell>
          <cell r="N420">
            <v>0.56999999999999995</v>
          </cell>
          <cell r="O420">
            <v>0.35</v>
          </cell>
        </row>
        <row r="421">
          <cell r="A421" t="str">
            <v>GIFFEN_6_SOLAR1</v>
          </cell>
          <cell r="B421" t="str">
            <v>Aspiration Solar G</v>
          </cell>
          <cell r="C421" t="str">
            <v>Fresno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</row>
        <row r="422">
          <cell r="A422" t="str">
            <v>GILROY_1_UNIT</v>
          </cell>
          <cell r="B422" t="str">
            <v>GILROY COGEN AGGREGATE</v>
          </cell>
          <cell r="C422" t="str">
            <v>Bay Area</v>
          </cell>
          <cell r="D422">
            <v>120</v>
          </cell>
          <cell r="E422">
            <v>120</v>
          </cell>
          <cell r="F422">
            <v>120</v>
          </cell>
          <cell r="G422">
            <v>120</v>
          </cell>
          <cell r="H422">
            <v>115</v>
          </cell>
          <cell r="I422">
            <v>115</v>
          </cell>
          <cell r="J422">
            <v>115</v>
          </cell>
          <cell r="K422">
            <v>115</v>
          </cell>
          <cell r="L422">
            <v>115</v>
          </cell>
          <cell r="M422">
            <v>120</v>
          </cell>
          <cell r="N422">
            <v>120</v>
          </cell>
          <cell r="O422">
            <v>120</v>
          </cell>
        </row>
        <row r="423">
          <cell r="A423" t="str">
            <v>GILRPP_1_PL1X2</v>
          </cell>
          <cell r="B423" t="str">
            <v>GILROY ENERGY CENTER UNITS 1&amp;2 AGGREGATE</v>
          </cell>
          <cell r="C423" t="str">
            <v>Bay Area</v>
          </cell>
          <cell r="D423">
            <v>95.2</v>
          </cell>
          <cell r="E423">
            <v>95.2</v>
          </cell>
          <cell r="F423">
            <v>95.2</v>
          </cell>
          <cell r="G423">
            <v>95.2</v>
          </cell>
          <cell r="H423">
            <v>95.2</v>
          </cell>
          <cell r="I423">
            <v>95.2</v>
          </cell>
          <cell r="J423">
            <v>95.2</v>
          </cell>
          <cell r="K423">
            <v>95.2</v>
          </cell>
          <cell r="L423">
            <v>95.2</v>
          </cell>
          <cell r="M423">
            <v>95.2</v>
          </cell>
          <cell r="N423">
            <v>95.2</v>
          </cell>
          <cell r="O423">
            <v>95.2</v>
          </cell>
        </row>
        <row r="424">
          <cell r="A424" t="str">
            <v>GILRPP_1_PL3X4</v>
          </cell>
          <cell r="B424" t="str">
            <v>GILROY ENERGY CENTER, UNIT #3</v>
          </cell>
          <cell r="C424" t="str">
            <v>Bay Area</v>
          </cell>
          <cell r="D424">
            <v>46.2</v>
          </cell>
          <cell r="E424">
            <v>46.2</v>
          </cell>
          <cell r="F424">
            <v>46.2</v>
          </cell>
          <cell r="G424">
            <v>46.2</v>
          </cell>
          <cell r="H424">
            <v>46.2</v>
          </cell>
          <cell r="I424">
            <v>46.2</v>
          </cell>
          <cell r="J424">
            <v>46.2</v>
          </cell>
          <cell r="K424">
            <v>46.2</v>
          </cell>
          <cell r="L424">
            <v>46.2</v>
          </cell>
          <cell r="M424">
            <v>46.2</v>
          </cell>
          <cell r="N424">
            <v>46.2</v>
          </cell>
          <cell r="O424">
            <v>46.2</v>
          </cell>
        </row>
        <row r="425">
          <cell r="A425" t="str">
            <v>GLDFGR_6_SOLAR1</v>
          </cell>
          <cell r="B425" t="str">
            <v>Portal Ridge B</v>
          </cell>
          <cell r="C425" t="str">
            <v>Big Creek-Ventura</v>
          </cell>
          <cell r="D425">
            <v>0.08</v>
          </cell>
          <cell r="E425">
            <v>0.6</v>
          </cell>
          <cell r="F425">
            <v>0.7</v>
          </cell>
          <cell r="G425">
            <v>0.88</v>
          </cell>
          <cell r="H425">
            <v>1.28</v>
          </cell>
          <cell r="I425">
            <v>2.62</v>
          </cell>
          <cell r="J425">
            <v>2.88</v>
          </cell>
          <cell r="K425">
            <v>2.48</v>
          </cell>
          <cell r="L425">
            <v>2.2200000000000002</v>
          </cell>
          <cell r="M425">
            <v>1.48</v>
          </cell>
          <cell r="N425">
            <v>1.1399999999999999</v>
          </cell>
          <cell r="O425">
            <v>0.7</v>
          </cell>
        </row>
        <row r="426">
          <cell r="A426" t="str">
            <v>GLDFGR_6_SOLAR2</v>
          </cell>
          <cell r="B426" t="str">
            <v>Portal Ridge C</v>
          </cell>
          <cell r="C426" t="str">
            <v>Big Creek-Ventura</v>
          </cell>
          <cell r="D426">
            <v>0.05</v>
          </cell>
          <cell r="E426">
            <v>0.34</v>
          </cell>
          <cell r="F426">
            <v>0.4</v>
          </cell>
          <cell r="G426">
            <v>0.5</v>
          </cell>
          <cell r="H426">
            <v>0.73</v>
          </cell>
          <cell r="I426">
            <v>1.49</v>
          </cell>
          <cell r="J426">
            <v>1.64</v>
          </cell>
          <cell r="K426">
            <v>1.41</v>
          </cell>
          <cell r="L426">
            <v>1.27</v>
          </cell>
          <cell r="M426">
            <v>0.84</v>
          </cell>
          <cell r="N426">
            <v>0.65</v>
          </cell>
          <cell r="O426">
            <v>0.4</v>
          </cell>
        </row>
        <row r="427">
          <cell r="A427" t="str">
            <v>GLDTWN_6_COLUM3</v>
          </cell>
          <cell r="B427" t="str">
            <v>Columbia 3</v>
          </cell>
          <cell r="C427" t="str">
            <v>CAISO System</v>
          </cell>
          <cell r="D427">
            <v>0.04</v>
          </cell>
          <cell r="E427">
            <v>0.3</v>
          </cell>
          <cell r="F427">
            <v>0.35</v>
          </cell>
          <cell r="G427">
            <v>0.44</v>
          </cell>
          <cell r="H427">
            <v>0.64</v>
          </cell>
          <cell r="I427">
            <v>1.31</v>
          </cell>
          <cell r="J427">
            <v>1.44</v>
          </cell>
          <cell r="K427">
            <v>1.24</v>
          </cell>
          <cell r="L427">
            <v>1.1100000000000001</v>
          </cell>
          <cell r="M427">
            <v>0.74</v>
          </cell>
          <cell r="N427">
            <v>0.56999999999999995</v>
          </cell>
          <cell r="O427">
            <v>0.35</v>
          </cell>
        </row>
        <row r="428">
          <cell r="A428" t="str">
            <v>GLDTWN_6_SOLAR</v>
          </cell>
          <cell r="B428" t="str">
            <v>Rio Grande</v>
          </cell>
          <cell r="C428" t="str">
            <v>CAISO System</v>
          </cell>
          <cell r="D428">
            <v>0.02</v>
          </cell>
          <cell r="E428">
            <v>0.15</v>
          </cell>
          <cell r="F428">
            <v>0.18</v>
          </cell>
          <cell r="G428">
            <v>0.22</v>
          </cell>
          <cell r="H428">
            <v>0.32</v>
          </cell>
          <cell r="I428">
            <v>0.66</v>
          </cell>
          <cell r="J428">
            <v>0.72</v>
          </cell>
          <cell r="K428">
            <v>0.62</v>
          </cell>
          <cell r="L428">
            <v>0.56000000000000005</v>
          </cell>
          <cell r="M428">
            <v>0.37</v>
          </cell>
          <cell r="N428">
            <v>0.28999999999999998</v>
          </cell>
          <cell r="O428">
            <v>0.18</v>
          </cell>
        </row>
        <row r="429">
          <cell r="A429" t="str">
            <v>GLNARM_2_UNIT 5</v>
          </cell>
          <cell r="B429" t="str">
            <v>Glenarm Turbine 5</v>
          </cell>
          <cell r="C429" t="str">
            <v>LA Basin</v>
          </cell>
          <cell r="D429">
            <v>65</v>
          </cell>
          <cell r="E429">
            <v>65</v>
          </cell>
          <cell r="F429">
            <v>65</v>
          </cell>
          <cell r="G429">
            <v>65</v>
          </cell>
          <cell r="H429">
            <v>65</v>
          </cell>
          <cell r="I429">
            <v>65</v>
          </cell>
          <cell r="J429">
            <v>65</v>
          </cell>
          <cell r="K429">
            <v>65</v>
          </cell>
          <cell r="L429">
            <v>65</v>
          </cell>
          <cell r="M429">
            <v>65</v>
          </cell>
          <cell r="N429">
            <v>65</v>
          </cell>
          <cell r="O429">
            <v>65</v>
          </cell>
        </row>
        <row r="430">
          <cell r="A430" t="str">
            <v>GLNARM_7_UNIT 1</v>
          </cell>
          <cell r="B430" t="str">
            <v>GLEN ARM UNIT 1</v>
          </cell>
          <cell r="C430" t="str">
            <v>LA Basin</v>
          </cell>
          <cell r="D430">
            <v>18</v>
          </cell>
          <cell r="E430">
            <v>18</v>
          </cell>
          <cell r="F430">
            <v>18</v>
          </cell>
          <cell r="G430">
            <v>18</v>
          </cell>
          <cell r="H430">
            <v>18</v>
          </cell>
          <cell r="I430">
            <v>18</v>
          </cell>
          <cell r="J430">
            <v>18</v>
          </cell>
          <cell r="K430">
            <v>18</v>
          </cell>
          <cell r="L430">
            <v>18</v>
          </cell>
          <cell r="M430">
            <v>18</v>
          </cell>
          <cell r="N430">
            <v>18</v>
          </cell>
          <cell r="O430">
            <v>18</v>
          </cell>
        </row>
        <row r="431">
          <cell r="A431" t="str">
            <v>GLNARM_7_UNIT 2</v>
          </cell>
          <cell r="B431" t="str">
            <v>GLEN ARM UNIT 2</v>
          </cell>
          <cell r="C431" t="str">
            <v>LA Basin</v>
          </cell>
          <cell r="D431">
            <v>18.8</v>
          </cell>
          <cell r="E431">
            <v>18.8</v>
          </cell>
          <cell r="F431">
            <v>18.8</v>
          </cell>
          <cell r="G431">
            <v>18.8</v>
          </cell>
          <cell r="H431">
            <v>18.8</v>
          </cell>
          <cell r="I431">
            <v>18.8</v>
          </cell>
          <cell r="J431">
            <v>18.8</v>
          </cell>
          <cell r="K431">
            <v>18.8</v>
          </cell>
          <cell r="L431">
            <v>18.8</v>
          </cell>
          <cell r="M431">
            <v>18.8</v>
          </cell>
          <cell r="N431">
            <v>18.8</v>
          </cell>
          <cell r="O431">
            <v>18.8</v>
          </cell>
        </row>
        <row r="432">
          <cell r="A432" t="str">
            <v>GLNARM_7_UNIT 3</v>
          </cell>
          <cell r="B432" t="str">
            <v>GLEN ARM UNIT 3</v>
          </cell>
          <cell r="C432" t="str">
            <v>LA Basin</v>
          </cell>
          <cell r="D432">
            <v>44.83</v>
          </cell>
          <cell r="E432">
            <v>44.83</v>
          </cell>
          <cell r="F432">
            <v>44.83</v>
          </cell>
          <cell r="G432">
            <v>44.83</v>
          </cell>
          <cell r="H432">
            <v>44.83</v>
          </cell>
          <cell r="I432">
            <v>44.83</v>
          </cell>
          <cell r="J432">
            <v>44.83</v>
          </cell>
          <cell r="K432">
            <v>44.83</v>
          </cell>
          <cell r="L432">
            <v>44.83</v>
          </cell>
          <cell r="M432">
            <v>44.83</v>
          </cell>
          <cell r="N432">
            <v>44.83</v>
          </cell>
          <cell r="O432">
            <v>44.83</v>
          </cell>
        </row>
        <row r="433">
          <cell r="A433" t="str">
            <v>GLNARM_7_UNIT 4</v>
          </cell>
          <cell r="B433" t="str">
            <v>GLEN ARM UNIT 4</v>
          </cell>
          <cell r="C433" t="str">
            <v>LA Basin</v>
          </cell>
          <cell r="D433">
            <v>42.42</v>
          </cell>
          <cell r="E433">
            <v>42.42</v>
          </cell>
          <cell r="F433">
            <v>42.42</v>
          </cell>
          <cell r="G433">
            <v>42.42</v>
          </cell>
          <cell r="H433">
            <v>42.42</v>
          </cell>
          <cell r="I433">
            <v>42.42</v>
          </cell>
          <cell r="J433">
            <v>42.42</v>
          </cell>
          <cell r="K433">
            <v>42.42</v>
          </cell>
          <cell r="L433">
            <v>42.42</v>
          </cell>
          <cell r="M433">
            <v>42.42</v>
          </cell>
          <cell r="N433">
            <v>42.42</v>
          </cell>
          <cell r="O433">
            <v>42.42</v>
          </cell>
        </row>
        <row r="434">
          <cell r="A434" t="str">
            <v>GLOW_6_SOLAR</v>
          </cell>
          <cell r="B434" t="str">
            <v>Antelope Power Plant</v>
          </cell>
          <cell r="C434" t="str">
            <v>Big Creek-Ventura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</row>
        <row r="435">
          <cell r="A435" t="str">
            <v>GOLETA_2_QF</v>
          </cell>
          <cell r="B435" t="str">
            <v>GOLETA QFS</v>
          </cell>
          <cell r="C435" t="str">
            <v>Big Creek-Ventura</v>
          </cell>
          <cell r="D435">
            <v>0.03</v>
          </cell>
          <cell r="E435">
            <v>0.03</v>
          </cell>
          <cell r="F435">
            <v>0.02</v>
          </cell>
          <cell r="G435">
            <v>0.05</v>
          </cell>
          <cell r="H435">
            <v>0.06</v>
          </cell>
          <cell r="I435">
            <v>0.08</v>
          </cell>
          <cell r="J435">
            <v>0.1</v>
          </cell>
          <cell r="K435">
            <v>0.1</v>
          </cell>
          <cell r="L435">
            <v>0.12</v>
          </cell>
          <cell r="M435">
            <v>0.1</v>
          </cell>
          <cell r="N435">
            <v>0.05</v>
          </cell>
          <cell r="O435">
            <v>0.04</v>
          </cell>
        </row>
        <row r="436">
          <cell r="A436" t="str">
            <v>GOLETA_2_VALBT1</v>
          </cell>
          <cell r="B436" t="str">
            <v>Vallecito Energy Storage</v>
          </cell>
          <cell r="C436" t="str">
            <v>Big Creek-Ventura</v>
          </cell>
          <cell r="D436">
            <v>10</v>
          </cell>
          <cell r="E436">
            <v>10</v>
          </cell>
          <cell r="F436">
            <v>10</v>
          </cell>
          <cell r="G436">
            <v>10</v>
          </cell>
          <cell r="H436">
            <v>10</v>
          </cell>
          <cell r="I436">
            <v>10</v>
          </cell>
          <cell r="J436">
            <v>10</v>
          </cell>
          <cell r="K436">
            <v>10</v>
          </cell>
          <cell r="L436">
            <v>10</v>
          </cell>
          <cell r="M436">
            <v>10</v>
          </cell>
          <cell r="N436">
            <v>10</v>
          </cell>
          <cell r="O436">
            <v>10</v>
          </cell>
        </row>
        <row r="437">
          <cell r="A437" t="str">
            <v>GOLETA_6_ELLWOD</v>
          </cell>
          <cell r="B437" t="str">
            <v>ELLWOOD ENERGY SUPPORT FACILITY</v>
          </cell>
          <cell r="C437" t="str">
            <v>Big Creek-Ventura</v>
          </cell>
          <cell r="D437">
            <v>54</v>
          </cell>
          <cell r="E437">
            <v>54</v>
          </cell>
          <cell r="F437">
            <v>54</v>
          </cell>
          <cell r="G437">
            <v>54</v>
          </cell>
          <cell r="H437">
            <v>54</v>
          </cell>
          <cell r="I437">
            <v>54</v>
          </cell>
          <cell r="J437">
            <v>54</v>
          </cell>
          <cell r="K437">
            <v>54</v>
          </cell>
          <cell r="L437">
            <v>54</v>
          </cell>
          <cell r="M437">
            <v>54</v>
          </cell>
          <cell r="N437">
            <v>54</v>
          </cell>
          <cell r="O437">
            <v>54</v>
          </cell>
        </row>
        <row r="438">
          <cell r="A438" t="str">
            <v>GOLETA_6_EXGEN</v>
          </cell>
          <cell r="B438" t="str">
            <v>EXXON COMPANY USA</v>
          </cell>
          <cell r="C438" t="str">
            <v>Big Creek-Ventura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</row>
        <row r="439">
          <cell r="A439" t="str">
            <v>GONZLS_6_UNIT</v>
          </cell>
          <cell r="B439" t="str">
            <v>Johnson Canyon Landfill</v>
          </cell>
          <cell r="C439" t="str">
            <v>CAISO System</v>
          </cell>
          <cell r="D439">
            <v>1.42</v>
          </cell>
          <cell r="E439">
            <v>1.41</v>
          </cell>
          <cell r="F439">
            <v>1.42</v>
          </cell>
          <cell r="G439">
            <v>1.35</v>
          </cell>
          <cell r="H439">
            <v>1.37</v>
          </cell>
          <cell r="I439">
            <v>1.41</v>
          </cell>
          <cell r="J439">
            <v>1.41</v>
          </cell>
          <cell r="K439">
            <v>1.42</v>
          </cell>
          <cell r="L439">
            <v>1.34</v>
          </cell>
          <cell r="M439">
            <v>1.42</v>
          </cell>
          <cell r="N439">
            <v>1.42</v>
          </cell>
          <cell r="O439">
            <v>1.4</v>
          </cell>
        </row>
        <row r="440">
          <cell r="A440" t="str">
            <v>GOOSLK_1_SOLAR1</v>
          </cell>
          <cell r="B440" t="str">
            <v>Goose Lake</v>
          </cell>
          <cell r="C440" t="str">
            <v>CAISO System</v>
          </cell>
          <cell r="D440">
            <v>0.05</v>
          </cell>
          <cell r="E440">
            <v>0.36</v>
          </cell>
          <cell r="F440">
            <v>0.42</v>
          </cell>
          <cell r="G440">
            <v>0.53</v>
          </cell>
          <cell r="H440">
            <v>0.77</v>
          </cell>
          <cell r="I440">
            <v>1.57</v>
          </cell>
          <cell r="J440">
            <v>1.73</v>
          </cell>
          <cell r="K440">
            <v>1.49</v>
          </cell>
          <cell r="L440">
            <v>1.33</v>
          </cell>
          <cell r="M440">
            <v>0.89</v>
          </cell>
          <cell r="N440">
            <v>0.68</v>
          </cell>
          <cell r="O440">
            <v>0.42</v>
          </cell>
        </row>
        <row r="441">
          <cell r="A441" t="str">
            <v>GRIDLY_6_SOLAR</v>
          </cell>
          <cell r="B441" t="str">
            <v>GRIDLEY MAIN TWO</v>
          </cell>
          <cell r="C441" t="str">
            <v>Sierra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</row>
        <row r="442">
          <cell r="A442" t="str">
            <v>GRIZLY_1_UNIT 1</v>
          </cell>
          <cell r="B442" t="str">
            <v>GRIZZLY HYDRO</v>
          </cell>
          <cell r="C442" t="str">
            <v>Sierra</v>
          </cell>
          <cell r="D442">
            <v>1.6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1.6</v>
          </cell>
          <cell r="K442">
            <v>16</v>
          </cell>
          <cell r="L442">
            <v>0</v>
          </cell>
          <cell r="M442">
            <v>0</v>
          </cell>
          <cell r="N442">
            <v>1.6</v>
          </cell>
          <cell r="O442">
            <v>1.6</v>
          </cell>
        </row>
        <row r="443">
          <cell r="A443" t="str">
            <v>GRNLF2_1_UNIT</v>
          </cell>
          <cell r="B443" t="str">
            <v>GREENLEAF II COGEN</v>
          </cell>
          <cell r="C443" t="str">
            <v>Sierra</v>
          </cell>
          <cell r="D443">
            <v>49.2</v>
          </cell>
          <cell r="E443">
            <v>49.2</v>
          </cell>
          <cell r="F443">
            <v>49.2</v>
          </cell>
          <cell r="G443">
            <v>49.2</v>
          </cell>
          <cell r="H443">
            <v>49.2</v>
          </cell>
          <cell r="I443">
            <v>49.2</v>
          </cell>
          <cell r="J443">
            <v>49.2</v>
          </cell>
          <cell r="K443">
            <v>49.2</v>
          </cell>
          <cell r="L443">
            <v>49.2</v>
          </cell>
          <cell r="M443">
            <v>49.2</v>
          </cell>
          <cell r="N443">
            <v>49.2</v>
          </cell>
          <cell r="O443">
            <v>49.2</v>
          </cell>
        </row>
        <row r="444">
          <cell r="A444" t="str">
            <v>GRNVLY_7_SCLAND</v>
          </cell>
          <cell r="B444" t="str">
            <v>SANTA CRUZ LANDFILL GENERATING PLANT</v>
          </cell>
          <cell r="C444" t="str">
            <v>CAISO System</v>
          </cell>
          <cell r="D444">
            <v>2.92</v>
          </cell>
          <cell r="E444">
            <v>2.59</v>
          </cell>
          <cell r="F444">
            <v>2.92</v>
          </cell>
          <cell r="G444">
            <v>2.94</v>
          </cell>
          <cell r="H444">
            <v>2.97</v>
          </cell>
          <cell r="I444">
            <v>2.99</v>
          </cell>
          <cell r="J444">
            <v>2.69</v>
          </cell>
          <cell r="K444">
            <v>2.91</v>
          </cell>
          <cell r="L444">
            <v>2.92</v>
          </cell>
          <cell r="M444">
            <v>2.93</v>
          </cell>
          <cell r="N444">
            <v>3</v>
          </cell>
          <cell r="O444">
            <v>3.01</v>
          </cell>
        </row>
        <row r="445">
          <cell r="A445" t="str">
            <v>GRSCRK_6_BGCKWW</v>
          </cell>
          <cell r="B445" t="str">
            <v>BIG CREEK WATER WORKS - CEDAR FLAT</v>
          </cell>
          <cell r="C445" t="str">
            <v>CAISO System</v>
          </cell>
          <cell r="D445">
            <v>1.03</v>
          </cell>
          <cell r="E445">
            <v>1.45</v>
          </cell>
          <cell r="F445">
            <v>1.57</v>
          </cell>
          <cell r="G445">
            <v>1.85</v>
          </cell>
          <cell r="H445">
            <v>1.21</v>
          </cell>
          <cell r="I445">
            <v>0.23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</row>
        <row r="446">
          <cell r="A446" t="str">
            <v>GRZZLY_1_BERKLY</v>
          </cell>
          <cell r="B446" t="str">
            <v>Berkeley Cogeneration</v>
          </cell>
          <cell r="C446" t="str">
            <v>Bay Area</v>
          </cell>
          <cell r="D446">
            <v>0.43</v>
          </cell>
          <cell r="E446">
            <v>7.78</v>
          </cell>
          <cell r="F446">
            <v>0.23</v>
          </cell>
          <cell r="G446">
            <v>2.97</v>
          </cell>
          <cell r="H446">
            <v>0.91</v>
          </cell>
          <cell r="I446">
            <v>0.66</v>
          </cell>
          <cell r="J446">
            <v>0.55000000000000004</v>
          </cell>
          <cell r="K446">
            <v>0.5</v>
          </cell>
          <cell r="L446">
            <v>0.14000000000000001</v>
          </cell>
          <cell r="M446">
            <v>0.16</v>
          </cell>
          <cell r="N446">
            <v>0.26</v>
          </cell>
          <cell r="O446">
            <v>0.2</v>
          </cell>
        </row>
        <row r="447">
          <cell r="A447" t="str">
            <v>GUERNS_6_HD3BM3</v>
          </cell>
          <cell r="B447" t="str">
            <v>Hanford Digester Genset 3</v>
          </cell>
          <cell r="C447" t="str">
            <v>Fresno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</row>
        <row r="448">
          <cell r="A448" t="str">
            <v>GUERNS_6_SOLAR</v>
          </cell>
          <cell r="B448" t="str">
            <v>Guernsey Solar Station</v>
          </cell>
          <cell r="C448" t="str">
            <v>Fresno</v>
          </cell>
          <cell r="D448">
            <v>0.08</v>
          </cell>
          <cell r="E448">
            <v>0.6</v>
          </cell>
          <cell r="F448">
            <v>0.7</v>
          </cell>
          <cell r="G448">
            <v>0.88</v>
          </cell>
          <cell r="H448">
            <v>1.28</v>
          </cell>
          <cell r="I448">
            <v>2.62</v>
          </cell>
          <cell r="J448">
            <v>2.88</v>
          </cell>
          <cell r="K448">
            <v>2.48</v>
          </cell>
          <cell r="L448">
            <v>2.2200000000000002</v>
          </cell>
          <cell r="M448">
            <v>1.48</v>
          </cell>
          <cell r="N448">
            <v>1.1399999999999999</v>
          </cell>
          <cell r="O448">
            <v>0.7</v>
          </cell>
        </row>
        <row r="449">
          <cell r="A449" t="str">
            <v>GUERNS_6_VH2BM1</v>
          </cell>
          <cell r="B449" t="str">
            <v>Hanford Digester Genset 2</v>
          </cell>
          <cell r="C449" t="str">
            <v>Fresno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 t="str">
            <v>GWFPWR_1_UNITS</v>
          </cell>
          <cell r="B450" t="str">
            <v>Hanford Peaker Plant</v>
          </cell>
          <cell r="C450" t="str">
            <v>Fresno</v>
          </cell>
          <cell r="D450">
            <v>97.07</v>
          </cell>
          <cell r="E450">
            <v>96.61</v>
          </cell>
          <cell r="F450">
            <v>96.06</v>
          </cell>
          <cell r="G450">
            <v>93.55</v>
          </cell>
          <cell r="H450">
            <v>92.23</v>
          </cell>
          <cell r="I450">
            <v>90.08</v>
          </cell>
          <cell r="J450">
            <v>88.36</v>
          </cell>
          <cell r="K450">
            <v>88.9</v>
          </cell>
          <cell r="L450">
            <v>90.57</v>
          </cell>
          <cell r="M450">
            <v>94.17</v>
          </cell>
          <cell r="N450">
            <v>96.76</v>
          </cell>
          <cell r="O450">
            <v>97.2</v>
          </cell>
        </row>
        <row r="451">
          <cell r="A451" t="str">
            <v>GYS5X6_7_UNITS</v>
          </cell>
          <cell r="B451" t="str">
            <v>GEYSERS UNITS 5 &amp; 6 AGGREGATE</v>
          </cell>
          <cell r="C451" t="str">
            <v>NCNB</v>
          </cell>
          <cell r="D451">
            <v>85</v>
          </cell>
          <cell r="E451">
            <v>85</v>
          </cell>
          <cell r="F451">
            <v>85</v>
          </cell>
          <cell r="G451">
            <v>85</v>
          </cell>
          <cell r="H451">
            <v>85</v>
          </cell>
          <cell r="I451">
            <v>85</v>
          </cell>
          <cell r="J451">
            <v>85</v>
          </cell>
          <cell r="K451">
            <v>85</v>
          </cell>
          <cell r="L451">
            <v>85</v>
          </cell>
          <cell r="M451">
            <v>85</v>
          </cell>
          <cell r="N451">
            <v>85</v>
          </cell>
          <cell r="O451">
            <v>85</v>
          </cell>
        </row>
        <row r="452">
          <cell r="A452" t="str">
            <v>GYS7X8_7_UNITS</v>
          </cell>
          <cell r="B452" t="str">
            <v>GEYSERS UNITS 7 &amp; 8 AGGREGATE</v>
          </cell>
          <cell r="C452" t="str">
            <v>NCNB</v>
          </cell>
          <cell r="D452">
            <v>95.8</v>
          </cell>
          <cell r="E452">
            <v>95.8</v>
          </cell>
          <cell r="F452">
            <v>95.8</v>
          </cell>
          <cell r="G452">
            <v>95.8</v>
          </cell>
          <cell r="H452">
            <v>95.8</v>
          </cell>
          <cell r="I452">
            <v>95.8</v>
          </cell>
          <cell r="J452">
            <v>95.8</v>
          </cell>
          <cell r="K452">
            <v>95.8</v>
          </cell>
          <cell r="L452">
            <v>95.8</v>
          </cell>
          <cell r="M452">
            <v>95.8</v>
          </cell>
          <cell r="N452">
            <v>95.8</v>
          </cell>
          <cell r="O452">
            <v>95.8</v>
          </cell>
        </row>
        <row r="453">
          <cell r="A453" t="str">
            <v>GYSRVL_7_WSPRNG</v>
          </cell>
          <cell r="B453" t="str">
            <v>Warm Springs Hydro</v>
          </cell>
          <cell r="C453" t="str">
            <v>NCNB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</row>
        <row r="454">
          <cell r="A454" t="str">
            <v>HAASPH_7_PL1X2</v>
          </cell>
          <cell r="B454" t="str">
            <v>HAAS PH UNIT 1 &amp; 2 AGGREGATE</v>
          </cell>
          <cell r="C454" t="str">
            <v>Fresno</v>
          </cell>
          <cell r="D454">
            <v>115.2</v>
          </cell>
          <cell r="E454">
            <v>115.2</v>
          </cell>
          <cell r="F454">
            <v>115.2</v>
          </cell>
          <cell r="G454">
            <v>115.2</v>
          </cell>
          <cell r="H454">
            <v>115.2</v>
          </cell>
          <cell r="I454">
            <v>139.19999999999999</v>
          </cell>
          <cell r="J454">
            <v>144</v>
          </cell>
          <cell r="K454">
            <v>144</v>
          </cell>
          <cell r="L454">
            <v>129.6</v>
          </cell>
          <cell r="M454">
            <v>129.6</v>
          </cell>
          <cell r="N454">
            <v>115.2</v>
          </cell>
          <cell r="O454">
            <v>115.2</v>
          </cell>
        </row>
        <row r="455">
          <cell r="A455" t="str">
            <v>HALSEY_6_UNIT</v>
          </cell>
          <cell r="B455" t="str">
            <v>HALSEY HYDRO</v>
          </cell>
          <cell r="C455" t="str">
            <v>Sierra</v>
          </cell>
          <cell r="D455">
            <v>1.95</v>
          </cell>
          <cell r="E455">
            <v>2.78</v>
          </cell>
          <cell r="F455">
            <v>2.75</v>
          </cell>
          <cell r="G455">
            <v>3.96</v>
          </cell>
          <cell r="H455">
            <v>4.9400000000000004</v>
          </cell>
          <cell r="I455">
            <v>4.54</v>
          </cell>
          <cell r="J455">
            <v>6</v>
          </cell>
          <cell r="K455">
            <v>5.22</v>
          </cell>
          <cell r="L455">
            <v>4.3099999999999996</v>
          </cell>
          <cell r="M455">
            <v>0</v>
          </cell>
          <cell r="N455">
            <v>0</v>
          </cell>
          <cell r="O455">
            <v>1.8</v>
          </cell>
        </row>
        <row r="456">
          <cell r="A456" t="str">
            <v>HARBGN_7_UNITS</v>
          </cell>
          <cell r="B456" t="str">
            <v>HARBOR COGEN COMBINED CYCLE</v>
          </cell>
          <cell r="C456" t="str">
            <v>LA Basin</v>
          </cell>
          <cell r="D456">
            <v>100</v>
          </cell>
          <cell r="E456">
            <v>100</v>
          </cell>
          <cell r="F456">
            <v>100</v>
          </cell>
          <cell r="G456">
            <v>100</v>
          </cell>
          <cell r="H456">
            <v>100</v>
          </cell>
          <cell r="I456">
            <v>100</v>
          </cell>
          <cell r="J456">
            <v>100</v>
          </cell>
          <cell r="K456">
            <v>100</v>
          </cell>
          <cell r="L456">
            <v>100</v>
          </cell>
          <cell r="M456">
            <v>100</v>
          </cell>
          <cell r="N456">
            <v>100</v>
          </cell>
          <cell r="O456">
            <v>100</v>
          </cell>
        </row>
        <row r="457">
          <cell r="A457" t="str">
            <v>HARDWK_6_STWBM1</v>
          </cell>
          <cell r="B457" t="str">
            <v>Still Water Ranch Dairy</v>
          </cell>
          <cell r="C457" t="str">
            <v>Fresno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</row>
        <row r="458">
          <cell r="A458" t="str">
            <v>HATCR1_7_UNIT</v>
          </cell>
          <cell r="B458" t="str">
            <v xml:space="preserve">Hat Creek  #1 </v>
          </cell>
          <cell r="C458" t="str">
            <v>CAISO System</v>
          </cell>
          <cell r="D458">
            <v>4.3099999999999996</v>
          </cell>
          <cell r="E458">
            <v>4.17</v>
          </cell>
          <cell r="F458">
            <v>4.29</v>
          </cell>
          <cell r="G458">
            <v>3.69</v>
          </cell>
          <cell r="H458">
            <v>3.21</v>
          </cell>
          <cell r="I458">
            <v>3.66</v>
          </cell>
          <cell r="J458">
            <v>3.43</v>
          </cell>
          <cell r="K458">
            <v>3.17</v>
          </cell>
          <cell r="L458">
            <v>2.88</v>
          </cell>
          <cell r="M458">
            <v>2.37</v>
          </cell>
          <cell r="N458">
            <v>3.7</v>
          </cell>
          <cell r="O458">
            <v>4.24</v>
          </cell>
        </row>
        <row r="459">
          <cell r="A459" t="str">
            <v>HATCR2_7_UNIT</v>
          </cell>
          <cell r="B459" t="str">
            <v xml:space="preserve">Hat Creek  #2  </v>
          </cell>
          <cell r="C459" t="str">
            <v>CAISO System</v>
          </cell>
          <cell r="D459">
            <v>4.43</v>
          </cell>
          <cell r="E459">
            <v>5.18</v>
          </cell>
          <cell r="F459">
            <v>4.6100000000000003</v>
          </cell>
          <cell r="G459">
            <v>3.23</v>
          </cell>
          <cell r="H459">
            <v>2.96</v>
          </cell>
          <cell r="I459">
            <v>3.31</v>
          </cell>
          <cell r="J459">
            <v>3.1</v>
          </cell>
          <cell r="K459">
            <v>3.62</v>
          </cell>
          <cell r="L459">
            <v>4.0599999999999996</v>
          </cell>
          <cell r="M459">
            <v>4.2</v>
          </cell>
          <cell r="N459">
            <v>3.18</v>
          </cell>
          <cell r="O459">
            <v>2.74</v>
          </cell>
        </row>
        <row r="460">
          <cell r="A460" t="str">
            <v>HATLOS_6_BWDHY1</v>
          </cell>
          <cell r="B460" t="str">
            <v>Bidwell Ditch</v>
          </cell>
          <cell r="C460" t="str">
            <v>CAISO System</v>
          </cell>
          <cell r="D460">
            <v>1.4</v>
          </cell>
          <cell r="E460">
            <v>1.42</v>
          </cell>
          <cell r="F460">
            <v>1.46</v>
          </cell>
          <cell r="G460">
            <v>1.44</v>
          </cell>
          <cell r="H460">
            <v>0.97</v>
          </cell>
          <cell r="I460">
            <v>0.8</v>
          </cell>
          <cell r="J460">
            <v>0.89</v>
          </cell>
          <cell r="K460">
            <v>0.87</v>
          </cell>
          <cell r="L460">
            <v>1.04</v>
          </cell>
          <cell r="M460">
            <v>1.29</v>
          </cell>
          <cell r="N460">
            <v>1.38</v>
          </cell>
          <cell r="O460">
            <v>1.35</v>
          </cell>
        </row>
        <row r="461">
          <cell r="A461" t="str">
            <v>HATLOS_6_LSCRK</v>
          </cell>
          <cell r="B461" t="str">
            <v>Lost Creek 1 &amp; 2 Hydro Conversion</v>
          </cell>
          <cell r="C461" t="str">
            <v>CAISO System</v>
          </cell>
          <cell r="D461">
            <v>1.02</v>
          </cell>
          <cell r="E461">
            <v>1.02</v>
          </cell>
          <cell r="F461">
            <v>1.0900000000000001</v>
          </cell>
          <cell r="G461">
            <v>1.0900000000000001</v>
          </cell>
          <cell r="H461">
            <v>1</v>
          </cell>
          <cell r="I461">
            <v>0.92</v>
          </cell>
          <cell r="J461">
            <v>0.97</v>
          </cell>
          <cell r="K461">
            <v>0.95</v>
          </cell>
          <cell r="L461">
            <v>0.96</v>
          </cell>
          <cell r="M461">
            <v>0.96</v>
          </cell>
          <cell r="N461">
            <v>0.98</v>
          </cell>
          <cell r="O461">
            <v>0.94</v>
          </cell>
        </row>
        <row r="462">
          <cell r="A462" t="str">
            <v>HATRDG_2_WIND</v>
          </cell>
          <cell r="B462" t="str">
            <v>Hatchet Ridge Wind Farm</v>
          </cell>
          <cell r="C462" t="str">
            <v>CAISO System</v>
          </cell>
          <cell r="D462">
            <v>33.493485865526011</v>
          </cell>
          <cell r="E462">
            <v>35.935805439683087</v>
          </cell>
          <cell r="F462">
            <v>32.051126972871351</v>
          </cell>
          <cell r="G462">
            <v>33.859915581388648</v>
          </cell>
          <cell r="H462">
            <v>35.029733106455048</v>
          </cell>
          <cell r="I462">
            <v>25.840424194980972</v>
          </cell>
          <cell r="J462">
            <v>22.981647547846826</v>
          </cell>
          <cell r="K462">
            <v>21.584500846156018</v>
          </cell>
          <cell r="L462">
            <v>22.16082270688749</v>
          </cell>
          <cell r="M462">
            <v>18.570855660332985</v>
          </cell>
          <cell r="N462">
            <v>23.461815793114468</v>
          </cell>
          <cell r="O462">
            <v>29.989010126061089</v>
          </cell>
        </row>
        <row r="463">
          <cell r="A463" t="str">
            <v>HAYPRS_6_HAYHD1</v>
          </cell>
          <cell r="B463" t="str">
            <v>Haypress Lower</v>
          </cell>
          <cell r="C463" t="str">
            <v>Sierra</v>
          </cell>
          <cell r="D463">
            <v>3.29</v>
          </cell>
          <cell r="E463">
            <v>3.1</v>
          </cell>
          <cell r="F463">
            <v>2.37</v>
          </cell>
          <cell r="G463">
            <v>2.75</v>
          </cell>
          <cell r="H463">
            <v>2.91</v>
          </cell>
          <cell r="I463">
            <v>2.69</v>
          </cell>
          <cell r="J463">
            <v>2.79</v>
          </cell>
          <cell r="K463">
            <v>2.5</v>
          </cell>
          <cell r="L463">
            <v>2.46</v>
          </cell>
          <cell r="M463">
            <v>1.93</v>
          </cell>
          <cell r="N463">
            <v>1.98</v>
          </cell>
          <cell r="O463">
            <v>2.2200000000000002</v>
          </cell>
        </row>
        <row r="464">
          <cell r="A464" t="str">
            <v>HAYPRS_6_HAYHD2</v>
          </cell>
          <cell r="B464" t="str">
            <v>Haypress Middle</v>
          </cell>
          <cell r="C464" t="str">
            <v>Sierra</v>
          </cell>
          <cell r="D464">
            <v>3.8</v>
          </cell>
          <cell r="E464">
            <v>3.58</v>
          </cell>
          <cell r="F464">
            <v>4.1100000000000003</v>
          </cell>
          <cell r="G464">
            <v>3.45</v>
          </cell>
          <cell r="H464">
            <v>3.45</v>
          </cell>
          <cell r="I464">
            <v>3.11</v>
          </cell>
          <cell r="J464">
            <v>3.23</v>
          </cell>
          <cell r="K464">
            <v>2.89</v>
          </cell>
          <cell r="L464">
            <v>2.85</v>
          </cell>
          <cell r="M464">
            <v>2.23</v>
          </cell>
          <cell r="N464">
            <v>2.27</v>
          </cell>
          <cell r="O464">
            <v>2.56</v>
          </cell>
        </row>
        <row r="465">
          <cell r="A465" t="str">
            <v>HELMPG_7_UNIT 1</v>
          </cell>
          <cell r="B465" t="str">
            <v>HELMS PUMP-GEN UNIT 1</v>
          </cell>
          <cell r="C465" t="str">
            <v>Fresno</v>
          </cell>
          <cell r="D465">
            <v>407</v>
          </cell>
          <cell r="E465">
            <v>407</v>
          </cell>
          <cell r="F465">
            <v>407</v>
          </cell>
          <cell r="G465">
            <v>407</v>
          </cell>
          <cell r="H465">
            <v>407</v>
          </cell>
          <cell r="I465">
            <v>407</v>
          </cell>
          <cell r="J465">
            <v>407</v>
          </cell>
          <cell r="K465">
            <v>407</v>
          </cell>
          <cell r="L465">
            <v>407</v>
          </cell>
          <cell r="M465">
            <v>407</v>
          </cell>
          <cell r="N465">
            <v>407</v>
          </cell>
          <cell r="O465">
            <v>407</v>
          </cell>
        </row>
        <row r="466">
          <cell r="A466" t="str">
            <v>HELMPG_7_UNIT 2</v>
          </cell>
          <cell r="B466" t="str">
            <v>HELMS PUMP-GEN UNIT 2</v>
          </cell>
          <cell r="C466" t="str">
            <v>Fresno</v>
          </cell>
          <cell r="D466">
            <v>407</v>
          </cell>
          <cell r="E466">
            <v>407</v>
          </cell>
          <cell r="F466">
            <v>407</v>
          </cell>
          <cell r="G466">
            <v>407</v>
          </cell>
          <cell r="H466">
            <v>407</v>
          </cell>
          <cell r="I466">
            <v>407</v>
          </cell>
          <cell r="J466">
            <v>407</v>
          </cell>
          <cell r="K466">
            <v>407</v>
          </cell>
          <cell r="L466">
            <v>407</v>
          </cell>
          <cell r="M466">
            <v>407</v>
          </cell>
          <cell r="N466">
            <v>407</v>
          </cell>
          <cell r="O466">
            <v>407</v>
          </cell>
        </row>
        <row r="467">
          <cell r="A467" t="str">
            <v>HELMPG_7_UNIT 3</v>
          </cell>
          <cell r="B467" t="str">
            <v>HELMS PUMP-GEN UNIT 3</v>
          </cell>
          <cell r="C467" t="str">
            <v>Fresno</v>
          </cell>
          <cell r="D467">
            <v>404</v>
          </cell>
          <cell r="E467">
            <v>404</v>
          </cell>
          <cell r="F467">
            <v>404</v>
          </cell>
          <cell r="G467">
            <v>404</v>
          </cell>
          <cell r="H467">
            <v>404</v>
          </cell>
          <cell r="I467">
            <v>404</v>
          </cell>
          <cell r="J467">
            <v>404</v>
          </cell>
          <cell r="K467">
            <v>404</v>
          </cell>
          <cell r="L467">
            <v>404</v>
          </cell>
          <cell r="M467">
            <v>404</v>
          </cell>
          <cell r="N467">
            <v>404</v>
          </cell>
          <cell r="O467">
            <v>404</v>
          </cell>
        </row>
        <row r="468">
          <cell r="A468" t="str">
            <v>HENRTA_6_HDEBT1</v>
          </cell>
          <cell r="B468" t="str">
            <v>Henrietta D Energy Storage</v>
          </cell>
          <cell r="C468" t="str">
            <v>Fresno</v>
          </cell>
          <cell r="D468">
            <v>10</v>
          </cell>
          <cell r="E468">
            <v>10</v>
          </cell>
          <cell r="F468">
            <v>10</v>
          </cell>
          <cell r="G468">
            <v>10</v>
          </cell>
          <cell r="H468">
            <v>10</v>
          </cell>
          <cell r="I468">
            <v>10</v>
          </cell>
          <cell r="J468">
            <v>10</v>
          </cell>
          <cell r="K468">
            <v>10</v>
          </cell>
          <cell r="L468">
            <v>10</v>
          </cell>
          <cell r="M468">
            <v>10</v>
          </cell>
          <cell r="N468">
            <v>10</v>
          </cell>
          <cell r="O468">
            <v>10</v>
          </cell>
        </row>
        <row r="469">
          <cell r="A469" t="str">
            <v>HENRTA_6_SOLAR1</v>
          </cell>
          <cell r="B469" t="str">
            <v>Lemoore 1</v>
          </cell>
          <cell r="C469" t="str">
            <v>Fresno</v>
          </cell>
          <cell r="D469">
            <v>0.01</v>
          </cell>
          <cell r="E469">
            <v>0.05</v>
          </cell>
          <cell r="F469">
            <v>0.05</v>
          </cell>
          <cell r="G469">
            <v>7.0000000000000007E-2</v>
          </cell>
          <cell r="H469">
            <v>0.1</v>
          </cell>
          <cell r="I469">
            <v>0.2</v>
          </cell>
          <cell r="J469">
            <v>0.22</v>
          </cell>
          <cell r="K469">
            <v>0.19</v>
          </cell>
          <cell r="L469">
            <v>0.17</v>
          </cell>
          <cell r="M469">
            <v>0.11</v>
          </cell>
          <cell r="N469">
            <v>0.09</v>
          </cell>
          <cell r="O469">
            <v>0.05</v>
          </cell>
        </row>
        <row r="470">
          <cell r="A470" t="str">
            <v>HENRTA_6_SOLAR2</v>
          </cell>
          <cell r="B470" t="str">
            <v>Westside Solar Power PV1</v>
          </cell>
          <cell r="C470" t="str">
            <v>Fresno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</row>
        <row r="471">
          <cell r="A471" t="str">
            <v>HENRTA_6_UNITA1</v>
          </cell>
          <cell r="B471" t="str">
            <v>GWF HENRIETTA PEAKER PLANT UNIT 1</v>
          </cell>
          <cell r="C471" t="str">
            <v>Fresno</v>
          </cell>
          <cell r="D471">
            <v>48.35</v>
          </cell>
          <cell r="E471">
            <v>48.44</v>
          </cell>
          <cell r="F471">
            <v>48.2</v>
          </cell>
          <cell r="G471">
            <v>47.16</v>
          </cell>
          <cell r="H471">
            <v>46.44</v>
          </cell>
          <cell r="I471">
            <v>45.44</v>
          </cell>
          <cell r="J471">
            <v>44.23</v>
          </cell>
          <cell r="K471">
            <v>44.6</v>
          </cell>
          <cell r="L471">
            <v>45.46</v>
          </cell>
          <cell r="M471">
            <v>47.01</v>
          </cell>
          <cell r="N471">
            <v>48.56</v>
          </cell>
          <cell r="O471">
            <v>48.46</v>
          </cell>
        </row>
        <row r="472">
          <cell r="A472" t="str">
            <v>HENRTA_6_UNITA2</v>
          </cell>
          <cell r="B472" t="str">
            <v>GWF HENRIETTA PEAKER PLANT UNIT 2</v>
          </cell>
          <cell r="C472" t="str">
            <v>Fresno</v>
          </cell>
          <cell r="D472">
            <v>48.12</v>
          </cell>
          <cell r="E472">
            <v>48.24</v>
          </cell>
          <cell r="F472">
            <v>47.9</v>
          </cell>
          <cell r="G472">
            <v>46.96</v>
          </cell>
          <cell r="H472">
            <v>46.08</v>
          </cell>
          <cell r="I472">
            <v>45.31</v>
          </cell>
          <cell r="J472">
            <v>44.18</v>
          </cell>
          <cell r="K472">
            <v>44.59</v>
          </cell>
          <cell r="L472">
            <v>45.56</v>
          </cell>
          <cell r="M472">
            <v>47.02</v>
          </cell>
          <cell r="N472">
            <v>48.23</v>
          </cell>
          <cell r="O472">
            <v>48.14</v>
          </cell>
        </row>
        <row r="473">
          <cell r="A473" t="str">
            <v>HENRTS_1_SOLAR</v>
          </cell>
          <cell r="B473" t="str">
            <v>Henrietta Solar Project</v>
          </cell>
          <cell r="C473" t="str">
            <v>Fresno</v>
          </cell>
          <cell r="D473">
            <v>0.4</v>
          </cell>
          <cell r="E473">
            <v>3</v>
          </cell>
          <cell r="F473">
            <v>3.5</v>
          </cell>
          <cell r="G473">
            <v>4.4000000000000004</v>
          </cell>
          <cell r="H473">
            <v>6.4</v>
          </cell>
          <cell r="I473">
            <v>13.1</v>
          </cell>
          <cell r="J473">
            <v>14.4</v>
          </cell>
          <cell r="K473">
            <v>12.4</v>
          </cell>
          <cell r="L473">
            <v>11.1</v>
          </cell>
          <cell r="M473">
            <v>7.4</v>
          </cell>
          <cell r="N473">
            <v>5.7</v>
          </cell>
          <cell r="O473">
            <v>3.5</v>
          </cell>
        </row>
        <row r="474">
          <cell r="A474" t="str">
            <v>HIDSRT_2_UNITS</v>
          </cell>
          <cell r="B474" t="str">
            <v>HIGH DESERT POWER PROJECT AGGREGATE</v>
          </cell>
          <cell r="C474" t="str">
            <v>CAISO System</v>
          </cell>
          <cell r="D474">
            <v>781</v>
          </cell>
          <cell r="E474">
            <v>781</v>
          </cell>
          <cell r="F474">
            <v>781</v>
          </cell>
          <cell r="G474">
            <v>781</v>
          </cell>
          <cell r="H474">
            <v>781</v>
          </cell>
          <cell r="I474">
            <v>781</v>
          </cell>
          <cell r="J474">
            <v>781</v>
          </cell>
          <cell r="K474">
            <v>781</v>
          </cell>
          <cell r="L474">
            <v>781</v>
          </cell>
          <cell r="M474">
            <v>781</v>
          </cell>
          <cell r="N474">
            <v>781</v>
          </cell>
          <cell r="O474">
            <v>781</v>
          </cell>
        </row>
        <row r="475">
          <cell r="A475" t="str">
            <v>HIGGNS_1_COMBIE</v>
          </cell>
          <cell r="B475" t="str">
            <v>Combie South</v>
          </cell>
          <cell r="C475" t="str">
            <v>Sierra</v>
          </cell>
          <cell r="D475">
            <v>0.72</v>
          </cell>
          <cell r="E475">
            <v>0.76</v>
          </cell>
          <cell r="F475">
            <v>0.79</v>
          </cell>
          <cell r="G475">
            <v>0.7</v>
          </cell>
          <cell r="H475">
            <v>0.79</v>
          </cell>
          <cell r="I475">
            <v>0.53</v>
          </cell>
          <cell r="J475">
            <v>0.44</v>
          </cell>
          <cell r="K475">
            <v>0.33</v>
          </cell>
          <cell r="L475">
            <v>0.32</v>
          </cell>
          <cell r="M475">
            <v>0.28999999999999998</v>
          </cell>
          <cell r="N475">
            <v>0.92</v>
          </cell>
          <cell r="O475">
            <v>0.7</v>
          </cell>
        </row>
        <row r="476">
          <cell r="A476" t="str">
            <v>HIGGNS_7_QFUNTS</v>
          </cell>
          <cell r="B476" t="str">
            <v>HIGGNS_7_QFUNTS</v>
          </cell>
          <cell r="C476" t="str">
            <v>Sierra</v>
          </cell>
          <cell r="D476">
            <v>0.06</v>
          </cell>
          <cell r="E476">
            <v>0.11</v>
          </cell>
          <cell r="F476">
            <v>0.12</v>
          </cell>
          <cell r="G476">
            <v>0.16</v>
          </cell>
          <cell r="H476">
            <v>0.24</v>
          </cell>
          <cell r="I476">
            <v>0.25</v>
          </cell>
          <cell r="J476">
            <v>0.24</v>
          </cell>
          <cell r="K476">
            <v>0.24</v>
          </cell>
          <cell r="L476">
            <v>0.24</v>
          </cell>
          <cell r="M476">
            <v>0.1</v>
          </cell>
          <cell r="N476">
            <v>0.05</v>
          </cell>
          <cell r="O476">
            <v>0.11</v>
          </cell>
        </row>
        <row r="477">
          <cell r="A477" t="str">
            <v>HIGHDS_2_H5SBT1</v>
          </cell>
          <cell r="B477" t="str">
            <v>High 5 Solar BESS</v>
          </cell>
          <cell r="C477" t="str">
            <v>CAISO System</v>
          </cell>
          <cell r="D477">
            <v>50</v>
          </cell>
          <cell r="E477">
            <v>50</v>
          </cell>
          <cell r="F477">
            <v>50</v>
          </cell>
          <cell r="G477">
            <v>50</v>
          </cell>
          <cell r="H477">
            <v>50</v>
          </cell>
          <cell r="I477">
            <v>50</v>
          </cell>
          <cell r="J477">
            <v>50</v>
          </cell>
          <cell r="K477">
            <v>50</v>
          </cell>
          <cell r="L477">
            <v>50</v>
          </cell>
          <cell r="M477">
            <v>50</v>
          </cell>
          <cell r="N477">
            <v>50</v>
          </cell>
          <cell r="O477">
            <v>50</v>
          </cell>
        </row>
        <row r="478">
          <cell r="A478" t="str">
            <v>HIGHDS_2_H5SSR1</v>
          </cell>
          <cell r="B478" t="str">
            <v>High 5 Solar</v>
          </cell>
          <cell r="C478" t="str">
            <v>CAISO System</v>
          </cell>
          <cell r="D478">
            <v>0.21</v>
          </cell>
          <cell r="E478">
            <v>1.91</v>
          </cell>
          <cell r="F478">
            <v>2.36</v>
          </cell>
          <cell r="G478">
            <v>3.25</v>
          </cell>
          <cell r="H478">
            <v>4.8499999999999996</v>
          </cell>
          <cell r="I478">
            <v>10.15</v>
          </cell>
          <cell r="J478">
            <v>11.14</v>
          </cell>
          <cell r="K478">
            <v>9.41</v>
          </cell>
          <cell r="L478">
            <v>8.06</v>
          </cell>
          <cell r="M478">
            <v>5.13</v>
          </cell>
          <cell r="N478">
            <v>3.54</v>
          </cell>
          <cell r="O478">
            <v>1.6</v>
          </cell>
        </row>
        <row r="479">
          <cell r="A479" t="str">
            <v>HILAND_7_YOLOWD</v>
          </cell>
          <cell r="B479" t="str">
            <v>CLEAR LAKE UNIT 1</v>
          </cell>
          <cell r="C479" t="str">
            <v>NCNB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</row>
        <row r="480">
          <cell r="A480" t="str">
            <v>HINSON_6_CARBGN</v>
          </cell>
          <cell r="B480" t="str">
            <v>BP WILMINGTON CALCINER</v>
          </cell>
          <cell r="C480" t="str">
            <v>LA Basin</v>
          </cell>
          <cell r="D480">
            <v>27.16</v>
          </cell>
          <cell r="E480">
            <v>23.27</v>
          </cell>
          <cell r="F480">
            <v>17.63</v>
          </cell>
          <cell r="G480">
            <v>27.49</v>
          </cell>
          <cell r="H480">
            <v>21.07</v>
          </cell>
          <cell r="I480">
            <v>27.9</v>
          </cell>
          <cell r="J480">
            <v>27.43</v>
          </cell>
          <cell r="K480">
            <v>29.47</v>
          </cell>
          <cell r="L480">
            <v>26.4</v>
          </cell>
          <cell r="M480">
            <v>28.47</v>
          </cell>
          <cell r="N480">
            <v>26.72</v>
          </cell>
          <cell r="O480">
            <v>28.52</v>
          </cell>
        </row>
        <row r="481">
          <cell r="A481" t="str">
            <v>HINSON_6_LBECH1</v>
          </cell>
          <cell r="B481" t="str">
            <v>Long Beach Unit 1</v>
          </cell>
          <cell r="C481" t="str">
            <v>LA Basin</v>
          </cell>
          <cell r="D481">
            <v>63</v>
          </cell>
          <cell r="E481">
            <v>63</v>
          </cell>
          <cell r="F481">
            <v>63</v>
          </cell>
          <cell r="G481">
            <v>63</v>
          </cell>
          <cell r="H481">
            <v>63</v>
          </cell>
          <cell r="I481">
            <v>63</v>
          </cell>
          <cell r="J481">
            <v>63</v>
          </cell>
          <cell r="K481">
            <v>63</v>
          </cell>
          <cell r="L481">
            <v>63</v>
          </cell>
          <cell r="M481">
            <v>63</v>
          </cell>
          <cell r="N481">
            <v>63</v>
          </cell>
          <cell r="O481">
            <v>63</v>
          </cell>
        </row>
        <row r="482">
          <cell r="A482" t="str">
            <v>HINSON_6_LBECH2</v>
          </cell>
          <cell r="B482" t="str">
            <v>Long Beach Unit 2</v>
          </cell>
          <cell r="C482" t="str">
            <v>LA Basin</v>
          </cell>
          <cell r="D482">
            <v>63</v>
          </cell>
          <cell r="E482">
            <v>63</v>
          </cell>
          <cell r="F482">
            <v>63</v>
          </cell>
          <cell r="G482">
            <v>63</v>
          </cell>
          <cell r="H482">
            <v>63</v>
          </cell>
          <cell r="I482">
            <v>63</v>
          </cell>
          <cell r="J482">
            <v>63</v>
          </cell>
          <cell r="K482">
            <v>63</v>
          </cell>
          <cell r="L482">
            <v>63</v>
          </cell>
          <cell r="M482">
            <v>63</v>
          </cell>
          <cell r="N482">
            <v>63</v>
          </cell>
          <cell r="O482">
            <v>63</v>
          </cell>
        </row>
        <row r="483">
          <cell r="A483" t="str">
            <v>HINSON_6_LBECH3</v>
          </cell>
          <cell r="B483" t="str">
            <v>Long Beach Unit 3</v>
          </cell>
          <cell r="C483" t="str">
            <v>LA Basin</v>
          </cell>
          <cell r="D483">
            <v>63</v>
          </cell>
          <cell r="E483">
            <v>63</v>
          </cell>
          <cell r="F483">
            <v>63</v>
          </cell>
          <cell r="G483">
            <v>63</v>
          </cell>
          <cell r="H483">
            <v>63</v>
          </cell>
          <cell r="I483">
            <v>63</v>
          </cell>
          <cell r="J483">
            <v>63</v>
          </cell>
          <cell r="K483">
            <v>63</v>
          </cell>
          <cell r="L483">
            <v>63</v>
          </cell>
          <cell r="M483">
            <v>63</v>
          </cell>
          <cell r="N483">
            <v>63</v>
          </cell>
          <cell r="O483">
            <v>63</v>
          </cell>
        </row>
        <row r="484">
          <cell r="A484" t="str">
            <v>HINSON_6_LBECH4</v>
          </cell>
          <cell r="B484" t="str">
            <v>Long Beach Unit 4</v>
          </cell>
          <cell r="C484" t="str">
            <v>LA Basin</v>
          </cell>
          <cell r="D484">
            <v>63</v>
          </cell>
          <cell r="E484">
            <v>63</v>
          </cell>
          <cell r="F484">
            <v>63</v>
          </cell>
          <cell r="G484">
            <v>63</v>
          </cell>
          <cell r="H484">
            <v>63</v>
          </cell>
          <cell r="I484">
            <v>63</v>
          </cell>
          <cell r="J484">
            <v>63</v>
          </cell>
          <cell r="K484">
            <v>63</v>
          </cell>
          <cell r="L484">
            <v>63</v>
          </cell>
          <cell r="M484">
            <v>63</v>
          </cell>
          <cell r="N484">
            <v>63</v>
          </cell>
          <cell r="O484">
            <v>63</v>
          </cell>
        </row>
        <row r="485">
          <cell r="A485" t="str">
            <v>HINSON_6_SERRGN</v>
          </cell>
          <cell r="B485" t="str">
            <v>Southeast Resource Recovery</v>
          </cell>
          <cell r="C485" t="str">
            <v>LA Basin</v>
          </cell>
          <cell r="D485">
            <v>34</v>
          </cell>
          <cell r="E485">
            <v>34</v>
          </cell>
          <cell r="F485">
            <v>34</v>
          </cell>
          <cell r="G485">
            <v>34</v>
          </cell>
          <cell r="H485">
            <v>34</v>
          </cell>
          <cell r="I485">
            <v>34</v>
          </cell>
          <cell r="J485">
            <v>34</v>
          </cell>
          <cell r="K485">
            <v>34</v>
          </cell>
          <cell r="L485">
            <v>34</v>
          </cell>
          <cell r="M485">
            <v>34</v>
          </cell>
          <cell r="N485">
            <v>34</v>
          </cell>
          <cell r="O485">
            <v>34</v>
          </cell>
        </row>
        <row r="486">
          <cell r="A486" t="str">
            <v>HNTGBH_2_PL1X3</v>
          </cell>
          <cell r="B486" t="str">
            <v>Huntington Beach Energy</v>
          </cell>
          <cell r="C486" t="str">
            <v>LA Basin</v>
          </cell>
          <cell r="D486">
            <v>673.8</v>
          </cell>
          <cell r="E486">
            <v>673.8</v>
          </cell>
          <cell r="F486">
            <v>673.8</v>
          </cell>
          <cell r="G486">
            <v>673.8</v>
          </cell>
          <cell r="H486">
            <v>673.8</v>
          </cell>
          <cell r="I486">
            <v>673.8</v>
          </cell>
          <cell r="J486">
            <v>673.8</v>
          </cell>
          <cell r="K486">
            <v>673.8</v>
          </cell>
          <cell r="L486">
            <v>673.8</v>
          </cell>
          <cell r="M486">
            <v>673.8</v>
          </cell>
          <cell r="N486">
            <v>673.8</v>
          </cell>
          <cell r="O486">
            <v>673.8</v>
          </cell>
        </row>
        <row r="487">
          <cell r="A487" t="str">
            <v>HNTGBH_7_UNIT 2</v>
          </cell>
          <cell r="B487" t="str">
            <v>HUNTINGTON BEACH GEN STA. UNIT 2</v>
          </cell>
          <cell r="C487" t="str">
            <v>LA Basin</v>
          </cell>
          <cell r="D487">
            <v>226.84</v>
          </cell>
          <cell r="E487">
            <v>226.84</v>
          </cell>
          <cell r="F487">
            <v>226.84</v>
          </cell>
          <cell r="G487">
            <v>226.84</v>
          </cell>
          <cell r="H487">
            <v>226.84</v>
          </cell>
          <cell r="I487">
            <v>226.84</v>
          </cell>
          <cell r="J487">
            <v>226.84</v>
          </cell>
          <cell r="K487">
            <v>226.84</v>
          </cell>
          <cell r="L487">
            <v>226.84</v>
          </cell>
          <cell r="M487">
            <v>226.84</v>
          </cell>
          <cell r="N487">
            <v>226.84</v>
          </cell>
          <cell r="O487">
            <v>226.84</v>
          </cell>
        </row>
        <row r="488">
          <cell r="A488" t="str">
            <v>HOLGAT_1_BORAX</v>
          </cell>
          <cell r="B488" t="str">
            <v>U.S. Borax, Unit 1</v>
          </cell>
          <cell r="C488" t="str">
            <v>CAISO System</v>
          </cell>
          <cell r="D488">
            <v>4.9000000000000004</v>
          </cell>
          <cell r="E488">
            <v>4.8600000000000003</v>
          </cell>
          <cell r="F488">
            <v>4.75</v>
          </cell>
          <cell r="G488">
            <v>0.16</v>
          </cell>
          <cell r="H488">
            <v>4.8499999999999996</v>
          </cell>
          <cell r="I488">
            <v>3.9</v>
          </cell>
          <cell r="J488">
            <v>4.1500000000000004</v>
          </cell>
          <cell r="K488">
            <v>3.49</v>
          </cell>
          <cell r="L488">
            <v>3.37</v>
          </cell>
          <cell r="M488">
            <v>4.7300000000000004</v>
          </cell>
          <cell r="N488">
            <v>5.8</v>
          </cell>
          <cell r="O488">
            <v>6.16</v>
          </cell>
        </row>
        <row r="489">
          <cell r="A489" t="str">
            <v>HOLSTR_1_SOLAR</v>
          </cell>
          <cell r="B489" t="str">
            <v>San Benito Smart Park</v>
          </cell>
          <cell r="C489" t="str">
            <v>CAISO System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</row>
        <row r="490">
          <cell r="A490" t="str">
            <v>HOLSTR_1_SOLAR2</v>
          </cell>
          <cell r="B490" t="str">
            <v>Hollister Solar</v>
          </cell>
          <cell r="C490" t="str">
            <v>CAISO System</v>
          </cell>
          <cell r="D490">
            <v>0.01</v>
          </cell>
          <cell r="E490">
            <v>0.05</v>
          </cell>
          <cell r="F490">
            <v>0.05</v>
          </cell>
          <cell r="G490">
            <v>7.0000000000000007E-2</v>
          </cell>
          <cell r="H490">
            <v>0.1</v>
          </cell>
          <cell r="I490">
            <v>0.2</v>
          </cell>
          <cell r="J490">
            <v>0.22</v>
          </cell>
          <cell r="K490">
            <v>0.19</v>
          </cell>
          <cell r="L490">
            <v>0.17</v>
          </cell>
          <cell r="M490">
            <v>0.11</v>
          </cell>
          <cell r="N490">
            <v>0.09</v>
          </cell>
          <cell r="O490">
            <v>0.05</v>
          </cell>
        </row>
        <row r="491">
          <cell r="A491" t="str">
            <v>HUMBPP_1_UNITS3</v>
          </cell>
          <cell r="B491" t="str">
            <v>Humboldt Bay Generating Station 3</v>
          </cell>
          <cell r="C491" t="str">
            <v>Humboldt</v>
          </cell>
          <cell r="D491">
            <v>65.08</v>
          </cell>
          <cell r="E491">
            <v>65.08</v>
          </cell>
          <cell r="F491">
            <v>65.08</v>
          </cell>
          <cell r="G491">
            <v>65.08</v>
          </cell>
          <cell r="H491">
            <v>65.08</v>
          </cell>
          <cell r="I491">
            <v>65.08</v>
          </cell>
          <cell r="J491">
            <v>65.08</v>
          </cell>
          <cell r="K491">
            <v>65.08</v>
          </cell>
          <cell r="L491">
            <v>65.08</v>
          </cell>
          <cell r="M491">
            <v>65.08</v>
          </cell>
          <cell r="N491">
            <v>65.08</v>
          </cell>
          <cell r="O491">
            <v>65.08</v>
          </cell>
        </row>
        <row r="492">
          <cell r="A492" t="str">
            <v>HUMBPP_6_UNITS</v>
          </cell>
          <cell r="B492" t="str">
            <v>Humboldt Bay Generating Station 1</v>
          </cell>
          <cell r="C492" t="str">
            <v>Humboldt</v>
          </cell>
          <cell r="D492">
            <v>97.62</v>
          </cell>
          <cell r="E492">
            <v>97.62</v>
          </cell>
          <cell r="F492">
            <v>97.62</v>
          </cell>
          <cell r="G492">
            <v>97.62</v>
          </cell>
          <cell r="H492">
            <v>97.62</v>
          </cell>
          <cell r="I492">
            <v>97.62</v>
          </cell>
          <cell r="J492">
            <v>97.62</v>
          </cell>
          <cell r="K492">
            <v>97.62</v>
          </cell>
          <cell r="L492">
            <v>97.62</v>
          </cell>
          <cell r="M492">
            <v>97.62</v>
          </cell>
          <cell r="N492">
            <v>97.62</v>
          </cell>
          <cell r="O492">
            <v>97.62</v>
          </cell>
        </row>
        <row r="493">
          <cell r="A493" t="str">
            <v>HURON_6_SOLAR</v>
          </cell>
          <cell r="B493" t="str">
            <v>Huron Solar Station</v>
          </cell>
          <cell r="C493" t="str">
            <v>Fresno</v>
          </cell>
          <cell r="D493">
            <v>0.08</v>
          </cell>
          <cell r="E493">
            <v>0.6</v>
          </cell>
          <cell r="F493">
            <v>0.7</v>
          </cell>
          <cell r="G493">
            <v>0.88</v>
          </cell>
          <cell r="H493">
            <v>1.28</v>
          </cell>
          <cell r="I493">
            <v>2.62</v>
          </cell>
          <cell r="J493">
            <v>2.88</v>
          </cell>
          <cell r="K493">
            <v>2.48</v>
          </cell>
          <cell r="L493">
            <v>2.2200000000000002</v>
          </cell>
          <cell r="M493">
            <v>1.48</v>
          </cell>
          <cell r="N493">
            <v>1.1399999999999999</v>
          </cell>
          <cell r="O493">
            <v>0.7</v>
          </cell>
        </row>
        <row r="494">
          <cell r="A494" t="str">
            <v>HYTTHM_2_UNITS</v>
          </cell>
          <cell r="B494" t="str">
            <v>HYATT-THERMALITO PUMP-GEN (AGGREGATE)</v>
          </cell>
          <cell r="C494" t="str">
            <v>CAISO System</v>
          </cell>
          <cell r="D494">
            <v>174.6</v>
          </cell>
          <cell r="E494">
            <v>104.4</v>
          </cell>
          <cell r="F494">
            <v>82.4</v>
          </cell>
          <cell r="G494">
            <v>82.8</v>
          </cell>
          <cell r="H494">
            <v>189.44</v>
          </cell>
          <cell r="I494">
            <v>206.4</v>
          </cell>
          <cell r="J494">
            <v>161.36000000000001</v>
          </cell>
          <cell r="K494">
            <v>43.4</v>
          </cell>
          <cell r="L494">
            <v>10</v>
          </cell>
          <cell r="M494">
            <v>35.200000000000003</v>
          </cell>
          <cell r="N494">
            <v>40.6</v>
          </cell>
          <cell r="O494">
            <v>26.4</v>
          </cell>
        </row>
        <row r="495">
          <cell r="A495" t="str">
            <v>IGNACO_1_QF</v>
          </cell>
          <cell r="B495" t="str">
            <v>SMALL QF AGGREGATION - VALLEJO/DINSMORE</v>
          </cell>
          <cell r="C495" t="str">
            <v>NCNB</v>
          </cell>
          <cell r="D495">
            <v>0.01</v>
          </cell>
          <cell r="E495">
            <v>0.01</v>
          </cell>
          <cell r="F495">
            <v>0.01</v>
          </cell>
          <cell r="G495">
            <v>0.01</v>
          </cell>
          <cell r="H495">
            <v>0.02</v>
          </cell>
          <cell r="I495">
            <v>0.02</v>
          </cell>
          <cell r="J495">
            <v>0.02</v>
          </cell>
          <cell r="K495">
            <v>0.01</v>
          </cell>
          <cell r="L495">
            <v>0.01</v>
          </cell>
          <cell r="M495">
            <v>0.01</v>
          </cell>
          <cell r="N495">
            <v>0.01</v>
          </cell>
          <cell r="O495">
            <v>0.01</v>
          </cell>
        </row>
        <row r="496">
          <cell r="A496" t="str">
            <v>INDIGO_1_UNIT 1</v>
          </cell>
          <cell r="B496" t="str">
            <v>INDIGO PEAKER UNIT 1</v>
          </cell>
          <cell r="C496" t="str">
            <v>LA Basin</v>
          </cell>
          <cell r="D496">
            <v>45</v>
          </cell>
          <cell r="E496">
            <v>45.3</v>
          </cell>
          <cell r="F496">
            <v>45.3</v>
          </cell>
          <cell r="G496">
            <v>45.3</v>
          </cell>
          <cell r="H496">
            <v>45.3</v>
          </cell>
          <cell r="I496">
            <v>45.3</v>
          </cell>
          <cell r="J496">
            <v>45.3</v>
          </cell>
          <cell r="K496">
            <v>45.3</v>
          </cell>
          <cell r="L496">
            <v>45.3</v>
          </cell>
          <cell r="M496">
            <v>45.3</v>
          </cell>
          <cell r="N496">
            <v>45.3</v>
          </cell>
          <cell r="O496">
            <v>45.3</v>
          </cell>
        </row>
        <row r="497">
          <cell r="A497" t="str">
            <v>INDIGO_1_UNIT 2</v>
          </cell>
          <cell r="B497" t="str">
            <v>INDIGO PEAKER UNIT 2</v>
          </cell>
          <cell r="C497" t="str">
            <v>LA Basin</v>
          </cell>
          <cell r="D497">
            <v>45</v>
          </cell>
          <cell r="E497">
            <v>45.3</v>
          </cell>
          <cell r="F497">
            <v>45.3</v>
          </cell>
          <cell r="G497">
            <v>45.3</v>
          </cell>
          <cell r="H497">
            <v>45.3</v>
          </cell>
          <cell r="I497">
            <v>45.3</v>
          </cell>
          <cell r="J497">
            <v>45.3</v>
          </cell>
          <cell r="K497">
            <v>45.3</v>
          </cell>
          <cell r="L497">
            <v>45.3</v>
          </cell>
          <cell r="M497">
            <v>45.3</v>
          </cell>
          <cell r="N497">
            <v>45.3</v>
          </cell>
          <cell r="O497">
            <v>45.3</v>
          </cell>
        </row>
        <row r="498">
          <cell r="A498" t="str">
            <v>INDIGO_1_UNIT 3</v>
          </cell>
          <cell r="B498" t="str">
            <v>INDIGO PEAKER UNIT 3</v>
          </cell>
          <cell r="C498" t="str">
            <v>LA Basin</v>
          </cell>
          <cell r="D498">
            <v>45</v>
          </cell>
          <cell r="E498">
            <v>45.3</v>
          </cell>
          <cell r="F498">
            <v>45.3</v>
          </cell>
          <cell r="G498">
            <v>45.3</v>
          </cell>
          <cell r="H498">
            <v>45.3</v>
          </cell>
          <cell r="I498">
            <v>45.3</v>
          </cell>
          <cell r="J498">
            <v>45.3</v>
          </cell>
          <cell r="K498">
            <v>45.3</v>
          </cell>
          <cell r="L498">
            <v>45.3</v>
          </cell>
          <cell r="M498">
            <v>45.3</v>
          </cell>
          <cell r="N498">
            <v>45.3</v>
          </cell>
          <cell r="O498">
            <v>45.3</v>
          </cell>
        </row>
        <row r="499">
          <cell r="A499" t="str">
            <v>INDVLY_1_UNITS</v>
          </cell>
          <cell r="B499" t="str">
            <v>Indian Valley Hydro</v>
          </cell>
          <cell r="C499" t="str">
            <v>NCNB</v>
          </cell>
          <cell r="D499">
            <v>0</v>
          </cell>
          <cell r="E499">
            <v>0</v>
          </cell>
          <cell r="F499">
            <v>0.53</v>
          </cell>
          <cell r="G499">
            <v>1.03</v>
          </cell>
          <cell r="H499">
            <v>1.01</v>
          </cell>
          <cell r="I499">
            <v>1.62</v>
          </cell>
          <cell r="J499">
            <v>1.61</v>
          </cell>
          <cell r="K499">
            <v>1.59</v>
          </cell>
          <cell r="L499">
            <v>1.33</v>
          </cell>
          <cell r="M499">
            <v>0.15</v>
          </cell>
          <cell r="N499">
            <v>0</v>
          </cell>
          <cell r="O499">
            <v>0</v>
          </cell>
        </row>
        <row r="500">
          <cell r="A500" t="str">
            <v>INTKEP_2_UNITS</v>
          </cell>
          <cell r="B500" t="str">
            <v>CCSF Hetch_Hetchy Hydro Aggregate</v>
          </cell>
          <cell r="C500" t="str">
            <v>CAISO System</v>
          </cell>
          <cell r="D500">
            <v>65.400000000000006</v>
          </cell>
          <cell r="E500">
            <v>97.96</v>
          </cell>
          <cell r="F500">
            <v>148.72</v>
          </cell>
          <cell r="G500">
            <v>223.6</v>
          </cell>
          <cell r="H500">
            <v>229</v>
          </cell>
          <cell r="I500">
            <v>105.46</v>
          </cell>
          <cell r="J500">
            <v>154.97999999999999</v>
          </cell>
          <cell r="K500">
            <v>175.48</v>
          </cell>
          <cell r="L500">
            <v>146.16</v>
          </cell>
          <cell r="M500">
            <v>81.02</v>
          </cell>
          <cell r="N500">
            <v>107.86</v>
          </cell>
          <cell r="O500">
            <v>73.2</v>
          </cell>
        </row>
        <row r="501">
          <cell r="A501" t="str">
            <v>INTTRB_6_UNIT</v>
          </cell>
          <cell r="B501" t="str">
            <v>International Turbine Research</v>
          </cell>
          <cell r="C501" t="str">
            <v>Fresno</v>
          </cell>
          <cell r="D501">
            <v>6.0419621561341046</v>
          </cell>
          <cell r="E501">
            <v>6.4825374518643999</v>
          </cell>
          <cell r="F501">
            <v>5.7817719245179706</v>
          </cell>
          <cell r="G501">
            <v>6.1080632029171689</v>
          </cell>
          <cell r="H501">
            <v>6.3190891093997346</v>
          </cell>
          <cell r="I501">
            <v>4.6614098547808824</v>
          </cell>
          <cell r="J501">
            <v>4.145708969415506</v>
          </cell>
          <cell r="K501">
            <v>3.8936746624438312</v>
          </cell>
          <cell r="L501">
            <v>3.9976386059483318</v>
          </cell>
          <cell r="M501">
            <v>3.3500367073541861</v>
          </cell>
          <cell r="N501">
            <v>4.2323275548363357</v>
          </cell>
          <cell r="O501">
            <v>5.4097822188188642</v>
          </cell>
        </row>
        <row r="502">
          <cell r="A502" t="str">
            <v>IVANPA_1_UNIT1</v>
          </cell>
          <cell r="B502" t="str">
            <v>Ivanpah 1</v>
          </cell>
          <cell r="C502" t="str">
            <v>CAISO System</v>
          </cell>
          <cell r="D502">
            <v>0.5</v>
          </cell>
          <cell r="E502">
            <v>3.78</v>
          </cell>
          <cell r="F502">
            <v>4.41</v>
          </cell>
          <cell r="G502">
            <v>5.54</v>
          </cell>
          <cell r="H502">
            <v>8.06</v>
          </cell>
          <cell r="I502">
            <v>16.510000000000002</v>
          </cell>
          <cell r="J502">
            <v>18.14</v>
          </cell>
          <cell r="K502">
            <v>15.62</v>
          </cell>
          <cell r="L502">
            <v>13.99</v>
          </cell>
          <cell r="M502">
            <v>9.32</v>
          </cell>
          <cell r="N502">
            <v>7.18</v>
          </cell>
          <cell r="O502">
            <v>4.41</v>
          </cell>
        </row>
        <row r="503">
          <cell r="A503" t="str">
            <v>IVANPA_1_UNIT2</v>
          </cell>
          <cell r="B503" t="str">
            <v>Ivanpah 2</v>
          </cell>
          <cell r="C503" t="str">
            <v>CAISO System</v>
          </cell>
          <cell r="D503">
            <v>0.53</v>
          </cell>
          <cell r="E503">
            <v>3.99</v>
          </cell>
          <cell r="F503">
            <v>4.66</v>
          </cell>
          <cell r="G503">
            <v>5.85</v>
          </cell>
          <cell r="H503">
            <v>8.51</v>
          </cell>
          <cell r="I503">
            <v>17.420000000000002</v>
          </cell>
          <cell r="J503">
            <v>19.149999999999999</v>
          </cell>
          <cell r="K503">
            <v>16.489999999999998</v>
          </cell>
          <cell r="L503">
            <v>14.76</v>
          </cell>
          <cell r="M503">
            <v>9.84</v>
          </cell>
          <cell r="N503">
            <v>7.58</v>
          </cell>
          <cell r="O503">
            <v>4.66</v>
          </cell>
        </row>
        <row r="504">
          <cell r="A504" t="str">
            <v>IVANPA_1_UNIT3</v>
          </cell>
          <cell r="B504" t="str">
            <v>Ivanpah 3</v>
          </cell>
          <cell r="C504" t="str">
            <v>CAISO System</v>
          </cell>
          <cell r="D504">
            <v>0.53</v>
          </cell>
          <cell r="E504">
            <v>3.99</v>
          </cell>
          <cell r="F504">
            <v>4.66</v>
          </cell>
          <cell r="G504">
            <v>5.85</v>
          </cell>
          <cell r="H504">
            <v>8.51</v>
          </cell>
          <cell r="I504">
            <v>17.420000000000002</v>
          </cell>
          <cell r="J504">
            <v>19.149999999999999</v>
          </cell>
          <cell r="K504">
            <v>16.489999999999998</v>
          </cell>
          <cell r="L504">
            <v>14.76</v>
          </cell>
          <cell r="M504">
            <v>9.84</v>
          </cell>
          <cell r="N504">
            <v>7.58</v>
          </cell>
          <cell r="O504">
            <v>4.66</v>
          </cell>
        </row>
        <row r="505">
          <cell r="A505" t="str">
            <v>IVSLR2_2_SM2SR1</v>
          </cell>
          <cell r="B505" t="str">
            <v>Silver Ridge Mount Signal 2</v>
          </cell>
          <cell r="C505" t="str">
            <v>San Diego-IV</v>
          </cell>
          <cell r="D505">
            <v>0.6</v>
          </cell>
          <cell r="E505">
            <v>4.5</v>
          </cell>
          <cell r="F505">
            <v>5.25</v>
          </cell>
          <cell r="G505">
            <v>6.6</v>
          </cell>
          <cell r="H505">
            <v>9.6</v>
          </cell>
          <cell r="I505">
            <v>19.649999999999999</v>
          </cell>
          <cell r="J505">
            <v>21.6</v>
          </cell>
          <cell r="K505">
            <v>18.600000000000001</v>
          </cell>
          <cell r="L505">
            <v>16.649999999999999</v>
          </cell>
          <cell r="M505">
            <v>11.1</v>
          </cell>
          <cell r="N505">
            <v>8.5500000000000007</v>
          </cell>
          <cell r="O505">
            <v>5.25</v>
          </cell>
        </row>
        <row r="506">
          <cell r="A506" t="str">
            <v>IVSLRP_2_SOLAR1</v>
          </cell>
          <cell r="B506" t="str">
            <v>Silver Ridge Mount Signal</v>
          </cell>
          <cell r="C506" t="str">
            <v>San Diego-IV</v>
          </cell>
          <cell r="D506">
            <v>0.8</v>
          </cell>
          <cell r="E506">
            <v>6</v>
          </cell>
          <cell r="F506">
            <v>7</v>
          </cell>
          <cell r="G506">
            <v>8.8000000000000007</v>
          </cell>
          <cell r="H506">
            <v>12.8</v>
          </cell>
          <cell r="I506">
            <v>26.2</v>
          </cell>
          <cell r="J506">
            <v>28.8</v>
          </cell>
          <cell r="K506">
            <v>24.8</v>
          </cell>
          <cell r="L506">
            <v>22.2</v>
          </cell>
          <cell r="M506">
            <v>14.8</v>
          </cell>
          <cell r="N506">
            <v>11.4</v>
          </cell>
          <cell r="O506">
            <v>7</v>
          </cell>
        </row>
        <row r="507">
          <cell r="A507" t="str">
            <v>IVWEST_2_SOLAR1</v>
          </cell>
          <cell r="B507" t="str">
            <v xml:space="preserve">Imperial Valley West ( Q # 608) </v>
          </cell>
          <cell r="C507" t="str">
            <v>San Diego-IV</v>
          </cell>
          <cell r="D507">
            <v>0.6</v>
          </cell>
          <cell r="E507">
            <v>4.5</v>
          </cell>
          <cell r="F507">
            <v>5.25</v>
          </cell>
          <cell r="G507">
            <v>6.6</v>
          </cell>
          <cell r="H507">
            <v>9.6</v>
          </cell>
          <cell r="I507">
            <v>19.649999999999999</v>
          </cell>
          <cell r="J507">
            <v>21.6</v>
          </cell>
          <cell r="K507">
            <v>18.600000000000001</v>
          </cell>
          <cell r="L507">
            <v>16.649999999999999</v>
          </cell>
          <cell r="M507">
            <v>11.1</v>
          </cell>
          <cell r="N507">
            <v>8.5500000000000007</v>
          </cell>
          <cell r="O507">
            <v>5.25</v>
          </cell>
        </row>
        <row r="508">
          <cell r="A508" t="str">
            <v>JACMSR_1_JACSR1</v>
          </cell>
          <cell r="B508" t="str">
            <v>Jacumba Solar Farm</v>
          </cell>
          <cell r="C508" t="str">
            <v>San Diego-IV</v>
          </cell>
          <cell r="D508">
            <v>0.08</v>
          </cell>
          <cell r="E508">
            <v>0.6</v>
          </cell>
          <cell r="F508">
            <v>0.7</v>
          </cell>
          <cell r="G508">
            <v>0.88</v>
          </cell>
          <cell r="H508">
            <v>1.28</v>
          </cell>
          <cell r="I508">
            <v>2.62</v>
          </cell>
          <cell r="J508">
            <v>2.88</v>
          </cell>
          <cell r="K508">
            <v>2.48</v>
          </cell>
          <cell r="L508">
            <v>2.2200000000000002</v>
          </cell>
          <cell r="M508">
            <v>1.48</v>
          </cell>
          <cell r="N508">
            <v>1.1399999999999999</v>
          </cell>
          <cell r="O508">
            <v>0.7</v>
          </cell>
        </row>
        <row r="509">
          <cell r="A509" t="str">
            <v>JAWBNE_2_NSRWND</v>
          </cell>
          <cell r="B509" t="str">
            <v>North Sky River Wind Project</v>
          </cell>
          <cell r="C509" t="str">
            <v>CAISO System</v>
          </cell>
          <cell r="D509">
            <v>28.272000730594367</v>
          </cell>
          <cell r="E509">
            <v>30.069231028444243</v>
          </cell>
          <cell r="F509">
            <v>26.420539245145044</v>
          </cell>
          <cell r="G509">
            <v>25.313089809669904</v>
          </cell>
          <cell r="H509">
            <v>26.916446658886528</v>
          </cell>
          <cell r="I509">
            <v>24.672104220532212</v>
          </cell>
          <cell r="J509">
            <v>22.922434603817706</v>
          </cell>
          <cell r="K509">
            <v>17.417446006056284</v>
          </cell>
          <cell r="L509">
            <v>17.992714424267817</v>
          </cell>
          <cell r="M509">
            <v>16.691641024759285</v>
          </cell>
          <cell r="N509">
            <v>22.495045506971231</v>
          </cell>
          <cell r="O509">
            <v>27.248984223240594</v>
          </cell>
        </row>
        <row r="510">
          <cell r="A510" t="str">
            <v>JAWBNE_2_SRWND</v>
          </cell>
          <cell r="B510" t="str">
            <v>Sky River Wind Repower A</v>
          </cell>
          <cell r="C510" t="str">
            <v>CAISO System</v>
          </cell>
          <cell r="D510">
            <v>5.3010001369864437</v>
          </cell>
          <cell r="E510">
            <v>5.6379808178332951</v>
          </cell>
          <cell r="F510">
            <v>4.9538511084646952</v>
          </cell>
          <cell r="G510">
            <v>4.746204339313107</v>
          </cell>
          <cell r="H510">
            <v>5.046833748541224</v>
          </cell>
          <cell r="I510">
            <v>4.6260195413497902</v>
          </cell>
          <cell r="J510">
            <v>4.2979564882158199</v>
          </cell>
          <cell r="K510">
            <v>3.2657711261355535</v>
          </cell>
          <cell r="L510">
            <v>3.3736339545502152</v>
          </cell>
          <cell r="M510">
            <v>3.1296826921423659</v>
          </cell>
          <cell r="N510">
            <v>4.2178210325571053</v>
          </cell>
          <cell r="O510">
            <v>5.1091845418576112</v>
          </cell>
        </row>
        <row r="511">
          <cell r="A511" t="str">
            <v>JAWBNE_2_SRWWD2</v>
          </cell>
          <cell r="B511" t="str">
            <v>Sky River Wind Repower B</v>
          </cell>
          <cell r="C511" t="str">
            <v>CAISO System</v>
          </cell>
          <cell r="D511">
            <v>5.3363401378996862</v>
          </cell>
          <cell r="E511">
            <v>5.67556735661885</v>
          </cell>
          <cell r="F511">
            <v>4.9868767825211266</v>
          </cell>
          <cell r="G511">
            <v>4.7778457015751945</v>
          </cell>
          <cell r="H511">
            <v>5.0804793068648317</v>
          </cell>
          <cell r="I511">
            <v>4.6568596716254556</v>
          </cell>
          <cell r="J511">
            <v>4.3266095314705915</v>
          </cell>
          <cell r="K511">
            <v>3.2875429336431239</v>
          </cell>
          <cell r="L511">
            <v>3.3961248475805501</v>
          </cell>
          <cell r="M511">
            <v>3.1505472434233148</v>
          </cell>
          <cell r="N511">
            <v>4.2459398394408199</v>
          </cell>
          <cell r="O511">
            <v>5.1432457721366616</v>
          </cell>
        </row>
        <row r="512">
          <cell r="A512" t="str">
            <v>JAYNE_6_WLSLR</v>
          </cell>
          <cell r="B512" t="str">
            <v>Westlands Solar Farm PV 1</v>
          </cell>
          <cell r="C512" t="str">
            <v>Fresno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</row>
        <row r="513">
          <cell r="A513" t="str">
            <v>JOANEC_2_STABT1</v>
          </cell>
          <cell r="B513" t="str">
            <v>Santa Ana Storage 1</v>
          </cell>
          <cell r="C513" t="str">
            <v>LA Basin</v>
          </cell>
          <cell r="D513">
            <v>20</v>
          </cell>
          <cell r="E513">
            <v>20</v>
          </cell>
          <cell r="F513">
            <v>20</v>
          </cell>
          <cell r="G513">
            <v>20</v>
          </cell>
          <cell r="H513">
            <v>20</v>
          </cell>
          <cell r="I513">
            <v>20</v>
          </cell>
          <cell r="J513">
            <v>20</v>
          </cell>
          <cell r="K513">
            <v>20</v>
          </cell>
          <cell r="L513">
            <v>20</v>
          </cell>
          <cell r="M513">
            <v>20</v>
          </cell>
          <cell r="N513">
            <v>20</v>
          </cell>
          <cell r="O513">
            <v>20</v>
          </cell>
        </row>
        <row r="514">
          <cell r="A514" t="str">
            <v>JOHANN_2_JOSBT1</v>
          </cell>
          <cell r="B514" t="str">
            <v>Johanna Storage 1</v>
          </cell>
          <cell r="C514" t="str">
            <v>LA Basin</v>
          </cell>
          <cell r="D514">
            <v>10</v>
          </cell>
          <cell r="E514">
            <v>10</v>
          </cell>
          <cell r="F514">
            <v>10</v>
          </cell>
          <cell r="G514">
            <v>10</v>
          </cell>
          <cell r="H514">
            <v>10</v>
          </cell>
          <cell r="I514">
            <v>10</v>
          </cell>
          <cell r="J514">
            <v>10</v>
          </cell>
          <cell r="K514">
            <v>10</v>
          </cell>
          <cell r="L514">
            <v>10</v>
          </cell>
          <cell r="M514">
            <v>10</v>
          </cell>
          <cell r="N514">
            <v>10</v>
          </cell>
          <cell r="O514">
            <v>10</v>
          </cell>
        </row>
        <row r="515">
          <cell r="A515" t="str">
            <v>JOHANN_2_JOSBT2</v>
          </cell>
          <cell r="B515" t="str">
            <v>Johanna Storage 2</v>
          </cell>
          <cell r="C515" t="str">
            <v>LA Basin</v>
          </cell>
          <cell r="D515">
            <v>10</v>
          </cell>
          <cell r="E515">
            <v>10</v>
          </cell>
          <cell r="F515">
            <v>10</v>
          </cell>
          <cell r="G515">
            <v>10</v>
          </cell>
          <cell r="H515">
            <v>10</v>
          </cell>
          <cell r="I515">
            <v>10</v>
          </cell>
          <cell r="J515">
            <v>10</v>
          </cell>
          <cell r="K515">
            <v>10</v>
          </cell>
          <cell r="L515">
            <v>10</v>
          </cell>
          <cell r="M515">
            <v>10</v>
          </cell>
          <cell r="N515">
            <v>10</v>
          </cell>
          <cell r="O515">
            <v>10</v>
          </cell>
        </row>
        <row r="516">
          <cell r="A516" t="str">
            <v>JOHANN_2_OCEBT2</v>
          </cell>
          <cell r="B516" t="str">
            <v>Orange County Energy Storage 2</v>
          </cell>
          <cell r="C516" t="str">
            <v>LA Basin</v>
          </cell>
          <cell r="D516">
            <v>9</v>
          </cell>
          <cell r="E516">
            <v>9</v>
          </cell>
          <cell r="F516">
            <v>9</v>
          </cell>
          <cell r="G516">
            <v>9</v>
          </cell>
          <cell r="H516">
            <v>9</v>
          </cell>
          <cell r="I516">
            <v>9</v>
          </cell>
          <cell r="J516">
            <v>9</v>
          </cell>
          <cell r="K516">
            <v>9</v>
          </cell>
          <cell r="L516">
            <v>9</v>
          </cell>
          <cell r="M516">
            <v>9</v>
          </cell>
          <cell r="N516">
            <v>9</v>
          </cell>
          <cell r="O516">
            <v>9</v>
          </cell>
        </row>
        <row r="517">
          <cell r="A517" t="str">
            <v>JOHANN_2_OCEBT3</v>
          </cell>
          <cell r="B517" t="str">
            <v>Orange County Energy Storage 3</v>
          </cell>
          <cell r="C517" t="str">
            <v>LA Basin</v>
          </cell>
          <cell r="D517">
            <v>6</v>
          </cell>
          <cell r="E517">
            <v>6</v>
          </cell>
          <cell r="F517">
            <v>6</v>
          </cell>
          <cell r="G517">
            <v>6</v>
          </cell>
          <cell r="H517">
            <v>6</v>
          </cell>
          <cell r="I517">
            <v>6</v>
          </cell>
          <cell r="J517">
            <v>6</v>
          </cell>
          <cell r="K517">
            <v>6</v>
          </cell>
          <cell r="L517">
            <v>6</v>
          </cell>
          <cell r="M517">
            <v>6</v>
          </cell>
          <cell r="N517">
            <v>6</v>
          </cell>
          <cell r="O517">
            <v>6</v>
          </cell>
        </row>
        <row r="518">
          <cell r="A518" t="str">
            <v>KANSAS_6_SOLAR</v>
          </cell>
          <cell r="B518" t="str">
            <v>RE Kansas South</v>
          </cell>
          <cell r="C518" t="str">
            <v>Fresno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</row>
        <row r="519">
          <cell r="A519" t="str">
            <v>KEARNY_6_NESBT1</v>
          </cell>
          <cell r="B519" t="str">
            <v>Kearny North Energy Storage</v>
          </cell>
          <cell r="C519" t="str">
            <v>San Diego-IV</v>
          </cell>
          <cell r="D519">
            <v>10</v>
          </cell>
          <cell r="E519">
            <v>10</v>
          </cell>
          <cell r="F519">
            <v>10</v>
          </cell>
          <cell r="G519">
            <v>10</v>
          </cell>
          <cell r="H519">
            <v>10</v>
          </cell>
          <cell r="I519">
            <v>10</v>
          </cell>
          <cell r="J519">
            <v>10</v>
          </cell>
          <cell r="K519">
            <v>10</v>
          </cell>
          <cell r="L519">
            <v>10</v>
          </cell>
          <cell r="M519">
            <v>10</v>
          </cell>
          <cell r="N519">
            <v>10</v>
          </cell>
          <cell r="O519">
            <v>10</v>
          </cell>
        </row>
        <row r="520">
          <cell r="A520" t="str">
            <v>KEARNY_6_SESBT2</v>
          </cell>
          <cell r="B520" t="str">
            <v>Kearny South Energy Storage</v>
          </cell>
          <cell r="C520" t="str">
            <v>San Diego-IV</v>
          </cell>
          <cell r="D520">
            <v>10</v>
          </cell>
          <cell r="E520">
            <v>10</v>
          </cell>
          <cell r="F520">
            <v>10</v>
          </cell>
          <cell r="G520">
            <v>10</v>
          </cell>
          <cell r="H520">
            <v>10</v>
          </cell>
          <cell r="I520">
            <v>10</v>
          </cell>
          <cell r="J520">
            <v>10</v>
          </cell>
          <cell r="K520">
            <v>10</v>
          </cell>
          <cell r="L520">
            <v>10</v>
          </cell>
          <cell r="M520">
            <v>10</v>
          </cell>
          <cell r="N520">
            <v>10</v>
          </cell>
          <cell r="O520">
            <v>10</v>
          </cell>
        </row>
        <row r="521">
          <cell r="A521" t="str">
            <v>KEKAWK_6_UNIT</v>
          </cell>
          <cell r="B521" t="str">
            <v>STS HYDROPOWER LTD. (KEKAWAKA)</v>
          </cell>
          <cell r="C521" t="str">
            <v>Humboldt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</row>
        <row r="522">
          <cell r="A522" t="str">
            <v>KELSO_2_UNITS</v>
          </cell>
          <cell r="B522" t="str">
            <v>Mariposa Energy</v>
          </cell>
          <cell r="C522" t="str">
            <v>Bay Area</v>
          </cell>
          <cell r="D522">
            <v>198.03</v>
          </cell>
          <cell r="E522">
            <v>198.03</v>
          </cell>
          <cell r="F522">
            <v>198.03</v>
          </cell>
          <cell r="G522">
            <v>198.03</v>
          </cell>
          <cell r="H522">
            <v>196.09</v>
          </cell>
          <cell r="I522">
            <v>192.88</v>
          </cell>
          <cell r="J522">
            <v>192.44</v>
          </cell>
          <cell r="K522">
            <v>191.43</v>
          </cell>
          <cell r="L522">
            <v>192.88</v>
          </cell>
          <cell r="M522">
            <v>198.03</v>
          </cell>
          <cell r="N522">
            <v>198.03</v>
          </cell>
          <cell r="O522">
            <v>198.03</v>
          </cell>
        </row>
        <row r="523">
          <cell r="A523" t="str">
            <v>KELYRG_6_UNIT</v>
          </cell>
          <cell r="B523" t="str">
            <v>KELLY RIDGE HYDRO</v>
          </cell>
          <cell r="C523" t="str">
            <v>Sierra</v>
          </cell>
          <cell r="D523">
            <v>9.48</v>
          </cell>
          <cell r="E523">
            <v>7.36</v>
          </cell>
          <cell r="F523">
            <v>7.36</v>
          </cell>
          <cell r="G523">
            <v>7.36</v>
          </cell>
          <cell r="H523">
            <v>7.36</v>
          </cell>
          <cell r="I523">
            <v>7.36</v>
          </cell>
          <cell r="J523">
            <v>9.5399999999999991</v>
          </cell>
          <cell r="K523">
            <v>10.199999999999999</v>
          </cell>
          <cell r="L523">
            <v>8.16</v>
          </cell>
          <cell r="M523">
            <v>9.36</v>
          </cell>
          <cell r="N523">
            <v>10.199999999999999</v>
          </cell>
          <cell r="O523">
            <v>10.119999999999999</v>
          </cell>
        </row>
        <row r="524">
          <cell r="A524" t="str">
            <v>KERKH2_7_UNIT 1</v>
          </cell>
          <cell r="B524" t="str">
            <v>KERKHOFF PH 2 UNIT #1</v>
          </cell>
          <cell r="C524" t="str">
            <v>Fresno</v>
          </cell>
          <cell r="D524">
            <v>16</v>
          </cell>
          <cell r="E524">
            <v>32</v>
          </cell>
          <cell r="F524">
            <v>32</v>
          </cell>
          <cell r="G524">
            <v>36</v>
          </cell>
          <cell r="H524">
            <v>96</v>
          </cell>
          <cell r="I524">
            <v>74.8</v>
          </cell>
          <cell r="J524">
            <v>75</v>
          </cell>
          <cell r="K524">
            <v>75.599999999999994</v>
          </cell>
          <cell r="L524">
            <v>75</v>
          </cell>
          <cell r="M524">
            <v>0</v>
          </cell>
          <cell r="N524">
            <v>0</v>
          </cell>
          <cell r="O524">
            <v>4</v>
          </cell>
        </row>
        <row r="525">
          <cell r="A525" t="str">
            <v>KERMAN_6_SOLAR1</v>
          </cell>
          <cell r="B525" t="str">
            <v>Fresno Solar South</v>
          </cell>
          <cell r="C525" t="str">
            <v>Fresno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</row>
        <row r="526">
          <cell r="A526" t="str">
            <v>KERMAN_6_SOLAR2</v>
          </cell>
          <cell r="B526" t="str">
            <v>Fresno Solar West</v>
          </cell>
          <cell r="C526" t="str">
            <v>Fresno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</row>
        <row r="527">
          <cell r="A527" t="str">
            <v>KERNFT_1_UNITS</v>
          </cell>
          <cell r="B527" t="str">
            <v>KERN FRONT LIMITED</v>
          </cell>
          <cell r="C527" t="str">
            <v>Kern</v>
          </cell>
          <cell r="D527">
            <v>52.4</v>
          </cell>
          <cell r="E527">
            <v>52.4</v>
          </cell>
          <cell r="F527">
            <v>52.4</v>
          </cell>
          <cell r="G527">
            <v>52.4</v>
          </cell>
          <cell r="H527">
            <v>52.4</v>
          </cell>
          <cell r="I527">
            <v>52.4</v>
          </cell>
          <cell r="J527">
            <v>52.4</v>
          </cell>
          <cell r="K527">
            <v>52.4</v>
          </cell>
          <cell r="L527">
            <v>52.4</v>
          </cell>
          <cell r="M527">
            <v>52.4</v>
          </cell>
          <cell r="N527">
            <v>52.4</v>
          </cell>
          <cell r="O527">
            <v>52.4</v>
          </cell>
        </row>
        <row r="528">
          <cell r="A528" t="str">
            <v>KERNRG_1_UNITS</v>
          </cell>
          <cell r="B528" t="str">
            <v>South Belridge Cogen Facility</v>
          </cell>
          <cell r="C528" t="str">
            <v>CAISO System</v>
          </cell>
          <cell r="D528">
            <v>0.17</v>
          </cell>
          <cell r="E528">
            <v>0.1</v>
          </cell>
          <cell r="F528">
            <v>0.13</v>
          </cell>
          <cell r="G528">
            <v>0.14000000000000001</v>
          </cell>
          <cell r="H528">
            <v>0.08</v>
          </cell>
          <cell r="I528">
            <v>0.15</v>
          </cell>
          <cell r="J528">
            <v>0.1</v>
          </cell>
          <cell r="K528">
            <v>0.14000000000000001</v>
          </cell>
          <cell r="L528">
            <v>0.14000000000000001</v>
          </cell>
          <cell r="M528">
            <v>0.25</v>
          </cell>
          <cell r="N528">
            <v>0.28999999999999998</v>
          </cell>
          <cell r="O528">
            <v>0.31</v>
          </cell>
        </row>
        <row r="529">
          <cell r="A529" t="str">
            <v>KERRGN_1_UNIT 1</v>
          </cell>
          <cell r="B529" t="str">
            <v>KERN RIVER HYDRO UNITS 1-4 AGGREGATE</v>
          </cell>
          <cell r="C529" t="str">
            <v>CAISO System</v>
          </cell>
          <cell r="D529">
            <v>14.64</v>
          </cell>
          <cell r="E529">
            <v>10.77</v>
          </cell>
          <cell r="F529">
            <v>18.66</v>
          </cell>
          <cell r="G529">
            <v>23.74</v>
          </cell>
          <cell r="H529">
            <v>24.06</v>
          </cell>
          <cell r="I529">
            <v>23.87</v>
          </cell>
          <cell r="J529">
            <v>21.7</v>
          </cell>
          <cell r="K529">
            <v>18.38</v>
          </cell>
          <cell r="L529">
            <v>13.57</v>
          </cell>
          <cell r="M529">
            <v>11.48</v>
          </cell>
          <cell r="N529">
            <v>12.31</v>
          </cell>
          <cell r="O529">
            <v>13.84</v>
          </cell>
        </row>
        <row r="530">
          <cell r="A530" t="str">
            <v>KINGCO_1_KINGBR</v>
          </cell>
          <cell r="B530" t="str">
            <v>Kingsburg Cogen</v>
          </cell>
          <cell r="C530" t="str">
            <v>Fresno</v>
          </cell>
          <cell r="D530">
            <v>34.5</v>
          </cell>
          <cell r="E530">
            <v>34.5</v>
          </cell>
          <cell r="F530">
            <v>34.5</v>
          </cell>
          <cell r="G530">
            <v>34.5</v>
          </cell>
          <cell r="H530">
            <v>34.5</v>
          </cell>
          <cell r="I530">
            <v>34.5</v>
          </cell>
          <cell r="J530">
            <v>34.5</v>
          </cell>
          <cell r="K530">
            <v>34.5</v>
          </cell>
          <cell r="L530">
            <v>34.5</v>
          </cell>
          <cell r="M530">
            <v>34.5</v>
          </cell>
          <cell r="N530">
            <v>34.5</v>
          </cell>
          <cell r="O530">
            <v>34.5</v>
          </cell>
        </row>
        <row r="531">
          <cell r="A531" t="str">
            <v>KINGRV_7_UNIT 1</v>
          </cell>
          <cell r="B531" t="str">
            <v>KINGS RIVER HYDRO UNIT 1</v>
          </cell>
          <cell r="C531" t="str">
            <v>Fresno</v>
          </cell>
          <cell r="D531">
            <v>32</v>
          </cell>
          <cell r="E531">
            <v>32</v>
          </cell>
          <cell r="F531">
            <v>11.2</v>
          </cell>
          <cell r="G531">
            <v>11.2</v>
          </cell>
          <cell r="H531">
            <v>11.2</v>
          </cell>
          <cell r="I531">
            <v>32</v>
          </cell>
          <cell r="J531">
            <v>38.4</v>
          </cell>
          <cell r="K531">
            <v>39.36</v>
          </cell>
          <cell r="L531">
            <v>40.799999999999997</v>
          </cell>
          <cell r="M531">
            <v>40.799999999999997</v>
          </cell>
          <cell r="N531">
            <v>40.799999999999997</v>
          </cell>
          <cell r="O531">
            <v>40.96</v>
          </cell>
        </row>
        <row r="532">
          <cell r="A532" t="str">
            <v>KIRKER_7_KELCYN</v>
          </cell>
          <cell r="B532" t="str">
            <v>KELLER CANYON LANDFILL GEN FACILICITY</v>
          </cell>
          <cell r="C532" t="str">
            <v>Bay Area</v>
          </cell>
          <cell r="D532">
            <v>3.56</v>
          </cell>
          <cell r="E532">
            <v>3.53</v>
          </cell>
          <cell r="F532">
            <v>3.56</v>
          </cell>
          <cell r="G532">
            <v>3.44</v>
          </cell>
          <cell r="H532">
            <v>3.56</v>
          </cell>
          <cell r="I532">
            <v>3.35</v>
          </cell>
          <cell r="J532">
            <v>3.56</v>
          </cell>
          <cell r="K532">
            <v>3.44</v>
          </cell>
          <cell r="L532">
            <v>3.56</v>
          </cell>
          <cell r="M532">
            <v>3.56</v>
          </cell>
          <cell r="N532">
            <v>3.56</v>
          </cell>
          <cell r="O532">
            <v>3.56</v>
          </cell>
        </row>
        <row r="533">
          <cell r="A533" t="str">
            <v>KNGBRD_2_SOLAR1</v>
          </cell>
          <cell r="B533" t="str">
            <v>Kingbird Solar A</v>
          </cell>
          <cell r="C533" t="str">
            <v>CAISO System</v>
          </cell>
          <cell r="D533">
            <v>0.08</v>
          </cell>
          <cell r="E533">
            <v>0.6</v>
          </cell>
          <cell r="F533">
            <v>0.7</v>
          </cell>
          <cell r="G533">
            <v>0.88</v>
          </cell>
          <cell r="H533">
            <v>1.28</v>
          </cell>
          <cell r="I533">
            <v>2.62</v>
          </cell>
          <cell r="J533">
            <v>2.88</v>
          </cell>
          <cell r="K533">
            <v>2.48</v>
          </cell>
          <cell r="L533">
            <v>2.2200000000000002</v>
          </cell>
          <cell r="M533">
            <v>1.48</v>
          </cell>
          <cell r="N533">
            <v>1.1399999999999999</v>
          </cell>
          <cell r="O533">
            <v>0.7</v>
          </cell>
        </row>
        <row r="534">
          <cell r="A534" t="str">
            <v>KNGBRD_2_SOLAR2</v>
          </cell>
          <cell r="B534" t="str">
            <v>Kingbird Solar B</v>
          </cell>
          <cell r="C534" t="str">
            <v>CAISO System</v>
          </cell>
          <cell r="D534">
            <v>0.08</v>
          </cell>
          <cell r="E534">
            <v>0.6</v>
          </cell>
          <cell r="F534">
            <v>0.7</v>
          </cell>
          <cell r="G534">
            <v>0.88</v>
          </cell>
          <cell r="H534">
            <v>1.28</v>
          </cell>
          <cell r="I534">
            <v>2.62</v>
          </cell>
          <cell r="J534">
            <v>2.88</v>
          </cell>
          <cell r="K534">
            <v>2.48</v>
          </cell>
          <cell r="L534">
            <v>2.2200000000000002</v>
          </cell>
          <cell r="M534">
            <v>1.48</v>
          </cell>
          <cell r="N534">
            <v>1.1399999999999999</v>
          </cell>
          <cell r="O534">
            <v>0.7</v>
          </cell>
        </row>
        <row r="535">
          <cell r="A535" t="str">
            <v>KNGBRG_1_KBSLR1</v>
          </cell>
          <cell r="B535" t="str">
            <v>Kingsburg1</v>
          </cell>
          <cell r="C535" t="str">
            <v>Fresno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</row>
        <row r="536">
          <cell r="A536" t="str">
            <v>KNGBRG_1_KBSLR2</v>
          </cell>
          <cell r="B536" t="str">
            <v>Kingsburg2</v>
          </cell>
          <cell r="C536" t="str">
            <v>Fresno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</row>
        <row r="537">
          <cell r="A537" t="str">
            <v>KNGCTY_6_UNITA1</v>
          </cell>
          <cell r="B537" t="str">
            <v>King City Energy Center, Unit 1</v>
          </cell>
          <cell r="C537" t="str">
            <v>CAISO System</v>
          </cell>
          <cell r="D537">
            <v>44.6</v>
          </cell>
          <cell r="E537">
            <v>44.6</v>
          </cell>
          <cell r="F537">
            <v>44.6</v>
          </cell>
          <cell r="G537">
            <v>44.6</v>
          </cell>
          <cell r="H537">
            <v>44.6</v>
          </cell>
          <cell r="I537">
            <v>44.6</v>
          </cell>
          <cell r="J537">
            <v>44.6</v>
          </cell>
          <cell r="K537">
            <v>44.6</v>
          </cell>
          <cell r="L537">
            <v>44.6</v>
          </cell>
          <cell r="M537">
            <v>44.6</v>
          </cell>
          <cell r="N537">
            <v>44.6</v>
          </cell>
          <cell r="O537">
            <v>44.6</v>
          </cell>
        </row>
        <row r="538">
          <cell r="A538" t="str">
            <v>KNTSTH_6_SOLAR</v>
          </cell>
          <cell r="B538" t="str">
            <v>Kent South</v>
          </cell>
          <cell r="C538" t="str">
            <v>Fresno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</row>
        <row r="539">
          <cell r="A539" t="str">
            <v>KRAMER_2_SEGS 9</v>
          </cell>
          <cell r="B539" t="str">
            <v>Kramer Junction 9</v>
          </cell>
          <cell r="C539" t="str">
            <v>CAISO System</v>
          </cell>
          <cell r="D539">
            <v>0.32</v>
          </cell>
          <cell r="E539">
            <v>2.4</v>
          </cell>
          <cell r="F539">
            <v>2.8</v>
          </cell>
          <cell r="G539">
            <v>3.52</v>
          </cell>
          <cell r="H539">
            <v>5.12</v>
          </cell>
          <cell r="I539">
            <v>10.48</v>
          </cell>
          <cell r="J539">
            <v>11.52</v>
          </cell>
          <cell r="K539">
            <v>9.92</v>
          </cell>
          <cell r="L539">
            <v>8.8800000000000008</v>
          </cell>
          <cell r="M539">
            <v>5.92</v>
          </cell>
          <cell r="N539">
            <v>4.5599999999999996</v>
          </cell>
          <cell r="O539">
            <v>2.8</v>
          </cell>
        </row>
        <row r="540">
          <cell r="A540" t="str">
            <v>KRNCNY_6_UNIT</v>
          </cell>
          <cell r="B540" t="str">
            <v>KERN CANYON POWERHOUSE</v>
          </cell>
          <cell r="C540" t="str">
            <v>CAISO System</v>
          </cell>
          <cell r="D540">
            <v>6.02</v>
          </cell>
          <cell r="E540">
            <v>5.66</v>
          </cell>
          <cell r="F540">
            <v>6.5</v>
          </cell>
          <cell r="G540">
            <v>7.34</v>
          </cell>
          <cell r="H540">
            <v>7.49</v>
          </cell>
          <cell r="I540">
            <v>6.53</v>
          </cell>
          <cell r="J540">
            <v>6.02</v>
          </cell>
          <cell r="K540">
            <v>4.6399999999999997</v>
          </cell>
          <cell r="L540">
            <v>4.5</v>
          </cell>
          <cell r="M540">
            <v>3.53</v>
          </cell>
          <cell r="N540">
            <v>3.6</v>
          </cell>
          <cell r="O540">
            <v>4.05</v>
          </cell>
        </row>
        <row r="541">
          <cell r="A541" t="str">
            <v>KYCORA_6_KMSBT1</v>
          </cell>
          <cell r="B541" t="str">
            <v>Kearny Mesa Storage</v>
          </cell>
          <cell r="C541" t="str">
            <v>San Diego-IV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</row>
        <row r="542">
          <cell r="A542" t="str">
            <v>LACIEN_2_VENICE</v>
          </cell>
          <cell r="B542" t="str">
            <v>MWD Venice Hydroelectric Recovery Plant</v>
          </cell>
          <cell r="C542" t="str">
            <v>LA Basin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</row>
        <row r="543">
          <cell r="A543" t="str">
            <v>LAKHDG_6_UNIT 1</v>
          </cell>
          <cell r="B543" t="str">
            <v>Lake Hodges Pumped Storage-Unit1</v>
          </cell>
          <cell r="C543" t="str">
            <v>San Diego-IV</v>
          </cell>
          <cell r="D543">
            <v>20</v>
          </cell>
          <cell r="E543">
            <v>20</v>
          </cell>
          <cell r="F543">
            <v>20</v>
          </cell>
          <cell r="G543">
            <v>20</v>
          </cell>
          <cell r="H543">
            <v>20</v>
          </cell>
          <cell r="I543">
            <v>20</v>
          </cell>
          <cell r="J543">
            <v>20</v>
          </cell>
          <cell r="K543">
            <v>20</v>
          </cell>
          <cell r="L543">
            <v>20</v>
          </cell>
          <cell r="M543">
            <v>20</v>
          </cell>
          <cell r="N543">
            <v>20</v>
          </cell>
          <cell r="O543">
            <v>20</v>
          </cell>
        </row>
        <row r="544">
          <cell r="A544" t="str">
            <v>LAKHDG_6_UNIT 2</v>
          </cell>
          <cell r="B544" t="str">
            <v>Lake Hodges Pumped Storage-Unit2</v>
          </cell>
          <cell r="C544" t="str">
            <v>San Diego-IV</v>
          </cell>
          <cell r="D544">
            <v>20</v>
          </cell>
          <cell r="E544">
            <v>20</v>
          </cell>
          <cell r="F544">
            <v>20</v>
          </cell>
          <cell r="G544">
            <v>20</v>
          </cell>
          <cell r="H544">
            <v>20</v>
          </cell>
          <cell r="I544">
            <v>20</v>
          </cell>
          <cell r="J544">
            <v>20</v>
          </cell>
          <cell r="K544">
            <v>20</v>
          </cell>
          <cell r="L544">
            <v>20</v>
          </cell>
          <cell r="M544">
            <v>20</v>
          </cell>
          <cell r="N544">
            <v>20</v>
          </cell>
          <cell r="O544">
            <v>20</v>
          </cell>
        </row>
        <row r="545">
          <cell r="A545" t="str">
            <v>LAMONT_1_SOLAR1</v>
          </cell>
          <cell r="B545" t="str">
            <v>Regulus Solar</v>
          </cell>
          <cell r="C545" t="str">
            <v>Kern</v>
          </cell>
          <cell r="D545">
            <v>0.24</v>
          </cell>
          <cell r="E545">
            <v>1.8</v>
          </cell>
          <cell r="F545">
            <v>2.1</v>
          </cell>
          <cell r="G545">
            <v>2.64</v>
          </cell>
          <cell r="H545">
            <v>3.84</v>
          </cell>
          <cell r="I545">
            <v>7.86</v>
          </cell>
          <cell r="J545">
            <v>8.64</v>
          </cell>
          <cell r="K545">
            <v>7.44</v>
          </cell>
          <cell r="L545">
            <v>6.66</v>
          </cell>
          <cell r="M545">
            <v>4.4400000000000004</v>
          </cell>
          <cell r="N545">
            <v>3.42</v>
          </cell>
          <cell r="O545">
            <v>2.1</v>
          </cell>
        </row>
        <row r="546">
          <cell r="A546" t="str">
            <v>LAMONT_1_SOLAR2</v>
          </cell>
          <cell r="B546" t="str">
            <v>Redwood Solar Farm 4</v>
          </cell>
          <cell r="C546" t="str">
            <v>Kern</v>
          </cell>
          <cell r="D546">
            <v>0.08</v>
          </cell>
          <cell r="E546">
            <v>0.6</v>
          </cell>
          <cell r="F546">
            <v>0.7</v>
          </cell>
          <cell r="G546">
            <v>0.88</v>
          </cell>
          <cell r="H546">
            <v>1.28</v>
          </cell>
          <cell r="I546">
            <v>2.62</v>
          </cell>
          <cell r="J546">
            <v>2.88</v>
          </cell>
          <cell r="K546">
            <v>2.48</v>
          </cell>
          <cell r="L546">
            <v>2.2200000000000002</v>
          </cell>
          <cell r="M546">
            <v>1.48</v>
          </cell>
          <cell r="N546">
            <v>1.1399999999999999</v>
          </cell>
          <cell r="O546">
            <v>0.7</v>
          </cell>
        </row>
        <row r="547">
          <cell r="A547" t="str">
            <v>LAMONT_1_SOLAR3</v>
          </cell>
          <cell r="B547" t="str">
            <v>Woodmere Solar Farm</v>
          </cell>
          <cell r="C547" t="str">
            <v>Kern</v>
          </cell>
          <cell r="D547">
            <v>0.06</v>
          </cell>
          <cell r="E547">
            <v>0.45</v>
          </cell>
          <cell r="F547">
            <v>0.52</v>
          </cell>
          <cell r="G547">
            <v>0.66</v>
          </cell>
          <cell r="H547">
            <v>0.96</v>
          </cell>
          <cell r="I547">
            <v>1.96</v>
          </cell>
          <cell r="J547">
            <v>2.16</v>
          </cell>
          <cell r="K547">
            <v>1.86</v>
          </cell>
          <cell r="L547">
            <v>1.66</v>
          </cell>
          <cell r="M547">
            <v>1.1100000000000001</v>
          </cell>
          <cell r="N547">
            <v>0.85</v>
          </cell>
          <cell r="O547">
            <v>0.52</v>
          </cell>
        </row>
        <row r="548">
          <cell r="A548" t="str">
            <v>LAMONT_1_SOLAR4</v>
          </cell>
          <cell r="B548" t="str">
            <v>Hayworth Solar Farm</v>
          </cell>
          <cell r="C548" t="str">
            <v>Kern</v>
          </cell>
          <cell r="D548">
            <v>0.11</v>
          </cell>
          <cell r="E548">
            <v>0.8</v>
          </cell>
          <cell r="F548">
            <v>0.93</v>
          </cell>
          <cell r="G548">
            <v>1.17</v>
          </cell>
          <cell r="H548">
            <v>1.71</v>
          </cell>
          <cell r="I548">
            <v>3.49</v>
          </cell>
          <cell r="J548">
            <v>3.84</v>
          </cell>
          <cell r="K548">
            <v>3.31</v>
          </cell>
          <cell r="L548">
            <v>2.96</v>
          </cell>
          <cell r="M548">
            <v>1.97</v>
          </cell>
          <cell r="N548">
            <v>1.52</v>
          </cell>
          <cell r="O548">
            <v>0.93</v>
          </cell>
        </row>
        <row r="549">
          <cell r="A549" t="str">
            <v>LAMONT_1_SOLAR5</v>
          </cell>
          <cell r="B549" t="str">
            <v>Redcrest Solar Farm</v>
          </cell>
          <cell r="C549" t="str">
            <v>Kern</v>
          </cell>
          <cell r="D549">
            <v>7.0000000000000007E-2</v>
          </cell>
          <cell r="E549">
            <v>0.5</v>
          </cell>
          <cell r="F549">
            <v>0.57999999999999996</v>
          </cell>
          <cell r="G549">
            <v>0.73</v>
          </cell>
          <cell r="H549">
            <v>1.07</v>
          </cell>
          <cell r="I549">
            <v>2.1800000000000002</v>
          </cell>
          <cell r="J549">
            <v>2.4</v>
          </cell>
          <cell r="K549">
            <v>2.0699999999999998</v>
          </cell>
          <cell r="L549">
            <v>1.85</v>
          </cell>
          <cell r="M549">
            <v>1.23</v>
          </cell>
          <cell r="N549">
            <v>0.95</v>
          </cell>
          <cell r="O549">
            <v>0.57999999999999996</v>
          </cell>
        </row>
        <row r="550">
          <cell r="A550" t="str">
            <v>LAPLMA_2_UNIT 1</v>
          </cell>
          <cell r="B550" t="str">
            <v>La Paloma Generating Plant Unit #1</v>
          </cell>
          <cell r="C550" t="str">
            <v>CAISO System</v>
          </cell>
          <cell r="D550">
            <v>259.8</v>
          </cell>
          <cell r="E550">
            <v>259.8</v>
          </cell>
          <cell r="F550">
            <v>259.8</v>
          </cell>
          <cell r="G550">
            <v>259.8</v>
          </cell>
          <cell r="H550">
            <v>259.8</v>
          </cell>
          <cell r="I550">
            <v>259.8</v>
          </cell>
          <cell r="J550">
            <v>259.8</v>
          </cell>
          <cell r="K550">
            <v>259.8</v>
          </cell>
          <cell r="L550">
            <v>259.8</v>
          </cell>
          <cell r="M550">
            <v>259.8</v>
          </cell>
          <cell r="N550">
            <v>259.8</v>
          </cell>
          <cell r="O550">
            <v>259.8</v>
          </cell>
        </row>
        <row r="551">
          <cell r="A551" t="str">
            <v>LAPLMA_2_UNIT 2</v>
          </cell>
          <cell r="B551" t="str">
            <v>La Paloma Generating Plant Unit #2</v>
          </cell>
          <cell r="C551" t="str">
            <v>CAISO System</v>
          </cell>
          <cell r="D551">
            <v>260.2</v>
          </cell>
          <cell r="E551">
            <v>260.2</v>
          </cell>
          <cell r="F551">
            <v>260.2</v>
          </cell>
          <cell r="G551">
            <v>260.2</v>
          </cell>
          <cell r="H551">
            <v>260.2</v>
          </cell>
          <cell r="I551">
            <v>260.2</v>
          </cell>
          <cell r="J551">
            <v>260.2</v>
          </cell>
          <cell r="K551">
            <v>260.2</v>
          </cell>
          <cell r="L551">
            <v>260.2</v>
          </cell>
          <cell r="M551">
            <v>260.2</v>
          </cell>
          <cell r="N551">
            <v>260.2</v>
          </cell>
          <cell r="O551">
            <v>260.2</v>
          </cell>
        </row>
        <row r="552">
          <cell r="A552" t="str">
            <v>LAPLMA_2_UNIT 3</v>
          </cell>
          <cell r="B552" t="str">
            <v>La Paloma Generating Plant Unit #3</v>
          </cell>
          <cell r="C552" t="str">
            <v>CAISO System</v>
          </cell>
          <cell r="D552">
            <v>256.14999999999998</v>
          </cell>
          <cell r="E552">
            <v>256.14999999999998</v>
          </cell>
          <cell r="F552">
            <v>256.14999999999998</v>
          </cell>
          <cell r="G552">
            <v>256.14999999999998</v>
          </cell>
          <cell r="H552">
            <v>256.14999999999998</v>
          </cell>
          <cell r="I552">
            <v>256.14999999999998</v>
          </cell>
          <cell r="J552">
            <v>256.14999999999998</v>
          </cell>
          <cell r="K552">
            <v>256.14999999999998</v>
          </cell>
          <cell r="L552">
            <v>256.14999999999998</v>
          </cell>
          <cell r="M552">
            <v>256.14999999999998</v>
          </cell>
          <cell r="N552">
            <v>256.14999999999998</v>
          </cell>
          <cell r="O552">
            <v>256.14999999999998</v>
          </cell>
        </row>
        <row r="553">
          <cell r="A553" t="str">
            <v>LAPLMA_2_UNIT 4</v>
          </cell>
          <cell r="B553" t="str">
            <v>LA PALOMA GENERATING PLANT, UNIT #4</v>
          </cell>
          <cell r="C553" t="str">
            <v>CAISO System</v>
          </cell>
          <cell r="D553">
            <v>253.29</v>
          </cell>
          <cell r="E553">
            <v>253.29</v>
          </cell>
          <cell r="F553">
            <v>253.29</v>
          </cell>
          <cell r="G553">
            <v>253.29</v>
          </cell>
          <cell r="H553">
            <v>253.29</v>
          </cell>
          <cell r="I553">
            <v>253.29</v>
          </cell>
          <cell r="J553">
            <v>253.29</v>
          </cell>
          <cell r="K553">
            <v>253.29</v>
          </cell>
          <cell r="L553">
            <v>253.29</v>
          </cell>
          <cell r="M553">
            <v>253.29</v>
          </cell>
          <cell r="N553">
            <v>253.29</v>
          </cell>
          <cell r="O553">
            <v>253.29</v>
          </cell>
        </row>
        <row r="554">
          <cell r="A554" t="str">
            <v>LARKSP_6_UNIT 1</v>
          </cell>
          <cell r="B554" t="str">
            <v>LARKSPUR PEAKER UNIT 1</v>
          </cell>
          <cell r="C554" t="str">
            <v>San Diego-IV</v>
          </cell>
          <cell r="D554">
            <v>49</v>
          </cell>
          <cell r="E554">
            <v>49</v>
          </cell>
          <cell r="F554">
            <v>49</v>
          </cell>
          <cell r="G554">
            <v>49</v>
          </cell>
          <cell r="H554">
            <v>49</v>
          </cell>
          <cell r="I554">
            <v>49</v>
          </cell>
          <cell r="J554">
            <v>49</v>
          </cell>
          <cell r="K554">
            <v>49</v>
          </cell>
          <cell r="L554">
            <v>49</v>
          </cell>
          <cell r="M554">
            <v>49</v>
          </cell>
          <cell r="N554">
            <v>49</v>
          </cell>
          <cell r="O554">
            <v>49</v>
          </cell>
        </row>
        <row r="555">
          <cell r="A555" t="str">
            <v>LARKSP_6_UNIT 2</v>
          </cell>
          <cell r="B555" t="str">
            <v>LARKSPUR PEAKER UNIT 2</v>
          </cell>
          <cell r="C555" t="str">
            <v>San Diego-IV</v>
          </cell>
          <cell r="D555">
            <v>49</v>
          </cell>
          <cell r="E555">
            <v>49</v>
          </cell>
          <cell r="F555">
            <v>49</v>
          </cell>
          <cell r="G555">
            <v>49</v>
          </cell>
          <cell r="H555">
            <v>49</v>
          </cell>
          <cell r="I555">
            <v>49</v>
          </cell>
          <cell r="J555">
            <v>49</v>
          </cell>
          <cell r="K555">
            <v>49</v>
          </cell>
          <cell r="L555">
            <v>49</v>
          </cell>
          <cell r="M555">
            <v>49</v>
          </cell>
          <cell r="N555">
            <v>49</v>
          </cell>
          <cell r="O555">
            <v>49</v>
          </cell>
        </row>
        <row r="556">
          <cell r="A556" t="str">
            <v>LAROA2_2_UNITA1</v>
          </cell>
          <cell r="B556" t="str">
            <v>LR2</v>
          </cell>
          <cell r="C556" t="str">
            <v>San Diego-IV</v>
          </cell>
          <cell r="D556">
            <v>322</v>
          </cell>
          <cell r="E556">
            <v>322</v>
          </cell>
          <cell r="F556">
            <v>322</v>
          </cell>
          <cell r="G556">
            <v>322</v>
          </cell>
          <cell r="H556">
            <v>322</v>
          </cell>
          <cell r="I556">
            <v>322</v>
          </cell>
          <cell r="J556">
            <v>322</v>
          </cell>
          <cell r="K556">
            <v>322</v>
          </cell>
          <cell r="L556">
            <v>322</v>
          </cell>
          <cell r="M556">
            <v>322</v>
          </cell>
          <cell r="N556">
            <v>322</v>
          </cell>
          <cell r="O556">
            <v>322</v>
          </cell>
        </row>
        <row r="557">
          <cell r="A557" t="str">
            <v>LASSEN_6_UNITS</v>
          </cell>
          <cell r="B557" t="str">
            <v>Honey Lake Power</v>
          </cell>
          <cell r="C557" t="str">
            <v>CAISO System</v>
          </cell>
          <cell r="D557">
            <v>30</v>
          </cell>
          <cell r="E557">
            <v>30</v>
          </cell>
          <cell r="F557">
            <v>30</v>
          </cell>
          <cell r="G557">
            <v>30</v>
          </cell>
          <cell r="H557">
            <v>30</v>
          </cell>
          <cell r="I557">
            <v>30</v>
          </cell>
          <cell r="J557">
            <v>30</v>
          </cell>
          <cell r="K557">
            <v>30</v>
          </cell>
          <cell r="L557">
            <v>30</v>
          </cell>
          <cell r="M557">
            <v>30</v>
          </cell>
          <cell r="N557">
            <v>30</v>
          </cell>
          <cell r="O557">
            <v>30</v>
          </cell>
        </row>
        <row r="558">
          <cell r="A558" t="str">
            <v>LAWRNC_7_SUNYVL</v>
          </cell>
          <cell r="B558" t="str">
            <v>City of Sunnyvale Unit 1 and 2</v>
          </cell>
          <cell r="C558" t="str">
            <v>Bay Area</v>
          </cell>
          <cell r="D558">
            <v>0.03</v>
          </cell>
          <cell r="E558">
            <v>0.01</v>
          </cell>
          <cell r="F558">
            <v>0</v>
          </cell>
          <cell r="G558">
            <v>0</v>
          </cell>
          <cell r="H558">
            <v>0.03</v>
          </cell>
          <cell r="I558">
            <v>0.03</v>
          </cell>
          <cell r="J558">
            <v>0.02</v>
          </cell>
          <cell r="K558">
            <v>0.02</v>
          </cell>
          <cell r="L558">
            <v>0.02</v>
          </cell>
          <cell r="M558">
            <v>0.03</v>
          </cell>
          <cell r="N558">
            <v>0.04</v>
          </cell>
          <cell r="O558">
            <v>0.06</v>
          </cell>
        </row>
        <row r="559">
          <cell r="A559" t="str">
            <v>LEBECS_2_UNITS</v>
          </cell>
          <cell r="B559" t="str">
            <v>Pastoria Energy Facility</v>
          </cell>
          <cell r="C559" t="str">
            <v>Big Creek-Ventura</v>
          </cell>
          <cell r="D559">
            <v>799</v>
          </cell>
          <cell r="E559">
            <v>799</v>
          </cell>
          <cell r="F559">
            <v>795</v>
          </cell>
          <cell r="G559">
            <v>785</v>
          </cell>
          <cell r="H559">
            <v>775</v>
          </cell>
          <cell r="I559">
            <v>770</v>
          </cell>
          <cell r="J559">
            <v>775</v>
          </cell>
          <cell r="K559">
            <v>775</v>
          </cell>
          <cell r="L559">
            <v>775</v>
          </cell>
          <cell r="M559">
            <v>785</v>
          </cell>
          <cell r="N559">
            <v>799.47</v>
          </cell>
          <cell r="O559">
            <v>799.47</v>
          </cell>
        </row>
        <row r="560">
          <cell r="A560" t="str">
            <v>LECEF_1_UNITS</v>
          </cell>
          <cell r="B560" t="str">
            <v>LOS ESTEROS ENERGY FACILITY AGGREGATE</v>
          </cell>
          <cell r="C560" t="str">
            <v>Bay Area</v>
          </cell>
          <cell r="D560">
            <v>304</v>
          </cell>
          <cell r="E560">
            <v>304</v>
          </cell>
          <cell r="F560">
            <v>304</v>
          </cell>
          <cell r="G560">
            <v>303</v>
          </cell>
          <cell r="H560">
            <v>303</v>
          </cell>
          <cell r="I560">
            <v>303</v>
          </cell>
          <cell r="J560">
            <v>302</v>
          </cell>
          <cell r="K560">
            <v>301.5</v>
          </cell>
          <cell r="L560">
            <v>303</v>
          </cell>
          <cell r="M560">
            <v>304</v>
          </cell>
          <cell r="N560">
            <v>304</v>
          </cell>
          <cell r="O560">
            <v>304</v>
          </cell>
        </row>
        <row r="561">
          <cell r="A561" t="str">
            <v>LEPRFD_1_KANSAS</v>
          </cell>
          <cell r="B561" t="str">
            <v>Kansas</v>
          </cell>
          <cell r="C561" t="str">
            <v>Fresno</v>
          </cell>
          <cell r="D561">
            <v>0.08</v>
          </cell>
          <cell r="E561">
            <v>0.6</v>
          </cell>
          <cell r="F561">
            <v>0.7</v>
          </cell>
          <cell r="G561">
            <v>0.88</v>
          </cell>
          <cell r="H561">
            <v>1.28</v>
          </cell>
          <cell r="I561">
            <v>2.62</v>
          </cell>
          <cell r="J561">
            <v>2.88</v>
          </cell>
          <cell r="K561">
            <v>2.48</v>
          </cell>
          <cell r="L561">
            <v>2.2200000000000002</v>
          </cell>
          <cell r="M561">
            <v>1.48</v>
          </cell>
          <cell r="N561">
            <v>1.1399999999999999</v>
          </cell>
          <cell r="O561">
            <v>0.7</v>
          </cell>
        </row>
        <row r="562">
          <cell r="A562" t="str">
            <v>LGHTHP_6_ICEGEN</v>
          </cell>
          <cell r="B562" t="str">
            <v>CARSON COGENERATION</v>
          </cell>
          <cell r="C562" t="str">
            <v>LA Basin</v>
          </cell>
          <cell r="D562">
            <v>48</v>
          </cell>
          <cell r="E562">
            <v>48</v>
          </cell>
          <cell r="F562">
            <v>48</v>
          </cell>
          <cell r="G562">
            <v>48</v>
          </cell>
          <cell r="H562">
            <v>48</v>
          </cell>
          <cell r="I562">
            <v>48</v>
          </cell>
          <cell r="J562">
            <v>48</v>
          </cell>
          <cell r="K562">
            <v>48</v>
          </cell>
          <cell r="L562">
            <v>48</v>
          </cell>
          <cell r="M562">
            <v>48</v>
          </cell>
          <cell r="N562">
            <v>48</v>
          </cell>
          <cell r="O562">
            <v>48</v>
          </cell>
        </row>
        <row r="563">
          <cell r="A563" t="str">
            <v>LHILLS_6_SOLAR1</v>
          </cell>
          <cell r="B563" t="str">
            <v>Lost Hills Solar</v>
          </cell>
          <cell r="C563" t="str">
            <v>CAISO System</v>
          </cell>
          <cell r="D563">
            <v>0.08</v>
          </cell>
          <cell r="E563">
            <v>0.6</v>
          </cell>
          <cell r="F563">
            <v>0.7</v>
          </cell>
          <cell r="G563">
            <v>0.88</v>
          </cell>
          <cell r="H563">
            <v>1.28</v>
          </cell>
          <cell r="I563">
            <v>2.62</v>
          </cell>
          <cell r="J563">
            <v>2.88</v>
          </cell>
          <cell r="K563">
            <v>2.48</v>
          </cell>
          <cell r="L563">
            <v>2.2200000000000002</v>
          </cell>
          <cell r="M563">
            <v>1.48</v>
          </cell>
          <cell r="N563">
            <v>1.1399999999999999</v>
          </cell>
          <cell r="O563">
            <v>0.7</v>
          </cell>
        </row>
        <row r="564">
          <cell r="A564" t="str">
            <v>LILIAC_6_SOLAR</v>
          </cell>
          <cell r="B564" t="str">
            <v>Mesa Crest</v>
          </cell>
          <cell r="C564" t="str">
            <v>San Diego-IV</v>
          </cell>
          <cell r="D564">
            <v>0.01</v>
          </cell>
          <cell r="E564">
            <v>0.09</v>
          </cell>
          <cell r="F564">
            <v>0.11</v>
          </cell>
          <cell r="G564">
            <v>0.13</v>
          </cell>
          <cell r="H564">
            <v>0.19</v>
          </cell>
          <cell r="I564">
            <v>0.39</v>
          </cell>
          <cell r="J564">
            <v>0.43</v>
          </cell>
          <cell r="K564">
            <v>0.37</v>
          </cell>
          <cell r="L564">
            <v>0.33</v>
          </cell>
          <cell r="M564">
            <v>0.22</v>
          </cell>
          <cell r="N564">
            <v>0.17</v>
          </cell>
          <cell r="O564">
            <v>0.11</v>
          </cell>
        </row>
        <row r="565">
          <cell r="A565" t="str">
            <v>LITLRK_6_GBCSR1</v>
          </cell>
          <cell r="B565" t="str">
            <v>Green Beanworks C</v>
          </cell>
          <cell r="C565" t="str">
            <v>Big Creek-Ventura</v>
          </cell>
          <cell r="D565">
            <v>0.01</v>
          </cell>
          <cell r="E565">
            <v>0.09</v>
          </cell>
          <cell r="F565">
            <v>0.11</v>
          </cell>
          <cell r="G565">
            <v>0.13</v>
          </cell>
          <cell r="H565">
            <v>0.19</v>
          </cell>
          <cell r="I565">
            <v>0.39</v>
          </cell>
          <cell r="J565">
            <v>0.43</v>
          </cell>
          <cell r="K565">
            <v>0.37</v>
          </cell>
          <cell r="L565">
            <v>0.33</v>
          </cell>
          <cell r="M565">
            <v>0.22</v>
          </cell>
          <cell r="N565">
            <v>0.17</v>
          </cell>
          <cell r="O565">
            <v>0.11</v>
          </cell>
        </row>
        <row r="566">
          <cell r="A566" t="str">
            <v>LITLRK_6_SEPV01</v>
          </cell>
          <cell r="B566" t="str">
            <v>Gestamp Solar 1</v>
          </cell>
          <cell r="C566" t="str">
            <v>Big Creek-Ventura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</row>
        <row r="567">
          <cell r="A567" t="str">
            <v>LITLRK_6_SOLAR1</v>
          </cell>
          <cell r="B567" t="str">
            <v xml:space="preserve">Lancaster Little Rock C </v>
          </cell>
          <cell r="C567" t="str">
            <v>Big Creek-Ventura</v>
          </cell>
          <cell r="D567">
            <v>0.02</v>
          </cell>
          <cell r="E567">
            <v>0.15</v>
          </cell>
          <cell r="F567">
            <v>0.18</v>
          </cell>
          <cell r="G567">
            <v>0.22</v>
          </cell>
          <cell r="H567">
            <v>0.32</v>
          </cell>
          <cell r="I567">
            <v>0.66</v>
          </cell>
          <cell r="J567">
            <v>0.72</v>
          </cell>
          <cell r="K567">
            <v>0.62</v>
          </cell>
          <cell r="L567">
            <v>0.56000000000000005</v>
          </cell>
          <cell r="M567">
            <v>0.37</v>
          </cell>
          <cell r="N567">
            <v>0.28999999999999998</v>
          </cell>
          <cell r="O567">
            <v>0.18</v>
          </cell>
        </row>
        <row r="568">
          <cell r="A568" t="str">
            <v>LITLRK_6_SOLAR2</v>
          </cell>
          <cell r="B568" t="str">
            <v>Palmdale 18</v>
          </cell>
          <cell r="C568" t="str">
            <v>Big Creek-Ventura</v>
          </cell>
          <cell r="D568">
            <v>0.01</v>
          </cell>
          <cell r="E568">
            <v>0.06</v>
          </cell>
          <cell r="F568">
            <v>7.0000000000000007E-2</v>
          </cell>
          <cell r="G568">
            <v>0.09</v>
          </cell>
          <cell r="H568">
            <v>0.13</v>
          </cell>
          <cell r="I568">
            <v>0.26</v>
          </cell>
          <cell r="J568">
            <v>0.28999999999999998</v>
          </cell>
          <cell r="K568">
            <v>0.25</v>
          </cell>
          <cell r="L568">
            <v>0.22</v>
          </cell>
          <cell r="M568">
            <v>0.15</v>
          </cell>
          <cell r="N568">
            <v>0.11</v>
          </cell>
          <cell r="O568">
            <v>7.0000000000000007E-2</v>
          </cell>
        </row>
        <row r="569">
          <cell r="A569" t="str">
            <v>LITLRK_6_SOLAR3</v>
          </cell>
          <cell r="B569" t="str">
            <v>One Ten Partners</v>
          </cell>
          <cell r="C569" t="str">
            <v>Big Creek-Ventura</v>
          </cell>
          <cell r="D569">
            <v>0.01</v>
          </cell>
          <cell r="E569">
            <v>0.06</v>
          </cell>
          <cell r="F569">
            <v>7.0000000000000007E-2</v>
          </cell>
          <cell r="G569">
            <v>0.09</v>
          </cell>
          <cell r="H569">
            <v>0.13</v>
          </cell>
          <cell r="I569">
            <v>0.26</v>
          </cell>
          <cell r="J569">
            <v>0.28999999999999998</v>
          </cell>
          <cell r="K569">
            <v>0.25</v>
          </cell>
          <cell r="L569">
            <v>0.22</v>
          </cell>
          <cell r="M569">
            <v>0.15</v>
          </cell>
          <cell r="N569">
            <v>0.11</v>
          </cell>
          <cell r="O569">
            <v>7.0000000000000007E-2</v>
          </cell>
        </row>
        <row r="570">
          <cell r="A570" t="str">
            <v>LITLRK_6_SOLAR4</v>
          </cell>
          <cell r="B570" t="str">
            <v>Little Rock Pham Solar</v>
          </cell>
          <cell r="C570" t="str">
            <v>Big Creek-Ventura</v>
          </cell>
          <cell r="D570">
            <v>0.01</v>
          </cell>
          <cell r="E570">
            <v>0.09</v>
          </cell>
          <cell r="F570">
            <v>0.11</v>
          </cell>
          <cell r="G570">
            <v>0.13</v>
          </cell>
          <cell r="H570">
            <v>0.19</v>
          </cell>
          <cell r="I570">
            <v>0.39</v>
          </cell>
          <cell r="J570">
            <v>0.43</v>
          </cell>
          <cell r="K570">
            <v>0.37</v>
          </cell>
          <cell r="L570">
            <v>0.33</v>
          </cell>
          <cell r="M570">
            <v>0.22</v>
          </cell>
          <cell r="N570">
            <v>0.17</v>
          </cell>
          <cell r="O570">
            <v>0.11</v>
          </cell>
        </row>
        <row r="571">
          <cell r="A571" t="str">
            <v>LIVEOK_6_SOLAR</v>
          </cell>
          <cell r="B571" t="str">
            <v>Harris</v>
          </cell>
          <cell r="C571" t="str">
            <v>Sierra</v>
          </cell>
          <cell r="D571">
            <v>0.01</v>
          </cell>
          <cell r="E571">
            <v>0.04</v>
          </cell>
          <cell r="F571">
            <v>0.04</v>
          </cell>
          <cell r="G571">
            <v>0.06</v>
          </cell>
          <cell r="H571">
            <v>0.08</v>
          </cell>
          <cell r="I571">
            <v>0.16</v>
          </cell>
          <cell r="J571">
            <v>0.18</v>
          </cell>
          <cell r="K571">
            <v>0.16</v>
          </cell>
          <cell r="L571">
            <v>0.14000000000000001</v>
          </cell>
          <cell r="M571">
            <v>0.09</v>
          </cell>
          <cell r="N571">
            <v>7.0000000000000007E-2</v>
          </cell>
          <cell r="O571">
            <v>0.04</v>
          </cell>
        </row>
        <row r="572">
          <cell r="A572" t="str">
            <v>LIVOAK_1_UNIT 1</v>
          </cell>
          <cell r="B572" t="str">
            <v>LIVE OAK LIMITED</v>
          </cell>
          <cell r="C572" t="str">
            <v>Kern</v>
          </cell>
          <cell r="D572">
            <v>49.7</v>
          </cell>
          <cell r="E572">
            <v>49.7</v>
          </cell>
          <cell r="F572">
            <v>49.7</v>
          </cell>
          <cell r="G572">
            <v>49.7</v>
          </cell>
          <cell r="H572">
            <v>49.7</v>
          </cell>
          <cell r="I572">
            <v>49.7</v>
          </cell>
          <cell r="J572">
            <v>49.7</v>
          </cell>
          <cell r="K572">
            <v>49.7</v>
          </cell>
          <cell r="L572">
            <v>49.7</v>
          </cell>
          <cell r="M572">
            <v>49.7</v>
          </cell>
          <cell r="N572">
            <v>49.7</v>
          </cell>
          <cell r="O572">
            <v>49.7</v>
          </cell>
        </row>
        <row r="573">
          <cell r="A573" t="str">
            <v>LMBEPK_2_UNITA1</v>
          </cell>
          <cell r="B573" t="str">
            <v>Lambie Energy Center, Unit #1</v>
          </cell>
          <cell r="C573" t="str">
            <v>Bay Area</v>
          </cell>
          <cell r="D573">
            <v>47.5</v>
          </cell>
          <cell r="E573">
            <v>47.5</v>
          </cell>
          <cell r="F573">
            <v>47.5</v>
          </cell>
          <cell r="G573">
            <v>47.5</v>
          </cell>
          <cell r="H573">
            <v>47.5</v>
          </cell>
          <cell r="I573">
            <v>47.5</v>
          </cell>
          <cell r="J573">
            <v>47.5</v>
          </cell>
          <cell r="K573">
            <v>47.5</v>
          </cell>
          <cell r="L573">
            <v>47.5</v>
          </cell>
          <cell r="M573">
            <v>47.5</v>
          </cell>
          <cell r="N573">
            <v>47.5</v>
          </cell>
          <cell r="O573">
            <v>47.5</v>
          </cell>
        </row>
        <row r="574">
          <cell r="A574" t="str">
            <v>LMBEPK_2_UNITA2</v>
          </cell>
          <cell r="B574" t="str">
            <v>Creed Energy Center, Unit #1</v>
          </cell>
          <cell r="C574" t="str">
            <v>Bay Area</v>
          </cell>
          <cell r="D574">
            <v>47.6</v>
          </cell>
          <cell r="E574">
            <v>47.6</v>
          </cell>
          <cell r="F574">
            <v>47.6</v>
          </cell>
          <cell r="G574">
            <v>47.6</v>
          </cell>
          <cell r="H574">
            <v>47.6</v>
          </cell>
          <cell r="I574">
            <v>47.6</v>
          </cell>
          <cell r="J574">
            <v>47.6</v>
          </cell>
          <cell r="K574">
            <v>47.6</v>
          </cell>
          <cell r="L574">
            <v>47.6</v>
          </cell>
          <cell r="M574">
            <v>47.6</v>
          </cell>
          <cell r="N574">
            <v>47.6</v>
          </cell>
          <cell r="O574">
            <v>47.6</v>
          </cell>
        </row>
        <row r="575">
          <cell r="A575" t="str">
            <v>LMBEPK_2_UNITA3</v>
          </cell>
          <cell r="B575" t="str">
            <v>Goose Haven Energy Center, Unit #1</v>
          </cell>
          <cell r="C575" t="str">
            <v>Bay Area</v>
          </cell>
          <cell r="D575">
            <v>47.75</v>
          </cell>
          <cell r="E575">
            <v>47.75</v>
          </cell>
          <cell r="F575">
            <v>47.75</v>
          </cell>
          <cell r="G575">
            <v>47.75</v>
          </cell>
          <cell r="H575">
            <v>47.75</v>
          </cell>
          <cell r="I575">
            <v>47.75</v>
          </cell>
          <cell r="J575">
            <v>47.75</v>
          </cell>
          <cell r="K575">
            <v>47.75</v>
          </cell>
          <cell r="L575">
            <v>47.75</v>
          </cell>
          <cell r="M575">
            <v>47.75</v>
          </cell>
          <cell r="N575">
            <v>47.75</v>
          </cell>
          <cell r="O575">
            <v>47.75</v>
          </cell>
        </row>
        <row r="576">
          <cell r="A576" t="str">
            <v>LMEC_1_PL1X3</v>
          </cell>
          <cell r="B576" t="str">
            <v>Los Medanos Energy Center AGGREGATE</v>
          </cell>
          <cell r="C576" t="str">
            <v>Bay Area</v>
          </cell>
          <cell r="D576">
            <v>580</v>
          </cell>
          <cell r="E576">
            <v>580</v>
          </cell>
          <cell r="F576">
            <v>580</v>
          </cell>
          <cell r="G576">
            <v>580</v>
          </cell>
          <cell r="H576">
            <v>580</v>
          </cell>
          <cell r="I576">
            <v>580</v>
          </cell>
          <cell r="J576">
            <v>580</v>
          </cell>
          <cell r="K576">
            <v>580</v>
          </cell>
          <cell r="L576">
            <v>580</v>
          </cell>
          <cell r="M576">
            <v>580</v>
          </cell>
          <cell r="N576">
            <v>580</v>
          </cell>
          <cell r="O576">
            <v>580</v>
          </cell>
        </row>
        <row r="577">
          <cell r="A577" t="str">
            <v>LNCSTR_6_CREST</v>
          </cell>
          <cell r="B577" t="str">
            <v>Lanacaster Aggregate Solar Resources</v>
          </cell>
          <cell r="C577" t="str">
            <v>Big Creek-Ventura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</row>
        <row r="578">
          <cell r="A578" t="str">
            <v>LNCSTR_6_SOLAR2</v>
          </cell>
          <cell r="B578" t="str">
            <v>SEPV Sierra NGR</v>
          </cell>
          <cell r="C578" t="str">
            <v>Big Creek-Ventura</v>
          </cell>
          <cell r="D578">
            <v>3.13</v>
          </cell>
          <cell r="E578">
            <v>4.1100000000000003</v>
          </cell>
          <cell r="F578">
            <v>4.26</v>
          </cell>
          <cell r="G578">
            <v>4.28</v>
          </cell>
          <cell r="H578">
            <v>4.3099999999999996</v>
          </cell>
          <cell r="I578">
            <v>4.3899999999999997</v>
          </cell>
          <cell r="J578">
            <v>4.41</v>
          </cell>
          <cell r="K578">
            <v>4.37</v>
          </cell>
          <cell r="L578">
            <v>4.32</v>
          </cell>
          <cell r="M578">
            <v>4.2699999999999996</v>
          </cell>
          <cell r="N578">
            <v>3.58</v>
          </cell>
          <cell r="O578">
            <v>2.57</v>
          </cell>
        </row>
        <row r="579">
          <cell r="A579" t="str">
            <v>LOCKFD_1_BEARCK</v>
          </cell>
          <cell r="B579" t="str">
            <v>Bear Creek Solar</v>
          </cell>
          <cell r="C579" t="str">
            <v>Stockton</v>
          </cell>
          <cell r="D579">
            <v>0.01</v>
          </cell>
          <cell r="E579">
            <v>0.05</v>
          </cell>
          <cell r="F579">
            <v>0.05</v>
          </cell>
          <cell r="G579">
            <v>7.0000000000000007E-2</v>
          </cell>
          <cell r="H579">
            <v>0.1</v>
          </cell>
          <cell r="I579">
            <v>0.2</v>
          </cell>
          <cell r="J579">
            <v>0.22</v>
          </cell>
          <cell r="K579">
            <v>0.19</v>
          </cell>
          <cell r="L579">
            <v>0.17</v>
          </cell>
          <cell r="M579">
            <v>0.11</v>
          </cell>
          <cell r="N579">
            <v>0.09</v>
          </cell>
          <cell r="O579">
            <v>0.05</v>
          </cell>
        </row>
        <row r="580">
          <cell r="A580" t="str">
            <v>LOCKFD_1_KSOLAR</v>
          </cell>
          <cell r="B580" t="str">
            <v>Kettleman Solar</v>
          </cell>
          <cell r="C580" t="str">
            <v>Stockton</v>
          </cell>
          <cell r="D580">
            <v>0</v>
          </cell>
          <cell r="E580">
            <v>0.03</v>
          </cell>
          <cell r="F580">
            <v>0.04</v>
          </cell>
          <cell r="G580">
            <v>0.04</v>
          </cell>
          <cell r="H580">
            <v>0.06</v>
          </cell>
          <cell r="I580">
            <v>0.13</v>
          </cell>
          <cell r="J580">
            <v>0.14000000000000001</v>
          </cell>
          <cell r="K580">
            <v>0.12</v>
          </cell>
          <cell r="L580">
            <v>0.11</v>
          </cell>
          <cell r="M580">
            <v>7.0000000000000007E-2</v>
          </cell>
          <cell r="N580">
            <v>0.06</v>
          </cell>
          <cell r="O580">
            <v>0.04</v>
          </cell>
        </row>
        <row r="581">
          <cell r="A581" t="str">
            <v>LODI25_2_UNIT 1</v>
          </cell>
          <cell r="B581" t="str">
            <v>LODI GAS TURBINE</v>
          </cell>
          <cell r="C581" t="str">
            <v>Stockton</v>
          </cell>
          <cell r="D581">
            <v>23.8</v>
          </cell>
          <cell r="E581">
            <v>23.8</v>
          </cell>
          <cell r="F581">
            <v>23.8</v>
          </cell>
          <cell r="G581">
            <v>23.8</v>
          </cell>
          <cell r="H581">
            <v>23.8</v>
          </cell>
          <cell r="I581">
            <v>23.8</v>
          </cell>
          <cell r="J581">
            <v>23.8</v>
          </cell>
          <cell r="K581">
            <v>23.8</v>
          </cell>
          <cell r="L581">
            <v>23.8</v>
          </cell>
          <cell r="M581">
            <v>23.8</v>
          </cell>
          <cell r="N581">
            <v>23.8</v>
          </cell>
          <cell r="O581">
            <v>23.8</v>
          </cell>
        </row>
        <row r="582">
          <cell r="A582" t="str">
            <v>LODIEC_2_PL1X2</v>
          </cell>
          <cell r="B582" t="str">
            <v>Lodi Energy Center</v>
          </cell>
          <cell r="C582" t="str">
            <v>Sierra</v>
          </cell>
          <cell r="D582">
            <v>302.58</v>
          </cell>
          <cell r="E582">
            <v>302.58</v>
          </cell>
          <cell r="F582">
            <v>302.58</v>
          </cell>
          <cell r="G582">
            <v>302.58</v>
          </cell>
          <cell r="H582">
            <v>302.58</v>
          </cell>
          <cell r="I582">
            <v>302.58</v>
          </cell>
          <cell r="J582">
            <v>302.58</v>
          </cell>
          <cell r="K582">
            <v>302.58</v>
          </cell>
          <cell r="L582">
            <v>302.58</v>
          </cell>
          <cell r="M582">
            <v>302.58</v>
          </cell>
          <cell r="N582">
            <v>302.58</v>
          </cell>
          <cell r="O582">
            <v>302.58</v>
          </cell>
        </row>
        <row r="583">
          <cell r="A583" t="str">
            <v>LOTUS_6_LSFSR1</v>
          </cell>
          <cell r="B583" t="str">
            <v>Lotus Solar Farm</v>
          </cell>
          <cell r="C583" t="str">
            <v>Fresno</v>
          </cell>
          <cell r="D583">
            <v>0.2</v>
          </cell>
          <cell r="E583">
            <v>1.5</v>
          </cell>
          <cell r="F583">
            <v>1.75</v>
          </cell>
          <cell r="G583">
            <v>2.2000000000000002</v>
          </cell>
          <cell r="H583">
            <v>3.2</v>
          </cell>
          <cell r="I583">
            <v>6.55</v>
          </cell>
          <cell r="J583">
            <v>7.2</v>
          </cell>
          <cell r="K583">
            <v>6.2</v>
          </cell>
          <cell r="L583">
            <v>5.55</v>
          </cell>
          <cell r="M583">
            <v>3.7</v>
          </cell>
          <cell r="N583">
            <v>2.85</v>
          </cell>
          <cell r="O583">
            <v>1.75</v>
          </cell>
        </row>
        <row r="584">
          <cell r="A584" t="str">
            <v>LOWGAP_1_SUPHR</v>
          </cell>
          <cell r="B584" t="str">
            <v>Mill &amp; Sulphur Creek Hydro</v>
          </cell>
          <cell r="C584" t="str">
            <v>CAISO System</v>
          </cell>
          <cell r="D584">
            <v>0.42</v>
          </cell>
          <cell r="E584">
            <v>0.44</v>
          </cell>
          <cell r="F584">
            <v>0.42</v>
          </cell>
          <cell r="G584">
            <v>0.28000000000000003</v>
          </cell>
          <cell r="H584">
            <v>0.18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0.05</v>
          </cell>
          <cell r="N584">
            <v>0.04</v>
          </cell>
          <cell r="O584">
            <v>0.09</v>
          </cell>
        </row>
        <row r="585">
          <cell r="A585" t="str">
            <v>LOWGAP_7_QFUNTS</v>
          </cell>
          <cell r="B585" t="str">
            <v>Matthews Dam Hydro</v>
          </cell>
          <cell r="C585" t="str">
            <v>CAISO System</v>
          </cell>
          <cell r="D585">
            <v>0.59</v>
          </cell>
          <cell r="E585">
            <v>1.08</v>
          </cell>
          <cell r="F585">
            <v>0.97</v>
          </cell>
          <cell r="G585">
            <v>0.83</v>
          </cell>
          <cell r="H585">
            <v>0.65</v>
          </cell>
          <cell r="I585">
            <v>0.38</v>
          </cell>
          <cell r="J585">
            <v>0.19</v>
          </cell>
          <cell r="K585">
            <v>0.15</v>
          </cell>
          <cell r="L585">
            <v>0.24</v>
          </cell>
          <cell r="M585">
            <v>0.26</v>
          </cell>
          <cell r="N585">
            <v>0.7</v>
          </cell>
          <cell r="O585">
            <v>0.43</v>
          </cell>
        </row>
        <row r="586">
          <cell r="A586" t="str">
            <v>LTBEAR_1_LB3SR3</v>
          </cell>
          <cell r="B586" t="str">
            <v>Little Bear 3 Solar</v>
          </cell>
          <cell r="C586" t="str">
            <v>Fresno</v>
          </cell>
          <cell r="D586">
            <v>0.08</v>
          </cell>
          <cell r="E586">
            <v>0.6</v>
          </cell>
          <cell r="F586">
            <v>0.7</v>
          </cell>
          <cell r="G586">
            <v>0.88</v>
          </cell>
          <cell r="H586">
            <v>1.28</v>
          </cell>
          <cell r="I586">
            <v>2.62</v>
          </cell>
          <cell r="J586">
            <v>2.88</v>
          </cell>
          <cell r="K586">
            <v>2.48</v>
          </cell>
          <cell r="L586">
            <v>2.2200000000000002</v>
          </cell>
          <cell r="M586">
            <v>1.48</v>
          </cell>
          <cell r="N586">
            <v>1.1399999999999999</v>
          </cell>
          <cell r="O586">
            <v>0.7</v>
          </cell>
        </row>
        <row r="587">
          <cell r="A587" t="str">
            <v>LTBEAR_1_LB4SR4</v>
          </cell>
          <cell r="B587" t="str">
            <v>Little Bear 4</v>
          </cell>
          <cell r="C587" t="str">
            <v>Fresno</v>
          </cell>
          <cell r="D587">
            <v>0.2</v>
          </cell>
          <cell r="E587">
            <v>1.5</v>
          </cell>
          <cell r="F587">
            <v>1.75</v>
          </cell>
          <cell r="G587">
            <v>2.2000000000000002</v>
          </cell>
          <cell r="H587">
            <v>3.2</v>
          </cell>
          <cell r="I587">
            <v>6.55</v>
          </cell>
          <cell r="J587">
            <v>7.2</v>
          </cell>
          <cell r="K587">
            <v>6.2</v>
          </cell>
          <cell r="L587">
            <v>5.55</v>
          </cell>
          <cell r="M587">
            <v>3.7</v>
          </cell>
          <cell r="N587">
            <v>2.85</v>
          </cell>
          <cell r="O587">
            <v>1.75</v>
          </cell>
        </row>
        <row r="588">
          <cell r="A588" t="str">
            <v>LTBEAR_1_LB4SR5</v>
          </cell>
          <cell r="B588" t="str">
            <v>Little Bear 4 Solar 5</v>
          </cell>
          <cell r="C588" t="str">
            <v>Fresno</v>
          </cell>
          <cell r="D588">
            <v>0.2</v>
          </cell>
          <cell r="E588">
            <v>1.5</v>
          </cell>
          <cell r="F588">
            <v>1.75</v>
          </cell>
          <cell r="G588">
            <v>2.2000000000000002</v>
          </cell>
          <cell r="H588">
            <v>3.2</v>
          </cell>
          <cell r="I588">
            <v>6.55</v>
          </cell>
          <cell r="J588">
            <v>7.2</v>
          </cell>
          <cell r="K588">
            <v>6.2</v>
          </cell>
          <cell r="L588">
            <v>5.55</v>
          </cell>
          <cell r="M588">
            <v>3.7</v>
          </cell>
          <cell r="N588">
            <v>2.85</v>
          </cell>
          <cell r="O588">
            <v>1.75</v>
          </cell>
        </row>
        <row r="589">
          <cell r="A589" t="str">
            <v>LTBERA_1_LB1SR1</v>
          </cell>
          <cell r="B589" t="str">
            <v>Little Bear Solar 1</v>
          </cell>
          <cell r="C589" t="str">
            <v>Fresno</v>
          </cell>
          <cell r="D589">
            <v>0.16</v>
          </cell>
          <cell r="E589">
            <v>1.2</v>
          </cell>
          <cell r="F589">
            <v>1.4</v>
          </cell>
          <cell r="G589">
            <v>1.76</v>
          </cell>
          <cell r="H589">
            <v>2.56</v>
          </cell>
          <cell r="I589">
            <v>5.24</v>
          </cell>
          <cell r="J589">
            <v>5.76</v>
          </cell>
          <cell r="K589">
            <v>4.96</v>
          </cell>
          <cell r="L589">
            <v>4.4400000000000004</v>
          </cell>
          <cell r="M589">
            <v>2.96</v>
          </cell>
          <cell r="N589">
            <v>2.2799999999999998</v>
          </cell>
          <cell r="O589">
            <v>1.4</v>
          </cell>
        </row>
        <row r="590">
          <cell r="A590" t="str">
            <v>MAGUND_1_BKISR1</v>
          </cell>
          <cell r="B590" t="str">
            <v>Bakersfield Industrial 1</v>
          </cell>
          <cell r="C590" t="str">
            <v>Kern</v>
          </cell>
          <cell r="D590">
            <v>0</v>
          </cell>
          <cell r="E590">
            <v>0.03</v>
          </cell>
          <cell r="F590">
            <v>0.04</v>
          </cell>
          <cell r="G590">
            <v>0.04</v>
          </cell>
          <cell r="H590">
            <v>0.06</v>
          </cell>
          <cell r="I590">
            <v>0.13</v>
          </cell>
          <cell r="J590">
            <v>0.14000000000000001</v>
          </cell>
          <cell r="K590">
            <v>0.12</v>
          </cell>
          <cell r="L590">
            <v>0.11</v>
          </cell>
          <cell r="M590">
            <v>7.0000000000000007E-2</v>
          </cell>
          <cell r="N590">
            <v>0.06</v>
          </cell>
          <cell r="O590">
            <v>0.04</v>
          </cell>
        </row>
        <row r="591">
          <cell r="A591" t="str">
            <v>MAGUND_1_BKSSR2</v>
          </cell>
          <cell r="B591" t="str">
            <v>Bakersfield Solar 1</v>
          </cell>
          <cell r="C591" t="str">
            <v>Kern</v>
          </cell>
          <cell r="D591">
            <v>0.02</v>
          </cell>
          <cell r="E591">
            <v>0.16</v>
          </cell>
          <cell r="F591">
            <v>0.18</v>
          </cell>
          <cell r="G591">
            <v>0.23</v>
          </cell>
          <cell r="H591">
            <v>0.34</v>
          </cell>
          <cell r="I591">
            <v>0.69</v>
          </cell>
          <cell r="J591">
            <v>0.76</v>
          </cell>
          <cell r="K591">
            <v>0.65</v>
          </cell>
          <cell r="L591">
            <v>0.57999999999999996</v>
          </cell>
          <cell r="M591">
            <v>0.39</v>
          </cell>
          <cell r="N591">
            <v>0.3</v>
          </cell>
          <cell r="O591">
            <v>0.18</v>
          </cell>
        </row>
        <row r="592">
          <cell r="A592" t="str">
            <v>MALAGA_1_PL1X2</v>
          </cell>
          <cell r="B592" t="str">
            <v>Malaga Power Aggregate</v>
          </cell>
          <cell r="C592" t="str">
            <v>Fresno</v>
          </cell>
          <cell r="D592">
            <v>96</v>
          </cell>
          <cell r="E592">
            <v>96</v>
          </cell>
          <cell r="F592">
            <v>96</v>
          </cell>
          <cell r="G592">
            <v>96</v>
          </cell>
          <cell r="H592">
            <v>96</v>
          </cell>
          <cell r="I592">
            <v>96</v>
          </cell>
          <cell r="J592">
            <v>96</v>
          </cell>
          <cell r="K592">
            <v>96</v>
          </cell>
          <cell r="L592">
            <v>96</v>
          </cell>
          <cell r="M592">
            <v>96</v>
          </cell>
          <cell r="N592">
            <v>96</v>
          </cell>
          <cell r="O592">
            <v>96</v>
          </cell>
        </row>
        <row r="593">
          <cell r="A593" t="str">
            <v>MALCHQ_7_UNIT 1</v>
          </cell>
          <cell r="B593" t="str">
            <v>MALACHA HYDRO L.P.</v>
          </cell>
          <cell r="C593" t="str">
            <v>CAISO System</v>
          </cell>
          <cell r="D593">
            <v>3.87</v>
          </cell>
          <cell r="E593">
            <v>17.11</v>
          </cell>
          <cell r="F593">
            <v>12.79</v>
          </cell>
          <cell r="G593">
            <v>14.25</v>
          </cell>
          <cell r="H593">
            <v>7.95</v>
          </cell>
          <cell r="I593">
            <v>5.3</v>
          </cell>
          <cell r="J593">
            <v>2.13</v>
          </cell>
          <cell r="K593">
            <v>0.14000000000000001</v>
          </cell>
          <cell r="L593">
            <v>0</v>
          </cell>
          <cell r="M593">
            <v>0.26</v>
          </cell>
          <cell r="N593">
            <v>0.67</v>
          </cell>
          <cell r="O593">
            <v>0.99</v>
          </cell>
        </row>
        <row r="594">
          <cell r="A594" t="str">
            <v>MANTEC_1_ML1SR1</v>
          </cell>
          <cell r="B594" t="str">
            <v>Manteca  Land 1</v>
          </cell>
          <cell r="C594" t="str">
            <v>Stockton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</row>
        <row r="595">
          <cell r="A595" t="str">
            <v>MANZNA_2_WIND</v>
          </cell>
          <cell r="B595" t="str">
            <v>Manzana Wind</v>
          </cell>
          <cell r="C595" t="str">
            <v>CAISO System</v>
          </cell>
          <cell r="D595">
            <v>33.396300863014595</v>
          </cell>
          <cell r="E595">
            <v>35.51927915234976</v>
          </cell>
          <cell r="F595">
            <v>31.209261983327583</v>
          </cell>
          <cell r="G595">
            <v>29.901087337672575</v>
          </cell>
          <cell r="H595">
            <v>31.795052615809713</v>
          </cell>
          <cell r="I595">
            <v>29.143923110503678</v>
          </cell>
          <cell r="J595">
            <v>27.077125875759663</v>
          </cell>
          <cell r="K595">
            <v>20.574358094653988</v>
          </cell>
          <cell r="L595">
            <v>21.253893913666356</v>
          </cell>
          <cell r="M595">
            <v>19.717000960496904</v>
          </cell>
          <cell r="N595">
            <v>26.572272505109765</v>
          </cell>
          <cell r="O595">
            <v>32.187862613702954</v>
          </cell>
        </row>
        <row r="596">
          <cell r="A596" t="str">
            <v>MARCPW_6_SOLAR1</v>
          </cell>
          <cell r="B596" t="str">
            <v>Maricopa West Solar PV</v>
          </cell>
          <cell r="C596" t="str">
            <v>CAISO System</v>
          </cell>
          <cell r="D596">
            <v>0.08</v>
          </cell>
          <cell r="E596">
            <v>0.6</v>
          </cell>
          <cell r="F596">
            <v>0.7</v>
          </cell>
          <cell r="G596">
            <v>0.88</v>
          </cell>
          <cell r="H596">
            <v>1.28</v>
          </cell>
          <cell r="I596">
            <v>2.62</v>
          </cell>
          <cell r="J596">
            <v>2.88</v>
          </cell>
          <cell r="K596">
            <v>2.48</v>
          </cell>
          <cell r="L596">
            <v>2.2200000000000002</v>
          </cell>
          <cell r="M596">
            <v>1.48</v>
          </cell>
          <cell r="N596">
            <v>1.1399999999999999</v>
          </cell>
          <cell r="O596">
            <v>0.7</v>
          </cell>
        </row>
        <row r="597">
          <cell r="A597" t="str">
            <v>MARTIN_1_SUNSET</v>
          </cell>
          <cell r="B597" t="str">
            <v>Sunset Reservoir - North Basin</v>
          </cell>
          <cell r="C597" t="str">
            <v>Bay Area</v>
          </cell>
          <cell r="D597">
            <v>0.02</v>
          </cell>
          <cell r="E597">
            <v>0.14000000000000001</v>
          </cell>
          <cell r="F597">
            <v>0.16</v>
          </cell>
          <cell r="G597">
            <v>0.2</v>
          </cell>
          <cell r="H597">
            <v>0.28999999999999998</v>
          </cell>
          <cell r="I597">
            <v>0.59</v>
          </cell>
          <cell r="J597">
            <v>0.65</v>
          </cell>
          <cell r="K597">
            <v>0.56000000000000005</v>
          </cell>
          <cell r="L597">
            <v>0.5</v>
          </cell>
          <cell r="M597">
            <v>0.33</v>
          </cell>
          <cell r="N597">
            <v>0.26</v>
          </cell>
          <cell r="O597">
            <v>0.16</v>
          </cell>
        </row>
        <row r="598">
          <cell r="A598" t="str">
            <v>MCARTH_6_FRIVRB</v>
          </cell>
          <cell r="B598" t="str">
            <v>Fall River Mills Project B</v>
          </cell>
          <cell r="C598" t="str">
            <v>CAISO System</v>
          </cell>
          <cell r="D598">
            <v>0.01</v>
          </cell>
          <cell r="E598">
            <v>0.05</v>
          </cell>
          <cell r="F598">
            <v>0.05</v>
          </cell>
          <cell r="G598">
            <v>7.0000000000000007E-2</v>
          </cell>
          <cell r="H598">
            <v>0.1</v>
          </cell>
          <cell r="I598">
            <v>0.2</v>
          </cell>
          <cell r="J598">
            <v>0.22</v>
          </cell>
          <cell r="K598">
            <v>0.19</v>
          </cell>
          <cell r="L598">
            <v>0.17</v>
          </cell>
          <cell r="M598">
            <v>0.11</v>
          </cell>
          <cell r="N598">
            <v>0.09</v>
          </cell>
          <cell r="O598">
            <v>0.05</v>
          </cell>
        </row>
        <row r="599">
          <cell r="A599" t="str">
            <v>MCCALL_1_QF</v>
          </cell>
          <cell r="B599" t="str">
            <v>Fish Water</v>
          </cell>
          <cell r="C599" t="str">
            <v>Fresno</v>
          </cell>
          <cell r="D599">
            <v>0.35</v>
          </cell>
          <cell r="E599">
            <v>0.45</v>
          </cell>
          <cell r="F599">
            <v>0.36</v>
          </cell>
          <cell r="G599">
            <v>0.28000000000000003</v>
          </cell>
          <cell r="H599">
            <v>0.36</v>
          </cell>
          <cell r="I599">
            <v>0.33</v>
          </cell>
          <cell r="J599">
            <v>0.32</v>
          </cell>
          <cell r="K599">
            <v>0.24</v>
          </cell>
          <cell r="L599">
            <v>0.36</v>
          </cell>
          <cell r="M599">
            <v>0.45</v>
          </cell>
          <cell r="N599">
            <v>0.35</v>
          </cell>
          <cell r="O599">
            <v>0.2</v>
          </cell>
        </row>
        <row r="600">
          <cell r="A600" t="str">
            <v>MCSWAN_6_UNITS</v>
          </cell>
          <cell r="B600" t="str">
            <v>MC SWAIN HYDRO</v>
          </cell>
          <cell r="C600" t="str">
            <v>Fresno</v>
          </cell>
          <cell r="D600">
            <v>0</v>
          </cell>
          <cell r="E600">
            <v>0</v>
          </cell>
          <cell r="F600">
            <v>0</v>
          </cell>
          <cell r="G600">
            <v>3.04</v>
          </cell>
          <cell r="H600">
            <v>4.08</v>
          </cell>
          <cell r="I600">
            <v>4.5599999999999996</v>
          </cell>
          <cell r="J600">
            <v>4.96</v>
          </cell>
          <cell r="K600">
            <v>3.8</v>
          </cell>
          <cell r="L600">
            <v>2.78</v>
          </cell>
          <cell r="M600">
            <v>1.96</v>
          </cell>
          <cell r="N600">
            <v>0</v>
          </cell>
          <cell r="O600">
            <v>0</v>
          </cell>
        </row>
        <row r="601">
          <cell r="A601" t="str">
            <v>MDFKRL_2_PROJCT</v>
          </cell>
          <cell r="B601" t="str">
            <v>MIDDLE FORK AND RALSTON PSP</v>
          </cell>
          <cell r="C601" t="str">
            <v>Sierra</v>
          </cell>
          <cell r="D601">
            <v>209</v>
          </cell>
          <cell r="E601">
            <v>190.2</v>
          </cell>
          <cell r="F601">
            <v>190</v>
          </cell>
          <cell r="G601">
            <v>190</v>
          </cell>
          <cell r="H601">
            <v>210</v>
          </cell>
          <cell r="I601">
            <v>209.6</v>
          </cell>
          <cell r="J601">
            <v>209.6</v>
          </cell>
          <cell r="K601">
            <v>208.8</v>
          </cell>
          <cell r="L601">
            <v>207.8</v>
          </cell>
          <cell r="M601">
            <v>0</v>
          </cell>
          <cell r="N601">
            <v>162.4</v>
          </cell>
          <cell r="O601">
            <v>208.4</v>
          </cell>
        </row>
        <row r="602">
          <cell r="A602" t="str">
            <v>MENBIO_6_RENEW1</v>
          </cell>
          <cell r="B602" t="str">
            <v>CalRENEW - 1(A)</v>
          </cell>
          <cell r="C602" t="str">
            <v>Fresno</v>
          </cell>
          <cell r="D602">
            <v>0.02</v>
          </cell>
          <cell r="E602">
            <v>0.15</v>
          </cell>
          <cell r="F602">
            <v>0.18</v>
          </cell>
          <cell r="G602">
            <v>0.22</v>
          </cell>
          <cell r="H602">
            <v>0.32</v>
          </cell>
          <cell r="I602">
            <v>0.66</v>
          </cell>
          <cell r="J602">
            <v>0.72</v>
          </cell>
          <cell r="K602">
            <v>0.62</v>
          </cell>
          <cell r="L602">
            <v>0.56000000000000005</v>
          </cell>
          <cell r="M602">
            <v>0.37</v>
          </cell>
          <cell r="N602">
            <v>0.28999999999999998</v>
          </cell>
          <cell r="O602">
            <v>0.18</v>
          </cell>
        </row>
        <row r="603">
          <cell r="A603" t="str">
            <v>MERCED_1_SOLAR1</v>
          </cell>
          <cell r="B603" t="str">
            <v>Mission Solar</v>
          </cell>
          <cell r="C603" t="str">
            <v>Fresno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</row>
        <row r="604">
          <cell r="A604" t="str">
            <v>MERCED_1_SOLAR2</v>
          </cell>
          <cell r="B604" t="str">
            <v>Merced Solar</v>
          </cell>
          <cell r="C604" t="str">
            <v>Fresno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</row>
        <row r="605">
          <cell r="A605" t="str">
            <v>MERCFL_6_UNIT</v>
          </cell>
          <cell r="B605" t="str">
            <v>Merced Falls Powerhouse</v>
          </cell>
          <cell r="C605" t="str">
            <v>Fresno</v>
          </cell>
          <cell r="D605">
            <v>0</v>
          </cell>
          <cell r="E605">
            <v>0</v>
          </cell>
          <cell r="F605">
            <v>0</v>
          </cell>
          <cell r="G605">
            <v>0.8</v>
          </cell>
          <cell r="H605">
            <v>1.28</v>
          </cell>
          <cell r="I605">
            <v>2</v>
          </cell>
          <cell r="J605">
            <v>2</v>
          </cell>
          <cell r="K605">
            <v>1.68</v>
          </cell>
          <cell r="L605">
            <v>1.2</v>
          </cell>
          <cell r="M605">
            <v>0</v>
          </cell>
          <cell r="N605">
            <v>0</v>
          </cell>
          <cell r="O605">
            <v>0</v>
          </cell>
        </row>
        <row r="606">
          <cell r="A606" t="str">
            <v>MESAP_1_QF</v>
          </cell>
          <cell r="B606" t="str">
            <v>SMALL QF AGGREGATION - SAN LUIS OBISPO</v>
          </cell>
          <cell r="C606" t="str">
            <v>CAISO System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</row>
        <row r="607">
          <cell r="A607" t="str">
            <v>METEC_2_PL1X3</v>
          </cell>
          <cell r="B607" t="str">
            <v>Metcalf Energy Center</v>
          </cell>
          <cell r="C607" t="str">
            <v>Bay Area</v>
          </cell>
          <cell r="D607">
            <v>593.16</v>
          </cell>
          <cell r="E607">
            <v>593.16</v>
          </cell>
          <cell r="F607">
            <v>593.16</v>
          </cell>
          <cell r="G607">
            <v>593.16</v>
          </cell>
          <cell r="H607">
            <v>597.04999999999995</v>
          </cell>
          <cell r="I607">
            <v>597.04999999999995</v>
          </cell>
          <cell r="J607">
            <v>597.04999999999995</v>
          </cell>
          <cell r="K607">
            <v>597.04999999999995</v>
          </cell>
          <cell r="L607">
            <v>597.04999999999995</v>
          </cell>
          <cell r="M607">
            <v>597.04999999999995</v>
          </cell>
          <cell r="N607">
            <v>597.04999999999995</v>
          </cell>
          <cell r="O607">
            <v>597.04999999999995</v>
          </cell>
        </row>
        <row r="608">
          <cell r="A608" t="str">
            <v>MIDWD_2_WIND2</v>
          </cell>
          <cell r="B608" t="str">
            <v>Coram Energy</v>
          </cell>
          <cell r="C608" t="str">
            <v>CAISO System</v>
          </cell>
          <cell r="D608">
            <v>0.53010001369864435</v>
          </cell>
          <cell r="E608">
            <v>0.56379808178332946</v>
          </cell>
          <cell r="F608">
            <v>0.49538511084646952</v>
          </cell>
          <cell r="G608">
            <v>0.4746204339313107</v>
          </cell>
          <cell r="H608">
            <v>0.5046833748541224</v>
          </cell>
          <cell r="I608">
            <v>0.46260195413497901</v>
          </cell>
          <cell r="J608">
            <v>0.42979564882158194</v>
          </cell>
          <cell r="K608">
            <v>0.32657711261355538</v>
          </cell>
          <cell r="L608">
            <v>0.33736339545502153</v>
          </cell>
          <cell r="M608">
            <v>0.31296826921423659</v>
          </cell>
          <cell r="N608">
            <v>0.42178210325571053</v>
          </cell>
          <cell r="O608">
            <v>0.5109184541857611</v>
          </cell>
        </row>
        <row r="609">
          <cell r="A609" t="str">
            <v>MIDWD_7_CORAMB</v>
          </cell>
          <cell r="B609" t="str">
            <v>CELLC 7.5 MW Tehachapi Project</v>
          </cell>
          <cell r="C609" t="str">
            <v>CAISO System</v>
          </cell>
          <cell r="D609">
            <v>1.3252500342466109</v>
          </cell>
          <cell r="E609">
            <v>1.4094952044583238</v>
          </cell>
          <cell r="F609">
            <v>1.2384627771161738</v>
          </cell>
          <cell r="G609">
            <v>1.1865510848282768</v>
          </cell>
          <cell r="H609">
            <v>1.261708437135306</v>
          </cell>
          <cell r="I609">
            <v>1.1565048853374476</v>
          </cell>
          <cell r="J609">
            <v>1.074489122053955</v>
          </cell>
          <cell r="K609">
            <v>0.81644278153388838</v>
          </cell>
          <cell r="L609">
            <v>0.8434084886375538</v>
          </cell>
          <cell r="M609">
            <v>0.78242067303559149</v>
          </cell>
          <cell r="N609">
            <v>1.0544552581392763</v>
          </cell>
          <cell r="O609">
            <v>1.2772961354644028</v>
          </cell>
        </row>
        <row r="610">
          <cell r="A610" t="str">
            <v>MIRLOM_2_CORONA</v>
          </cell>
          <cell r="B610" t="str">
            <v>MWD Corona Hydroelectric Recovery Plant</v>
          </cell>
          <cell r="C610" t="str">
            <v>LA Basin</v>
          </cell>
          <cell r="D610">
            <v>0.74</v>
          </cell>
          <cell r="E610">
            <v>0.54</v>
          </cell>
          <cell r="F610">
            <v>0.22</v>
          </cell>
          <cell r="G610">
            <v>0.25</v>
          </cell>
          <cell r="H610">
            <v>1.1299999999999999</v>
          </cell>
          <cell r="I610">
            <v>1.33</v>
          </cell>
          <cell r="J610">
            <v>0.33</v>
          </cell>
          <cell r="K610">
            <v>0.64</v>
          </cell>
          <cell r="L610">
            <v>1.18</v>
          </cell>
          <cell r="M610">
            <v>1.42</v>
          </cell>
          <cell r="N610">
            <v>0.87</v>
          </cell>
          <cell r="O610">
            <v>1.24</v>
          </cell>
        </row>
        <row r="611">
          <cell r="A611" t="str">
            <v>MIRLOM_2_CREST</v>
          </cell>
          <cell r="B611" t="str">
            <v>Temescal Canyon RV</v>
          </cell>
          <cell r="C611" t="str">
            <v>LA Basin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</row>
        <row r="612">
          <cell r="A612" t="str">
            <v>MIRLOM_2_LNDFL</v>
          </cell>
          <cell r="B612" t="str">
            <v>Milliken Landfill Solar</v>
          </cell>
          <cell r="C612" t="str">
            <v>LA Basin</v>
          </cell>
          <cell r="D612">
            <v>0.01</v>
          </cell>
          <cell r="E612">
            <v>0.09</v>
          </cell>
          <cell r="F612">
            <v>0.11</v>
          </cell>
          <cell r="G612">
            <v>0.13</v>
          </cell>
          <cell r="H612">
            <v>0.19</v>
          </cell>
          <cell r="I612">
            <v>0.39</v>
          </cell>
          <cell r="J612">
            <v>0.43</v>
          </cell>
          <cell r="K612">
            <v>0.37</v>
          </cell>
          <cell r="L612">
            <v>0.33</v>
          </cell>
          <cell r="M612">
            <v>0.22</v>
          </cell>
          <cell r="N612">
            <v>0.17</v>
          </cell>
          <cell r="O612">
            <v>0.11</v>
          </cell>
        </row>
        <row r="613">
          <cell r="A613" t="str">
            <v>MIRLOM_2_MLBBTA</v>
          </cell>
          <cell r="B613" t="str">
            <v>Mira Loma BESS A</v>
          </cell>
          <cell r="C613" t="str">
            <v>LA Basin</v>
          </cell>
          <cell r="D613">
            <v>10</v>
          </cell>
          <cell r="E613">
            <v>10</v>
          </cell>
          <cell r="F613">
            <v>10</v>
          </cell>
          <cell r="G613">
            <v>10</v>
          </cell>
          <cell r="H613">
            <v>10</v>
          </cell>
          <cell r="I613">
            <v>10</v>
          </cell>
          <cell r="J613">
            <v>10</v>
          </cell>
          <cell r="K613">
            <v>10</v>
          </cell>
          <cell r="L613">
            <v>10</v>
          </cell>
          <cell r="M613">
            <v>10</v>
          </cell>
          <cell r="N613">
            <v>10</v>
          </cell>
          <cell r="O613">
            <v>10</v>
          </cell>
        </row>
        <row r="614">
          <cell r="A614" t="str">
            <v>MIRLOM_2_MLBBTB</v>
          </cell>
          <cell r="B614" t="str">
            <v>Mira Loma BESS B</v>
          </cell>
          <cell r="C614" t="str">
            <v>LA Basin</v>
          </cell>
          <cell r="D614">
            <v>10</v>
          </cell>
          <cell r="E614">
            <v>10</v>
          </cell>
          <cell r="F614">
            <v>10</v>
          </cell>
          <cell r="G614">
            <v>10</v>
          </cell>
          <cell r="H614">
            <v>10</v>
          </cell>
          <cell r="I614">
            <v>10</v>
          </cell>
          <cell r="J614">
            <v>10</v>
          </cell>
          <cell r="K614">
            <v>10</v>
          </cell>
          <cell r="L614">
            <v>10</v>
          </cell>
          <cell r="M614">
            <v>10</v>
          </cell>
          <cell r="N614">
            <v>10</v>
          </cell>
          <cell r="O614">
            <v>10</v>
          </cell>
        </row>
        <row r="615">
          <cell r="A615" t="str">
            <v>MIRLOM_2_ONTARO</v>
          </cell>
          <cell r="B615" t="str">
            <v>Ontario RT Solar</v>
          </cell>
          <cell r="C615" t="str">
            <v>LA Basin</v>
          </cell>
          <cell r="D615">
            <v>0.02</v>
          </cell>
          <cell r="E615">
            <v>0.17</v>
          </cell>
          <cell r="F615">
            <v>0.19</v>
          </cell>
          <cell r="G615">
            <v>0.24</v>
          </cell>
          <cell r="H615">
            <v>0.35</v>
          </cell>
          <cell r="I615">
            <v>0.72</v>
          </cell>
          <cell r="J615">
            <v>0.79</v>
          </cell>
          <cell r="K615">
            <v>0.68</v>
          </cell>
          <cell r="L615">
            <v>0.61</v>
          </cell>
          <cell r="M615">
            <v>0.41</v>
          </cell>
          <cell r="N615">
            <v>0.31</v>
          </cell>
          <cell r="O615">
            <v>0.19</v>
          </cell>
        </row>
        <row r="616">
          <cell r="A616" t="str">
            <v>MIRLOM_2_RTS032</v>
          </cell>
          <cell r="B616" t="str">
            <v>SPVP032</v>
          </cell>
          <cell r="C616" t="str">
            <v>LA Basin</v>
          </cell>
          <cell r="D616">
            <v>0.01</v>
          </cell>
          <cell r="E616">
            <v>0.05</v>
          </cell>
          <cell r="F616">
            <v>0.05</v>
          </cell>
          <cell r="G616">
            <v>7.0000000000000007E-2</v>
          </cell>
          <cell r="H616">
            <v>0.1</v>
          </cell>
          <cell r="I616">
            <v>0.2</v>
          </cell>
          <cell r="J616">
            <v>0.22</v>
          </cell>
          <cell r="K616">
            <v>0.19</v>
          </cell>
          <cell r="L616">
            <v>0.17</v>
          </cell>
          <cell r="M616">
            <v>0.11</v>
          </cell>
          <cell r="N616">
            <v>0.09</v>
          </cell>
          <cell r="O616">
            <v>0.05</v>
          </cell>
        </row>
        <row r="617">
          <cell r="A617" t="str">
            <v>MIRLOM_2_RTS033</v>
          </cell>
          <cell r="B617" t="str">
            <v>SPVP033</v>
          </cell>
          <cell r="C617" t="str">
            <v>LA Basin</v>
          </cell>
          <cell r="D617">
            <v>0</v>
          </cell>
          <cell r="E617">
            <v>0.03</v>
          </cell>
          <cell r="F617">
            <v>0.04</v>
          </cell>
          <cell r="G617">
            <v>0.04</v>
          </cell>
          <cell r="H617">
            <v>0.06</v>
          </cell>
          <cell r="I617">
            <v>0.13</v>
          </cell>
          <cell r="J617">
            <v>0.14000000000000001</v>
          </cell>
          <cell r="K617">
            <v>0.12</v>
          </cell>
          <cell r="L617">
            <v>0.11</v>
          </cell>
          <cell r="M617">
            <v>7.0000000000000007E-2</v>
          </cell>
          <cell r="N617">
            <v>0.06</v>
          </cell>
          <cell r="O617">
            <v>0.04</v>
          </cell>
        </row>
        <row r="618">
          <cell r="A618" t="str">
            <v>MIRLOM_2_TEMESC</v>
          </cell>
          <cell r="B618" t="str">
            <v>MWD Temescal Hydroelectric Recovery Plan</v>
          </cell>
          <cell r="C618" t="str">
            <v>LA Basin</v>
          </cell>
          <cell r="D618">
            <v>1.18</v>
          </cell>
          <cell r="E618">
            <v>0.69</v>
          </cell>
          <cell r="F618">
            <v>0.28999999999999998</v>
          </cell>
          <cell r="G618">
            <v>0.91</v>
          </cell>
          <cell r="H618">
            <v>0.89</v>
          </cell>
          <cell r="I618">
            <v>0.82</v>
          </cell>
          <cell r="J618">
            <v>0.06</v>
          </cell>
          <cell r="K618">
            <v>0.77</v>
          </cell>
          <cell r="L618">
            <v>0.56000000000000005</v>
          </cell>
          <cell r="M618">
            <v>0.73</v>
          </cell>
          <cell r="N618">
            <v>0.85</v>
          </cell>
          <cell r="O618">
            <v>1.43</v>
          </cell>
        </row>
        <row r="619">
          <cell r="A619" t="str">
            <v>MIRLOM_6_PEAKER</v>
          </cell>
          <cell r="B619" t="str">
            <v>Mira Loma Peaker</v>
          </cell>
          <cell r="C619" t="str">
            <v>LA Basin</v>
          </cell>
          <cell r="D619">
            <v>46</v>
          </cell>
          <cell r="E619">
            <v>46</v>
          </cell>
          <cell r="F619">
            <v>46</v>
          </cell>
          <cell r="G619">
            <v>46</v>
          </cell>
          <cell r="H619">
            <v>46</v>
          </cell>
          <cell r="I619">
            <v>46</v>
          </cell>
          <cell r="J619">
            <v>46</v>
          </cell>
          <cell r="K619">
            <v>46</v>
          </cell>
          <cell r="L619">
            <v>46</v>
          </cell>
          <cell r="M619">
            <v>46</v>
          </cell>
          <cell r="N619">
            <v>46</v>
          </cell>
          <cell r="O619">
            <v>46</v>
          </cell>
        </row>
        <row r="620">
          <cell r="A620" t="str">
            <v>MIRLOM_7_MWDLKM</v>
          </cell>
          <cell r="B620" t="str">
            <v>Lake Mathews Hydroelectric Recovery Plan</v>
          </cell>
          <cell r="C620" t="str">
            <v>LA Basin</v>
          </cell>
          <cell r="D620">
            <v>0</v>
          </cell>
          <cell r="E620">
            <v>0</v>
          </cell>
          <cell r="F620">
            <v>0</v>
          </cell>
          <cell r="G620">
            <v>2.4</v>
          </cell>
          <cell r="H620">
            <v>3</v>
          </cell>
          <cell r="I620">
            <v>3.8</v>
          </cell>
          <cell r="J620">
            <v>4</v>
          </cell>
          <cell r="K620">
            <v>3.9</v>
          </cell>
          <cell r="L620">
            <v>3.7</v>
          </cell>
          <cell r="M620">
            <v>3.4</v>
          </cell>
          <cell r="N620">
            <v>3</v>
          </cell>
          <cell r="O620">
            <v>2.8</v>
          </cell>
        </row>
        <row r="621">
          <cell r="A621" t="str">
            <v>MISSIX_1_QF</v>
          </cell>
          <cell r="B621" t="str">
            <v>SMALL QF AGGREGATION - SAB FRABCUSCI</v>
          </cell>
          <cell r="C621" t="str">
            <v>Bay Area</v>
          </cell>
          <cell r="D621">
            <v>0.01</v>
          </cell>
          <cell r="E621">
            <v>0.01</v>
          </cell>
          <cell r="F621">
            <v>0.01</v>
          </cell>
          <cell r="G621">
            <v>0.01</v>
          </cell>
          <cell r="H621">
            <v>0.01</v>
          </cell>
          <cell r="I621">
            <v>0.01</v>
          </cell>
          <cell r="J621">
            <v>0.01</v>
          </cell>
          <cell r="K621">
            <v>0.01</v>
          </cell>
          <cell r="L621">
            <v>0.01</v>
          </cell>
          <cell r="M621">
            <v>0.01</v>
          </cell>
          <cell r="N621">
            <v>0.01</v>
          </cell>
          <cell r="O621">
            <v>0.01</v>
          </cell>
        </row>
        <row r="622">
          <cell r="A622" t="str">
            <v>MKTRCK_1_UNIT 1</v>
          </cell>
          <cell r="B622" t="str">
            <v>MCKITTRICK LIMITED</v>
          </cell>
          <cell r="C622" t="str">
            <v>CAISO System</v>
          </cell>
          <cell r="D622">
            <v>47.49</v>
          </cell>
          <cell r="E622">
            <v>47.49</v>
          </cell>
          <cell r="F622">
            <v>47.49</v>
          </cell>
          <cell r="G622">
            <v>47.49</v>
          </cell>
          <cell r="H622">
            <v>47.49</v>
          </cell>
          <cell r="I622">
            <v>47.49</v>
          </cell>
          <cell r="J622">
            <v>47.49</v>
          </cell>
          <cell r="K622">
            <v>47.49</v>
          </cell>
          <cell r="L622">
            <v>47.49</v>
          </cell>
          <cell r="M622">
            <v>47.49</v>
          </cell>
          <cell r="N622">
            <v>47.49</v>
          </cell>
          <cell r="O622">
            <v>47.49</v>
          </cell>
        </row>
        <row r="623">
          <cell r="A623" t="str">
            <v>MLPTAS_7_QFUNTS</v>
          </cell>
          <cell r="B623" t="str">
            <v>MLPTAS_7_QFUNTS</v>
          </cell>
          <cell r="C623" t="str">
            <v>Bay Area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</row>
        <row r="624">
          <cell r="A624" t="str">
            <v>MNDALY_6_MCGRTH</v>
          </cell>
          <cell r="B624" t="str">
            <v>McGrath Beach Peaker</v>
          </cell>
          <cell r="C624" t="str">
            <v>Big Creek-Ventura</v>
          </cell>
          <cell r="D624">
            <v>47.2</v>
          </cell>
          <cell r="E624">
            <v>47.2</v>
          </cell>
          <cell r="F624">
            <v>47.2</v>
          </cell>
          <cell r="G624">
            <v>47.2</v>
          </cell>
          <cell r="H624">
            <v>47.2</v>
          </cell>
          <cell r="I624">
            <v>47.2</v>
          </cell>
          <cell r="J624">
            <v>47.2</v>
          </cell>
          <cell r="K624">
            <v>47.2</v>
          </cell>
          <cell r="L624">
            <v>47.2</v>
          </cell>
          <cell r="M624">
            <v>47.2</v>
          </cell>
          <cell r="N624">
            <v>47.2</v>
          </cell>
          <cell r="O624">
            <v>47.2</v>
          </cell>
        </row>
        <row r="625">
          <cell r="A625" t="str">
            <v>MNDOTA_1_SOLAR1</v>
          </cell>
          <cell r="B625" t="str">
            <v>North Star Solar 1</v>
          </cell>
          <cell r="C625" t="str">
            <v>Fresno</v>
          </cell>
          <cell r="D625">
            <v>0.24</v>
          </cell>
          <cell r="E625">
            <v>1.8</v>
          </cell>
          <cell r="F625">
            <v>2.1</v>
          </cell>
          <cell r="G625">
            <v>2.64</v>
          </cell>
          <cell r="H625">
            <v>3.84</v>
          </cell>
          <cell r="I625">
            <v>7.86</v>
          </cell>
          <cell r="J625">
            <v>8.64</v>
          </cell>
          <cell r="K625">
            <v>7.44</v>
          </cell>
          <cell r="L625">
            <v>6.66</v>
          </cell>
          <cell r="M625">
            <v>4.4400000000000004</v>
          </cell>
          <cell r="N625">
            <v>3.42</v>
          </cell>
          <cell r="O625">
            <v>2.1</v>
          </cell>
        </row>
        <row r="626">
          <cell r="A626" t="str">
            <v>MNDOTA_1_SOLAR2</v>
          </cell>
          <cell r="B626" t="str">
            <v xml:space="preserve">Citizen Solar B </v>
          </cell>
          <cell r="C626" t="str">
            <v>Fresno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</row>
        <row r="627">
          <cell r="A627" t="str">
            <v>MOJAVE_1_SIPHON</v>
          </cell>
          <cell r="B627" t="str">
            <v>MOJAVE SIPHON POWER PLANT</v>
          </cell>
          <cell r="C627" t="str">
            <v>LA Basin</v>
          </cell>
          <cell r="D627">
            <v>5.2</v>
          </cell>
          <cell r="E627">
            <v>4.4000000000000004</v>
          </cell>
          <cell r="F627">
            <v>3.8</v>
          </cell>
          <cell r="G627">
            <v>1.6</v>
          </cell>
          <cell r="H627">
            <v>1.6</v>
          </cell>
          <cell r="I627">
            <v>1.6</v>
          </cell>
          <cell r="J627">
            <v>1.6</v>
          </cell>
          <cell r="K627">
            <v>1.6</v>
          </cell>
          <cell r="L627">
            <v>2.4</v>
          </cell>
          <cell r="M627">
            <v>1.6</v>
          </cell>
          <cell r="N627">
            <v>1.6</v>
          </cell>
          <cell r="O627">
            <v>0</v>
          </cell>
        </row>
        <row r="628">
          <cell r="A628" t="str">
            <v>MOJAVW_2_SOLAR</v>
          </cell>
          <cell r="B628" t="str">
            <v>Mojave West</v>
          </cell>
          <cell r="C628" t="str">
            <v>CAISO System</v>
          </cell>
          <cell r="D628">
            <v>0.08</v>
          </cell>
          <cell r="E628">
            <v>0.6</v>
          </cell>
          <cell r="F628">
            <v>0.7</v>
          </cell>
          <cell r="G628">
            <v>0.88</v>
          </cell>
          <cell r="H628">
            <v>1.28</v>
          </cell>
          <cell r="I628">
            <v>2.62</v>
          </cell>
          <cell r="J628">
            <v>2.88</v>
          </cell>
          <cell r="K628">
            <v>2.48</v>
          </cell>
          <cell r="L628">
            <v>2.2200000000000002</v>
          </cell>
          <cell r="M628">
            <v>1.48</v>
          </cell>
          <cell r="N628">
            <v>1.1399999999999999</v>
          </cell>
          <cell r="O628">
            <v>0.7</v>
          </cell>
        </row>
        <row r="629">
          <cell r="A629" t="str">
            <v>MONTPH_7_UNITS</v>
          </cell>
          <cell r="B629" t="str">
            <v>MONTICELLO HYDRO AGGREGATE</v>
          </cell>
          <cell r="C629" t="str">
            <v>NCNB</v>
          </cell>
          <cell r="D629">
            <v>0.52</v>
          </cell>
          <cell r="E629">
            <v>0.91</v>
          </cell>
          <cell r="F629">
            <v>5.98</v>
          </cell>
          <cell r="G629">
            <v>7.42</v>
          </cell>
          <cell r="H629">
            <v>6.28</v>
          </cell>
          <cell r="I629">
            <v>8.6199999999999992</v>
          </cell>
          <cell r="J629">
            <v>8.7100000000000009</v>
          </cell>
          <cell r="K629">
            <v>7.09</v>
          </cell>
          <cell r="L629">
            <v>5.66</v>
          </cell>
          <cell r="M629">
            <v>1.36</v>
          </cell>
          <cell r="N629">
            <v>0.46</v>
          </cell>
          <cell r="O629">
            <v>0.43</v>
          </cell>
        </row>
        <row r="630">
          <cell r="A630" t="str">
            <v>MOORPK_2_ACOBT1</v>
          </cell>
          <cell r="B630" t="str">
            <v>Acorn I BESS</v>
          </cell>
          <cell r="C630" t="str">
            <v>Big Creek-Ventura</v>
          </cell>
          <cell r="D630">
            <v>1</v>
          </cell>
          <cell r="E630">
            <v>1</v>
          </cell>
          <cell r="F630">
            <v>1</v>
          </cell>
          <cell r="G630">
            <v>1</v>
          </cell>
          <cell r="H630">
            <v>1</v>
          </cell>
          <cell r="I630">
            <v>1</v>
          </cell>
          <cell r="J630">
            <v>1</v>
          </cell>
          <cell r="K630">
            <v>1</v>
          </cell>
          <cell r="L630">
            <v>1</v>
          </cell>
          <cell r="M630">
            <v>1</v>
          </cell>
          <cell r="N630">
            <v>1</v>
          </cell>
          <cell r="O630">
            <v>1</v>
          </cell>
        </row>
        <row r="631">
          <cell r="A631" t="str">
            <v>MOORPK_2_CALABS</v>
          </cell>
          <cell r="B631" t="str">
            <v>Calabasas Gas-to-Energy Facility</v>
          </cell>
          <cell r="C631" t="str">
            <v>Big Creek-Ventura</v>
          </cell>
          <cell r="D631">
            <v>4.74</v>
          </cell>
          <cell r="E631">
            <v>4.5999999999999996</v>
          </cell>
          <cell r="F631">
            <v>4.2</v>
          </cell>
          <cell r="G631">
            <v>4.2699999999999996</v>
          </cell>
          <cell r="H631">
            <v>4.54</v>
          </cell>
          <cell r="I631">
            <v>4.49</v>
          </cell>
          <cell r="J631">
            <v>4.32</v>
          </cell>
          <cell r="K631">
            <v>3.98</v>
          </cell>
          <cell r="L631">
            <v>4.01</v>
          </cell>
          <cell r="M631">
            <v>4.47</v>
          </cell>
          <cell r="N631">
            <v>4.3899999999999997</v>
          </cell>
          <cell r="O631">
            <v>4.4000000000000004</v>
          </cell>
        </row>
        <row r="632">
          <cell r="A632" t="str">
            <v>MOORPK_6_QF</v>
          </cell>
          <cell r="B632" t="str">
            <v>MOORPARK QFS</v>
          </cell>
          <cell r="C632" t="str">
            <v>Big Creek-Ventura</v>
          </cell>
          <cell r="D632">
            <v>0.04</v>
          </cell>
          <cell r="E632">
            <v>0.05</v>
          </cell>
          <cell r="F632">
            <v>0.02</v>
          </cell>
          <cell r="G632">
            <v>0.01</v>
          </cell>
          <cell r="H632">
            <v>0</v>
          </cell>
          <cell r="I632">
            <v>0.06</v>
          </cell>
          <cell r="J632">
            <v>0.09</v>
          </cell>
          <cell r="K632">
            <v>0.32</v>
          </cell>
          <cell r="L632">
            <v>0.4</v>
          </cell>
          <cell r="M632">
            <v>0.4</v>
          </cell>
          <cell r="N632">
            <v>0.4</v>
          </cell>
          <cell r="O632">
            <v>0.39</v>
          </cell>
        </row>
        <row r="633">
          <cell r="A633" t="str">
            <v>MORWD_6_QF</v>
          </cell>
          <cell r="B633" t="str">
            <v>Morwind</v>
          </cell>
          <cell r="C633" t="str">
            <v>CAISO System</v>
          </cell>
          <cell r="D633">
            <v>6.7428721742467568</v>
          </cell>
          <cell r="E633">
            <v>7.1715116002839521</v>
          </cell>
          <cell r="F633">
            <v>6.3012986099670929</v>
          </cell>
          <cell r="G633">
            <v>6.0371719196062728</v>
          </cell>
          <cell r="H633">
            <v>6.4195725281444371</v>
          </cell>
          <cell r="I633">
            <v>5.8842968565969338</v>
          </cell>
          <cell r="J633">
            <v>5.4670006530105235</v>
          </cell>
          <cell r="K633">
            <v>4.1540608724444246</v>
          </cell>
          <cell r="L633">
            <v>4.2912623901878746</v>
          </cell>
          <cell r="M633">
            <v>3.9809563844050899</v>
          </cell>
          <cell r="N633">
            <v>5.3650683534126387</v>
          </cell>
          <cell r="O633">
            <v>6.4988827372428819</v>
          </cell>
        </row>
        <row r="634">
          <cell r="A634" t="str">
            <v>MOSSLD_1_QF</v>
          </cell>
          <cell r="B634" t="str">
            <v>SMALL QF AGGREGATION - SANTA CRUZ</v>
          </cell>
          <cell r="C634" t="str">
            <v>Bay Area</v>
          </cell>
          <cell r="D634">
            <v>0.05</v>
          </cell>
          <cell r="E634">
            <v>0.04</v>
          </cell>
          <cell r="F634">
            <v>0.03</v>
          </cell>
          <cell r="G634">
            <v>0.03</v>
          </cell>
          <cell r="H634">
            <v>0.03</v>
          </cell>
          <cell r="I634">
            <v>0.03</v>
          </cell>
          <cell r="J634">
            <v>0.03</v>
          </cell>
          <cell r="K634">
            <v>0.04</v>
          </cell>
          <cell r="L634">
            <v>0.05</v>
          </cell>
          <cell r="M634">
            <v>0.04</v>
          </cell>
          <cell r="N634">
            <v>0.05</v>
          </cell>
          <cell r="O634">
            <v>7.0000000000000007E-2</v>
          </cell>
        </row>
        <row r="635">
          <cell r="A635" t="str">
            <v>MOSSLD_2_PSP1</v>
          </cell>
          <cell r="B635" t="str">
            <v>MOSS LANDING POWER BLOCK 1</v>
          </cell>
          <cell r="C635" t="str">
            <v>Bay Area</v>
          </cell>
          <cell r="D635">
            <v>510</v>
          </cell>
          <cell r="E635">
            <v>510</v>
          </cell>
          <cell r="F635">
            <v>510</v>
          </cell>
          <cell r="G635">
            <v>510</v>
          </cell>
          <cell r="H635">
            <v>510</v>
          </cell>
          <cell r="I635">
            <v>510</v>
          </cell>
          <cell r="J635">
            <v>510</v>
          </cell>
          <cell r="K635">
            <v>510</v>
          </cell>
          <cell r="L635">
            <v>510</v>
          </cell>
          <cell r="M635">
            <v>510</v>
          </cell>
          <cell r="N635">
            <v>510</v>
          </cell>
          <cell r="O635">
            <v>510</v>
          </cell>
        </row>
        <row r="636">
          <cell r="A636" t="str">
            <v>MOSSLD_2_PSP2</v>
          </cell>
          <cell r="B636" t="str">
            <v>MOSS LANDING POWER BLOCK 2</v>
          </cell>
          <cell r="C636" t="str">
            <v>Bay Area</v>
          </cell>
          <cell r="D636">
            <v>510</v>
          </cell>
          <cell r="E636">
            <v>510</v>
          </cell>
          <cell r="F636">
            <v>510</v>
          </cell>
          <cell r="G636">
            <v>510</v>
          </cell>
          <cell r="H636">
            <v>510</v>
          </cell>
          <cell r="I636">
            <v>510</v>
          </cell>
          <cell r="J636">
            <v>510</v>
          </cell>
          <cell r="K636">
            <v>510</v>
          </cell>
          <cell r="L636">
            <v>510</v>
          </cell>
          <cell r="M636">
            <v>510</v>
          </cell>
          <cell r="N636">
            <v>510</v>
          </cell>
          <cell r="O636">
            <v>510</v>
          </cell>
        </row>
        <row r="637">
          <cell r="A637" t="str">
            <v>MRCHNT_2_PL1X3</v>
          </cell>
          <cell r="B637" t="str">
            <v>Desert Star Energy Center</v>
          </cell>
          <cell r="C637" t="str">
            <v>CAISO System</v>
          </cell>
          <cell r="D637">
            <v>419.25</v>
          </cell>
          <cell r="E637">
            <v>419.25</v>
          </cell>
          <cell r="F637">
            <v>419.25</v>
          </cell>
          <cell r="G637">
            <v>419.25</v>
          </cell>
          <cell r="H637">
            <v>419.25</v>
          </cell>
          <cell r="I637">
            <v>419.25</v>
          </cell>
          <cell r="J637">
            <v>419.25</v>
          </cell>
          <cell r="K637">
            <v>419.25</v>
          </cell>
          <cell r="L637">
            <v>419.25</v>
          </cell>
          <cell r="M637">
            <v>419.25</v>
          </cell>
          <cell r="N637">
            <v>419.25</v>
          </cell>
          <cell r="O637">
            <v>419.25</v>
          </cell>
        </row>
        <row r="638">
          <cell r="A638" t="str">
            <v>MRGT_6_MEF2</v>
          </cell>
          <cell r="B638" t="str">
            <v>Miramar Energy Facility II</v>
          </cell>
          <cell r="C638" t="str">
            <v>San Diego-IV</v>
          </cell>
          <cell r="D638">
            <v>44</v>
          </cell>
          <cell r="E638">
            <v>44</v>
          </cell>
          <cell r="F638">
            <v>44</v>
          </cell>
          <cell r="G638">
            <v>44</v>
          </cell>
          <cell r="H638">
            <v>44</v>
          </cell>
          <cell r="I638">
            <v>44</v>
          </cell>
          <cell r="J638">
            <v>44</v>
          </cell>
          <cell r="K638">
            <v>44</v>
          </cell>
          <cell r="L638">
            <v>44</v>
          </cell>
          <cell r="M638">
            <v>44</v>
          </cell>
          <cell r="N638">
            <v>44</v>
          </cell>
          <cell r="O638">
            <v>44</v>
          </cell>
        </row>
        <row r="639">
          <cell r="A639" t="str">
            <v>MRGT_6_MMAREF</v>
          </cell>
          <cell r="B639" t="str">
            <v>Miramar Energy Facility</v>
          </cell>
          <cell r="C639" t="str">
            <v>San Diego-IV</v>
          </cell>
          <cell r="D639">
            <v>45</v>
          </cell>
          <cell r="E639">
            <v>45</v>
          </cell>
          <cell r="F639">
            <v>45</v>
          </cell>
          <cell r="G639">
            <v>45</v>
          </cell>
          <cell r="H639">
            <v>45</v>
          </cell>
          <cell r="I639">
            <v>45</v>
          </cell>
          <cell r="J639">
            <v>45</v>
          </cell>
          <cell r="K639">
            <v>45</v>
          </cell>
          <cell r="L639">
            <v>45</v>
          </cell>
          <cell r="M639">
            <v>45</v>
          </cell>
          <cell r="N639">
            <v>45</v>
          </cell>
          <cell r="O639">
            <v>45</v>
          </cell>
        </row>
        <row r="640">
          <cell r="A640" t="str">
            <v>MRGT_6_TGEBT1</v>
          </cell>
          <cell r="B640" t="str">
            <v xml:space="preserve"> Top Gun Energy Storage</v>
          </cell>
          <cell r="C640" t="str">
            <v>San Diego-IV</v>
          </cell>
          <cell r="D640">
            <v>30</v>
          </cell>
          <cell r="E640">
            <v>30</v>
          </cell>
          <cell r="F640">
            <v>30</v>
          </cell>
          <cell r="G640">
            <v>30</v>
          </cell>
          <cell r="H640">
            <v>30</v>
          </cell>
          <cell r="I640">
            <v>30</v>
          </cell>
          <cell r="J640">
            <v>30</v>
          </cell>
          <cell r="K640">
            <v>30</v>
          </cell>
          <cell r="L640">
            <v>30</v>
          </cell>
          <cell r="M640">
            <v>30</v>
          </cell>
          <cell r="N640">
            <v>30</v>
          </cell>
          <cell r="O640">
            <v>30</v>
          </cell>
        </row>
        <row r="641">
          <cell r="A641" t="str">
            <v>MRLSDS_6_SOLAR1</v>
          </cell>
          <cell r="B641" t="str">
            <v>Morelos Solar</v>
          </cell>
          <cell r="C641" t="str">
            <v>CAISO System</v>
          </cell>
          <cell r="D641">
            <v>0.06</v>
          </cell>
          <cell r="E641">
            <v>0.45</v>
          </cell>
          <cell r="F641">
            <v>0.53</v>
          </cell>
          <cell r="G641">
            <v>0.66</v>
          </cell>
          <cell r="H641">
            <v>0.96</v>
          </cell>
          <cell r="I641">
            <v>1.97</v>
          </cell>
          <cell r="J641">
            <v>2.16</v>
          </cell>
          <cell r="K641">
            <v>1.86</v>
          </cell>
          <cell r="L641">
            <v>1.67</v>
          </cell>
          <cell r="M641">
            <v>1.1100000000000001</v>
          </cell>
          <cell r="N641">
            <v>0.86</v>
          </cell>
          <cell r="O641">
            <v>0.53</v>
          </cell>
        </row>
        <row r="642">
          <cell r="A642" t="str">
            <v>MSHGTS_6_MMARLF</v>
          </cell>
          <cell r="B642" t="str">
            <v>MIRAMAR LANDFILL</v>
          </cell>
          <cell r="C642" t="str">
            <v>San Diego-IV</v>
          </cell>
          <cell r="D642">
            <v>3.78</v>
          </cell>
          <cell r="E642">
            <v>3.63</v>
          </cell>
          <cell r="F642">
            <v>3.48</v>
          </cell>
          <cell r="G642">
            <v>3.95</v>
          </cell>
          <cell r="H642">
            <v>3.89</v>
          </cell>
          <cell r="I642">
            <v>3.87</v>
          </cell>
          <cell r="J642">
            <v>3.94</v>
          </cell>
          <cell r="K642">
            <v>3.7</v>
          </cell>
          <cell r="L642">
            <v>3.89</v>
          </cell>
          <cell r="M642">
            <v>3.87</v>
          </cell>
          <cell r="N642">
            <v>3.89</v>
          </cell>
          <cell r="O642">
            <v>3.61</v>
          </cell>
        </row>
        <row r="643">
          <cell r="A643" t="str">
            <v>MSOLAR_2_SOLAR1</v>
          </cell>
          <cell r="B643" t="str">
            <v>Mesquite Solar 1</v>
          </cell>
          <cell r="C643" t="str">
            <v>CAISO System</v>
          </cell>
          <cell r="D643">
            <v>0.66</v>
          </cell>
          <cell r="E643">
            <v>4.95</v>
          </cell>
          <cell r="F643">
            <v>5.78</v>
          </cell>
          <cell r="G643">
            <v>7.26</v>
          </cell>
          <cell r="H643">
            <v>10.56</v>
          </cell>
          <cell r="I643">
            <v>21.62</v>
          </cell>
          <cell r="J643">
            <v>23.76</v>
          </cell>
          <cell r="K643">
            <v>20.46</v>
          </cell>
          <cell r="L643">
            <v>18.32</v>
          </cell>
          <cell r="M643">
            <v>12.21</v>
          </cell>
          <cell r="N643">
            <v>9.41</v>
          </cell>
          <cell r="O643">
            <v>5.78</v>
          </cell>
        </row>
        <row r="644">
          <cell r="A644" t="str">
            <v>MSOLAR_2_SOLAR2</v>
          </cell>
          <cell r="B644" t="str">
            <v>Mesquite Solar 2</v>
          </cell>
          <cell r="C644" t="str">
            <v>CAISO System</v>
          </cell>
          <cell r="D644">
            <v>0.4</v>
          </cell>
          <cell r="E644">
            <v>3.02</v>
          </cell>
          <cell r="F644">
            <v>3.53</v>
          </cell>
          <cell r="G644">
            <v>4.4400000000000004</v>
          </cell>
          <cell r="H644">
            <v>6.45</v>
          </cell>
          <cell r="I644">
            <v>13.21</v>
          </cell>
          <cell r="J644">
            <v>14.52</v>
          </cell>
          <cell r="K644">
            <v>12.5</v>
          </cell>
          <cell r="L644">
            <v>11.19</v>
          </cell>
          <cell r="M644">
            <v>7.46</v>
          </cell>
          <cell r="N644">
            <v>5.75</v>
          </cell>
          <cell r="O644">
            <v>3.53</v>
          </cell>
        </row>
        <row r="645">
          <cell r="A645" t="str">
            <v>MSOLAR_2_SOLAR3</v>
          </cell>
          <cell r="B645" t="str">
            <v>Mesquite Solar 3, LLC</v>
          </cell>
          <cell r="C645" t="str">
            <v>CAISO System</v>
          </cell>
          <cell r="D645">
            <v>0.61</v>
          </cell>
          <cell r="E645">
            <v>4.5599999999999996</v>
          </cell>
          <cell r="F645">
            <v>5.32</v>
          </cell>
          <cell r="G645">
            <v>6.69</v>
          </cell>
          <cell r="H645">
            <v>9.73</v>
          </cell>
          <cell r="I645">
            <v>19.91</v>
          </cell>
          <cell r="J645">
            <v>21.89</v>
          </cell>
          <cell r="K645">
            <v>18.850000000000001</v>
          </cell>
          <cell r="L645">
            <v>16.87</v>
          </cell>
          <cell r="M645">
            <v>11.25</v>
          </cell>
          <cell r="N645">
            <v>8.66</v>
          </cell>
          <cell r="O645">
            <v>5.32</v>
          </cell>
        </row>
        <row r="646">
          <cell r="A646" t="str">
            <v>MSSION_2_QF</v>
          </cell>
          <cell r="B646" t="str">
            <v>SMALL QF AGGREGATION - SAN DIEGO</v>
          </cell>
          <cell r="C646" t="str">
            <v>San Diego-IV</v>
          </cell>
          <cell r="D646">
            <v>0.37</v>
          </cell>
          <cell r="E646">
            <v>0.37</v>
          </cell>
          <cell r="F646">
            <v>0.37</v>
          </cell>
          <cell r="G646">
            <v>0.36</v>
          </cell>
          <cell r="H646">
            <v>0.36</v>
          </cell>
          <cell r="I646">
            <v>0.37</v>
          </cell>
          <cell r="J646">
            <v>0.37</v>
          </cell>
          <cell r="K646">
            <v>0.37</v>
          </cell>
          <cell r="L646">
            <v>0.37</v>
          </cell>
          <cell r="M646">
            <v>0.37</v>
          </cell>
          <cell r="N646">
            <v>0.37</v>
          </cell>
          <cell r="O646">
            <v>0.37</v>
          </cell>
        </row>
        <row r="647">
          <cell r="A647" t="str">
            <v>MSTANG_2_MTGBT1</v>
          </cell>
          <cell r="B647" t="str">
            <v>Mustang 1 BESS</v>
          </cell>
          <cell r="C647" t="str">
            <v>Fresno</v>
          </cell>
          <cell r="D647">
            <v>75</v>
          </cell>
          <cell r="E647">
            <v>75</v>
          </cell>
          <cell r="F647">
            <v>75</v>
          </cell>
          <cell r="G647">
            <v>75</v>
          </cell>
          <cell r="H647">
            <v>75</v>
          </cell>
          <cell r="I647">
            <v>75</v>
          </cell>
          <cell r="J647">
            <v>75</v>
          </cell>
          <cell r="K647">
            <v>75</v>
          </cell>
          <cell r="L647">
            <v>75</v>
          </cell>
          <cell r="M647">
            <v>75</v>
          </cell>
          <cell r="N647">
            <v>75</v>
          </cell>
          <cell r="O647">
            <v>75</v>
          </cell>
        </row>
        <row r="648">
          <cell r="A648" t="str">
            <v>MSTANG_2_SOLAR</v>
          </cell>
          <cell r="B648" t="str">
            <v>Mustang</v>
          </cell>
          <cell r="C648" t="str">
            <v>Fresno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</row>
        <row r="649">
          <cell r="A649" t="str">
            <v>MSTANG_2_SOLAR3</v>
          </cell>
          <cell r="B649" t="str">
            <v>Mustang 3</v>
          </cell>
          <cell r="C649" t="str">
            <v>Fresno</v>
          </cell>
          <cell r="D649">
            <v>0.16</v>
          </cell>
          <cell r="E649">
            <v>1.2</v>
          </cell>
          <cell r="F649">
            <v>1.4</v>
          </cell>
          <cell r="G649">
            <v>1.76</v>
          </cell>
          <cell r="H649">
            <v>2.56</v>
          </cell>
          <cell r="I649">
            <v>5.24</v>
          </cell>
          <cell r="J649">
            <v>5.76</v>
          </cell>
          <cell r="K649">
            <v>4.96</v>
          </cell>
          <cell r="L649">
            <v>4.4400000000000004</v>
          </cell>
          <cell r="M649">
            <v>2.96</v>
          </cell>
          <cell r="N649">
            <v>2.2799999999999998</v>
          </cell>
          <cell r="O649">
            <v>1.4</v>
          </cell>
        </row>
        <row r="650">
          <cell r="A650" t="str">
            <v>MSTANG_2_SOLAR4</v>
          </cell>
          <cell r="B650" t="str">
            <v>Mustang 4</v>
          </cell>
          <cell r="C650" t="str">
            <v>Fresno</v>
          </cell>
          <cell r="D650">
            <v>0.12</v>
          </cell>
          <cell r="E650">
            <v>0.9</v>
          </cell>
          <cell r="F650">
            <v>1.05</v>
          </cell>
          <cell r="G650">
            <v>1.32</v>
          </cell>
          <cell r="H650">
            <v>1.92</v>
          </cell>
          <cell r="I650">
            <v>3.93</v>
          </cell>
          <cell r="J650">
            <v>4.32</v>
          </cell>
          <cell r="K650">
            <v>3.72</v>
          </cell>
          <cell r="L650">
            <v>3.33</v>
          </cell>
          <cell r="M650">
            <v>2.2200000000000002</v>
          </cell>
          <cell r="N650">
            <v>1.71</v>
          </cell>
          <cell r="O650">
            <v>1.05</v>
          </cell>
        </row>
        <row r="651">
          <cell r="A651" t="str">
            <v>MTNPOS_1_UNIT</v>
          </cell>
          <cell r="B651" t="str">
            <v>MT.POSO COGENERATION CO.</v>
          </cell>
          <cell r="C651" t="str">
            <v>Kern</v>
          </cell>
          <cell r="D651">
            <v>43.37</v>
          </cell>
          <cell r="E651">
            <v>40.619999999999997</v>
          </cell>
          <cell r="F651">
            <v>31.39</v>
          </cell>
          <cell r="G651">
            <v>43.55</v>
          </cell>
          <cell r="H651">
            <v>43.34</v>
          </cell>
          <cell r="I651">
            <v>42.44</v>
          </cell>
          <cell r="J651">
            <v>42.48</v>
          </cell>
          <cell r="K651">
            <v>41.48</v>
          </cell>
          <cell r="L651">
            <v>40.6</v>
          </cell>
          <cell r="M651">
            <v>40.450000000000003</v>
          </cell>
          <cell r="N651">
            <v>38.979999999999997</v>
          </cell>
          <cell r="O651">
            <v>29.01</v>
          </cell>
        </row>
        <row r="652">
          <cell r="A652" t="str">
            <v>MTWIND_1_MVPWD1</v>
          </cell>
          <cell r="B652" t="str">
            <v>Mountain View Power Project I Repower</v>
          </cell>
          <cell r="C652" t="str">
            <v>LA Basin</v>
          </cell>
          <cell r="D652">
            <v>11.77</v>
          </cell>
          <cell r="E652">
            <v>12.52</v>
          </cell>
          <cell r="F652">
            <v>11</v>
          </cell>
          <cell r="G652">
            <v>10.54</v>
          </cell>
          <cell r="H652">
            <v>11.2</v>
          </cell>
          <cell r="I652">
            <v>10.27</v>
          </cell>
          <cell r="J652">
            <v>9.5399999999999991</v>
          </cell>
          <cell r="K652">
            <v>7.25</v>
          </cell>
          <cell r="L652">
            <v>7.49</v>
          </cell>
          <cell r="M652">
            <v>6.95</v>
          </cell>
          <cell r="N652">
            <v>9.36</v>
          </cell>
          <cell r="O652">
            <v>11.34</v>
          </cell>
        </row>
        <row r="653">
          <cell r="A653" t="str">
            <v>MTWIND_1_UNIT 3</v>
          </cell>
          <cell r="B653" t="str">
            <v>Mountain View Power Project III</v>
          </cell>
          <cell r="C653" t="str">
            <v>LA Basin</v>
          </cell>
          <cell r="D653">
            <v>3.9651481024658604</v>
          </cell>
          <cell r="E653">
            <v>4.2172096517393047</v>
          </cell>
          <cell r="F653">
            <v>3.7054806291315923</v>
          </cell>
          <cell r="G653">
            <v>3.5501608458062042</v>
          </cell>
          <cell r="H653">
            <v>3.7750316439088358</v>
          </cell>
          <cell r="I653">
            <v>3.4602626169296431</v>
          </cell>
          <cell r="J653">
            <v>3.2148714531854332</v>
          </cell>
          <cell r="K653">
            <v>2.442796802349394</v>
          </cell>
          <cell r="L653">
            <v>2.523478198003561</v>
          </cell>
          <cell r="M653">
            <v>2.3410026537224899</v>
          </cell>
          <cell r="N653">
            <v>3.1549301323527152</v>
          </cell>
          <cell r="O653">
            <v>3.8216700373094934</v>
          </cell>
        </row>
        <row r="654">
          <cell r="A654" t="str">
            <v>MURRAY_6_UNIT</v>
          </cell>
          <cell r="B654" t="str">
            <v>Grossmont Hospital</v>
          </cell>
          <cell r="C654" t="str">
            <v>San Diego-IV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</row>
        <row r="655">
          <cell r="A655" t="str">
            <v>NAROW1_2_UNIT</v>
          </cell>
          <cell r="B655" t="str">
            <v>NARROWS PH 1 UNIT</v>
          </cell>
          <cell r="C655" t="str">
            <v>Sierra</v>
          </cell>
          <cell r="D655">
            <v>6.05</v>
          </cell>
          <cell r="E655">
            <v>6.66</v>
          </cell>
          <cell r="F655">
            <v>9.41</v>
          </cell>
          <cell r="G655">
            <v>8.81</v>
          </cell>
          <cell r="H655">
            <v>8.93</v>
          </cell>
          <cell r="I655">
            <v>9.32</v>
          </cell>
          <cell r="J655">
            <v>9.02</v>
          </cell>
          <cell r="K655">
            <v>8.5</v>
          </cell>
          <cell r="L655">
            <v>7.71</v>
          </cell>
          <cell r="M655">
            <v>8.11</v>
          </cell>
          <cell r="N655">
            <v>6.41</v>
          </cell>
          <cell r="O655">
            <v>7</v>
          </cell>
        </row>
        <row r="656">
          <cell r="A656" t="str">
            <v>NAROW2_2_UNIT</v>
          </cell>
          <cell r="B656" t="str">
            <v>Narrows Powerhouse Unit 2</v>
          </cell>
          <cell r="C656" t="str">
            <v>Sierra</v>
          </cell>
          <cell r="D656">
            <v>8.24</v>
          </cell>
          <cell r="E656">
            <v>8.9600000000000009</v>
          </cell>
          <cell r="F656">
            <v>41.6</v>
          </cell>
          <cell r="G656">
            <v>39.659999999999997</v>
          </cell>
          <cell r="H656">
            <v>30.86</v>
          </cell>
          <cell r="I656">
            <v>27.4</v>
          </cell>
          <cell r="J656">
            <v>25.22</v>
          </cell>
          <cell r="K656">
            <v>20</v>
          </cell>
          <cell r="L656">
            <v>10</v>
          </cell>
          <cell r="M656">
            <v>10.8</v>
          </cell>
          <cell r="N656">
            <v>11.2</v>
          </cell>
          <cell r="O656">
            <v>11.52</v>
          </cell>
        </row>
        <row r="657">
          <cell r="A657" t="str">
            <v>NAVYII_2_UNITS</v>
          </cell>
          <cell r="B657" t="str">
            <v>COSO POWER DEVELOPER (NAVY II) AGGREGATE</v>
          </cell>
          <cell r="C657" t="str">
            <v>CAISO System</v>
          </cell>
          <cell r="D657">
            <v>55</v>
          </cell>
          <cell r="E657">
            <v>55</v>
          </cell>
          <cell r="F657">
            <v>55</v>
          </cell>
          <cell r="G657">
            <v>55</v>
          </cell>
          <cell r="H657">
            <v>55</v>
          </cell>
          <cell r="I657">
            <v>55</v>
          </cell>
          <cell r="J657">
            <v>55</v>
          </cell>
          <cell r="K657">
            <v>55</v>
          </cell>
          <cell r="L657">
            <v>55</v>
          </cell>
          <cell r="M657">
            <v>55</v>
          </cell>
          <cell r="N657">
            <v>55</v>
          </cell>
          <cell r="O657">
            <v>55</v>
          </cell>
        </row>
        <row r="658">
          <cell r="A658" t="str">
            <v>NCPA_7_GP1UN1</v>
          </cell>
          <cell r="B658" t="str">
            <v>NCPA GEO PLANT 1 UNIT 1</v>
          </cell>
          <cell r="C658" t="str">
            <v>NCNB</v>
          </cell>
          <cell r="D658">
            <v>38.85</v>
          </cell>
          <cell r="E658">
            <v>38.85</v>
          </cell>
          <cell r="F658">
            <v>38.85</v>
          </cell>
          <cell r="G658">
            <v>38.85</v>
          </cell>
          <cell r="H658">
            <v>38.85</v>
          </cell>
          <cell r="I658">
            <v>38.85</v>
          </cell>
          <cell r="J658">
            <v>38.85</v>
          </cell>
          <cell r="K658">
            <v>38.85</v>
          </cell>
          <cell r="L658">
            <v>38.85</v>
          </cell>
          <cell r="M658">
            <v>38.85</v>
          </cell>
          <cell r="N658">
            <v>38.85</v>
          </cell>
          <cell r="O658">
            <v>38.85</v>
          </cell>
        </row>
        <row r="659">
          <cell r="A659" t="str">
            <v>NCPA_7_GP1UN2</v>
          </cell>
          <cell r="B659" t="str">
            <v>NCPA GEO PLANT 1 UNIT 2</v>
          </cell>
          <cell r="C659" t="str">
            <v>NCNB</v>
          </cell>
          <cell r="D659">
            <v>39.94</v>
          </cell>
          <cell r="E659">
            <v>39.94</v>
          </cell>
          <cell r="F659">
            <v>39.94</v>
          </cell>
          <cell r="G659">
            <v>39.94</v>
          </cell>
          <cell r="H659">
            <v>39.94</v>
          </cell>
          <cell r="I659">
            <v>39.94</v>
          </cell>
          <cell r="J659">
            <v>39.94</v>
          </cell>
          <cell r="K659">
            <v>39.94</v>
          </cell>
          <cell r="L659">
            <v>39.94</v>
          </cell>
          <cell r="M659">
            <v>39.94</v>
          </cell>
          <cell r="N659">
            <v>39.94</v>
          </cell>
          <cell r="O659">
            <v>39.94</v>
          </cell>
        </row>
        <row r="660">
          <cell r="A660" t="str">
            <v>NCPA_7_GP2UN3</v>
          </cell>
          <cell r="B660" t="str">
            <v>NCPA GEO PLANT 2 UNIT 3</v>
          </cell>
          <cell r="C660" t="str">
            <v>NCNB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</row>
        <row r="661">
          <cell r="A661" t="str">
            <v>NCPA_7_GP2UN4</v>
          </cell>
          <cell r="B661" t="str">
            <v>NCPA GEO PLANT 2 UNIT 4</v>
          </cell>
          <cell r="C661" t="str">
            <v>NCNB</v>
          </cell>
          <cell r="D661">
            <v>52.73</v>
          </cell>
          <cell r="E661">
            <v>52.73</v>
          </cell>
          <cell r="F661">
            <v>52.73</v>
          </cell>
          <cell r="G661">
            <v>52.73</v>
          </cell>
          <cell r="H661">
            <v>52.73</v>
          </cell>
          <cell r="I661">
            <v>52.73</v>
          </cell>
          <cell r="J661">
            <v>52.73</v>
          </cell>
          <cell r="K661">
            <v>52.73</v>
          </cell>
          <cell r="L661">
            <v>52.73</v>
          </cell>
          <cell r="M661">
            <v>52.73</v>
          </cell>
          <cell r="N661">
            <v>52.73</v>
          </cell>
          <cell r="O661">
            <v>52.73</v>
          </cell>
        </row>
        <row r="662">
          <cell r="A662" t="str">
            <v>NEENCH_6_SOLAR</v>
          </cell>
          <cell r="B662" t="str">
            <v>Alpine Solar</v>
          </cell>
          <cell r="C662" t="str">
            <v>Big Creek-Ventura</v>
          </cell>
          <cell r="D662">
            <v>0.26</v>
          </cell>
          <cell r="E662">
            <v>1.98</v>
          </cell>
          <cell r="F662">
            <v>2.31</v>
          </cell>
          <cell r="G662">
            <v>2.9</v>
          </cell>
          <cell r="H662">
            <v>4.22</v>
          </cell>
          <cell r="I662">
            <v>8.65</v>
          </cell>
          <cell r="J662">
            <v>9.5</v>
          </cell>
          <cell r="K662">
            <v>8.18</v>
          </cell>
          <cell r="L662">
            <v>7.33</v>
          </cell>
          <cell r="M662">
            <v>4.88</v>
          </cell>
          <cell r="N662">
            <v>3.76</v>
          </cell>
          <cell r="O662">
            <v>2.31</v>
          </cell>
        </row>
        <row r="663">
          <cell r="A663" t="str">
            <v>NEWARK_1_QF</v>
          </cell>
          <cell r="B663" t="str">
            <v>NEWARK 1 QF</v>
          </cell>
          <cell r="C663" t="str">
            <v>Bay Area</v>
          </cell>
          <cell r="D663">
            <v>0.04</v>
          </cell>
          <cell r="E663">
            <v>0.03</v>
          </cell>
          <cell r="F663">
            <v>0.03</v>
          </cell>
          <cell r="G663">
            <v>0.03</v>
          </cell>
          <cell r="H663">
            <v>0.03</v>
          </cell>
          <cell r="I663">
            <v>0.03</v>
          </cell>
          <cell r="J663">
            <v>0.03</v>
          </cell>
          <cell r="K663">
            <v>0.03</v>
          </cell>
          <cell r="L663">
            <v>0.03</v>
          </cell>
          <cell r="M663">
            <v>0.03</v>
          </cell>
          <cell r="N663">
            <v>0.03</v>
          </cell>
          <cell r="O663">
            <v>0.03</v>
          </cell>
        </row>
        <row r="664">
          <cell r="A664" t="str">
            <v>NHOGAN_6_UNITS</v>
          </cell>
          <cell r="B664" t="str">
            <v>NEW HOGAN PH AGGREGATE</v>
          </cell>
          <cell r="C664" t="str">
            <v>CAISO System</v>
          </cell>
          <cell r="D664">
            <v>0.19</v>
          </cell>
          <cell r="E664">
            <v>0.61</v>
          </cell>
          <cell r="F664">
            <v>0.32</v>
          </cell>
          <cell r="G664">
            <v>0.54</v>
          </cell>
          <cell r="H664">
            <v>1.44</v>
          </cell>
          <cell r="I664">
            <v>1.1599999999999999</v>
          </cell>
          <cell r="J664">
            <v>1.89</v>
          </cell>
          <cell r="K664">
            <v>1.41</v>
          </cell>
          <cell r="L664">
            <v>0.94</v>
          </cell>
          <cell r="M664">
            <v>0.12</v>
          </cell>
          <cell r="N664">
            <v>0.02</v>
          </cell>
          <cell r="O664">
            <v>0.15</v>
          </cell>
        </row>
        <row r="665">
          <cell r="A665" t="str">
            <v>NOVATO_6_LNDFL</v>
          </cell>
          <cell r="B665" t="str">
            <v>Redwood Renewable Energy</v>
          </cell>
          <cell r="C665" t="str">
            <v>NCNB</v>
          </cell>
          <cell r="D665">
            <v>3.69</v>
          </cell>
          <cell r="E665">
            <v>3.72</v>
          </cell>
          <cell r="F665">
            <v>3.68</v>
          </cell>
          <cell r="G665">
            <v>3.66</v>
          </cell>
          <cell r="H665">
            <v>3.64</v>
          </cell>
          <cell r="I665">
            <v>3.53</v>
          </cell>
          <cell r="J665">
            <v>3.27</v>
          </cell>
          <cell r="K665">
            <v>3.45</v>
          </cell>
          <cell r="L665">
            <v>3.39</v>
          </cell>
          <cell r="M665">
            <v>3.16</v>
          </cell>
          <cell r="N665">
            <v>3.6</v>
          </cell>
          <cell r="O665">
            <v>3.45</v>
          </cell>
        </row>
        <row r="666">
          <cell r="A666" t="str">
            <v>NWCSTL_7_UNIT 1</v>
          </cell>
          <cell r="B666" t="str">
            <v>NEWCASTLE HYDRO</v>
          </cell>
          <cell r="C666" t="str">
            <v>Sierra</v>
          </cell>
          <cell r="D666">
            <v>1.67</v>
          </cell>
          <cell r="E666">
            <v>3.36</v>
          </cell>
          <cell r="F666">
            <v>3.55</v>
          </cell>
          <cell r="G666">
            <v>2.58</v>
          </cell>
          <cell r="H666">
            <v>1.57</v>
          </cell>
          <cell r="I666">
            <v>0.69</v>
          </cell>
          <cell r="J666">
            <v>0.99</v>
          </cell>
          <cell r="K666">
            <v>0.18</v>
          </cell>
          <cell r="L666">
            <v>0</v>
          </cell>
          <cell r="M666">
            <v>0</v>
          </cell>
          <cell r="N666">
            <v>0</v>
          </cell>
          <cell r="O666">
            <v>1.21</v>
          </cell>
        </row>
        <row r="667">
          <cell r="A667" t="str">
            <v>NZWIND_2_WDSTR5</v>
          </cell>
          <cell r="B667" t="str">
            <v>Windstream 6111</v>
          </cell>
          <cell r="C667" t="str">
            <v>CAISO System</v>
          </cell>
          <cell r="D667">
            <v>1.1149770288128154</v>
          </cell>
          <cell r="E667">
            <v>1.1858552986842699</v>
          </cell>
          <cell r="F667">
            <v>1.0419600164804077</v>
          </cell>
          <cell r="G667">
            <v>0.99828497936885696</v>
          </cell>
          <cell r="H667">
            <v>1.0615173651098375</v>
          </cell>
          <cell r="I667">
            <v>0.97300611019723926</v>
          </cell>
          <cell r="J667">
            <v>0.90400351468806084</v>
          </cell>
          <cell r="K667">
            <v>0.68690052686384484</v>
          </cell>
          <cell r="L667">
            <v>0.709587675107062</v>
          </cell>
          <cell r="M667">
            <v>0.65827659291394436</v>
          </cell>
          <cell r="N667">
            <v>0.8871483571811779</v>
          </cell>
          <cell r="O667">
            <v>1.0746318153040511</v>
          </cell>
        </row>
        <row r="668">
          <cell r="A668" t="str">
            <v>NZWIND_6_CALWND</v>
          </cell>
          <cell r="B668" t="str">
            <v>Wind Resource I</v>
          </cell>
          <cell r="C668" t="str">
            <v>CAISO System</v>
          </cell>
          <cell r="D668">
            <v>1.5903000410959331</v>
          </cell>
          <cell r="E668">
            <v>1.6913942453499886</v>
          </cell>
          <cell r="F668">
            <v>1.4861553325394086</v>
          </cell>
          <cell r="G668">
            <v>1.4238613017939321</v>
          </cell>
          <cell r="H668">
            <v>1.5140501245623672</v>
          </cell>
          <cell r="I668">
            <v>1.387805862404937</v>
          </cell>
          <cell r="J668">
            <v>1.2893869464647458</v>
          </cell>
          <cell r="K668">
            <v>0.97973133784066602</v>
          </cell>
          <cell r="L668">
            <v>1.0120901863650646</v>
          </cell>
          <cell r="M668">
            <v>0.93890480764270978</v>
          </cell>
          <cell r="N668">
            <v>1.2653463097671316</v>
          </cell>
          <cell r="O668">
            <v>1.5327553625572834</v>
          </cell>
        </row>
        <row r="669">
          <cell r="A669" t="str">
            <v>NZWIND_6_WDSTR</v>
          </cell>
          <cell r="B669" t="str">
            <v>Windstream 39</v>
          </cell>
          <cell r="C669" t="str">
            <v>CAISO System</v>
          </cell>
          <cell r="D669">
            <v>0.59194501529681953</v>
          </cell>
          <cell r="E669">
            <v>0.6295745246580513</v>
          </cell>
          <cell r="F669">
            <v>0.5531800404452244</v>
          </cell>
          <cell r="G669">
            <v>0.52999281788996366</v>
          </cell>
          <cell r="H669">
            <v>0.56356310192043668</v>
          </cell>
          <cell r="I669">
            <v>0.5165721821173932</v>
          </cell>
          <cell r="J669">
            <v>0.47993847451743321</v>
          </cell>
          <cell r="K669">
            <v>0.36467777575180349</v>
          </cell>
          <cell r="L669">
            <v>0.37672245825810741</v>
          </cell>
          <cell r="M669">
            <v>0.34948123395589753</v>
          </cell>
          <cell r="N669">
            <v>0.47099001530221013</v>
          </cell>
          <cell r="O669">
            <v>0.57052560717409995</v>
          </cell>
        </row>
        <row r="670">
          <cell r="A670" t="str">
            <v>NZWIND_6_WDSTR2</v>
          </cell>
          <cell r="B670" t="str">
            <v>Windstream 6040</v>
          </cell>
          <cell r="C670" t="str">
            <v>CAISO System</v>
          </cell>
          <cell r="D670">
            <v>0.71916901858449422</v>
          </cell>
          <cell r="E670">
            <v>0.76488606428605044</v>
          </cell>
          <cell r="F670">
            <v>0.67207246704837709</v>
          </cell>
          <cell r="G670">
            <v>0.64390172203347829</v>
          </cell>
          <cell r="H670">
            <v>0.68468711188542608</v>
          </cell>
          <cell r="I670">
            <v>0.62759665110978824</v>
          </cell>
          <cell r="J670">
            <v>0.5830894302346129</v>
          </cell>
          <cell r="K670">
            <v>0.44305628277905679</v>
          </cell>
          <cell r="L670">
            <v>0.45768967316731257</v>
          </cell>
          <cell r="M670">
            <v>0.42459361856731437</v>
          </cell>
          <cell r="N670">
            <v>0.57221772008358074</v>
          </cell>
          <cell r="O670">
            <v>0.69314603617868265</v>
          </cell>
        </row>
        <row r="671">
          <cell r="A671" t="str">
            <v>NZWIND_6_WDSTR3</v>
          </cell>
          <cell r="B671" t="str">
            <v>Windstream 6041</v>
          </cell>
          <cell r="C671" t="str">
            <v>CAISO System</v>
          </cell>
          <cell r="D671">
            <v>0.68206201762558905</v>
          </cell>
          <cell r="E671">
            <v>0.72542019856121731</v>
          </cell>
          <cell r="F671">
            <v>0.63739550928912414</v>
          </cell>
          <cell r="G671">
            <v>0.61067829165828647</v>
          </cell>
          <cell r="H671">
            <v>0.64935927564563745</v>
          </cell>
          <cell r="I671">
            <v>0.59521451432033967</v>
          </cell>
          <cell r="J671">
            <v>0.55300373481710208</v>
          </cell>
          <cell r="K671">
            <v>0.42019588489610787</v>
          </cell>
          <cell r="L671">
            <v>0.43407423548546104</v>
          </cell>
          <cell r="M671">
            <v>0.40268583972231775</v>
          </cell>
          <cell r="N671">
            <v>0.54269297285568086</v>
          </cell>
          <cell r="O671">
            <v>0.65738174438567931</v>
          </cell>
        </row>
        <row r="672">
          <cell r="A672" t="str">
            <v>NZWIND_6_WDSTR4</v>
          </cell>
          <cell r="B672" t="str">
            <v>Windstream 6042</v>
          </cell>
          <cell r="C672" t="str">
            <v>CAISO System</v>
          </cell>
          <cell r="D672">
            <v>1.1962590309132741</v>
          </cell>
          <cell r="E672">
            <v>1.272304337891047</v>
          </cell>
          <cell r="F672">
            <v>1.1179190668101997</v>
          </cell>
          <cell r="G672">
            <v>1.0710601125716579</v>
          </cell>
          <cell r="H672">
            <v>1.1389021492541362</v>
          </cell>
          <cell r="I672">
            <v>1.0439384098312694</v>
          </cell>
          <cell r="J672">
            <v>0.9699055141740367</v>
          </cell>
          <cell r="K672">
            <v>0.73697568413125658</v>
          </cell>
          <cell r="L672">
            <v>0.76131672907683201</v>
          </cell>
          <cell r="M672">
            <v>0.7062650608601273</v>
          </cell>
          <cell r="N672">
            <v>0.95182161301372026</v>
          </cell>
          <cell r="O672">
            <v>1.1529726449458677</v>
          </cell>
        </row>
        <row r="673">
          <cell r="A673" t="str">
            <v>OAK C_1_EBMUD</v>
          </cell>
          <cell r="B673" t="str">
            <v>MWWTP PGS 1 - ENGINES</v>
          </cell>
          <cell r="C673" t="str">
            <v>Bay Area</v>
          </cell>
          <cell r="D673">
            <v>0.9</v>
          </cell>
          <cell r="E673">
            <v>1.1299999999999999</v>
          </cell>
          <cell r="F673">
            <v>1.58</v>
          </cell>
          <cell r="G673">
            <v>1.54</v>
          </cell>
          <cell r="H673">
            <v>1.62</v>
          </cell>
          <cell r="I673">
            <v>1.44</v>
          </cell>
          <cell r="J673">
            <v>1.29</v>
          </cell>
          <cell r="K673">
            <v>1.49</v>
          </cell>
          <cell r="L673">
            <v>1.64</v>
          </cell>
          <cell r="M673">
            <v>1.45</v>
          </cell>
          <cell r="N673">
            <v>1.37</v>
          </cell>
          <cell r="O673">
            <v>1.76</v>
          </cell>
        </row>
        <row r="674">
          <cell r="A674" t="str">
            <v>OAK C_7_UNIT 1</v>
          </cell>
          <cell r="B674" t="str">
            <v>OAKLAND STATION C GT UNIT 1</v>
          </cell>
          <cell r="C674" t="str">
            <v>Bay Area</v>
          </cell>
          <cell r="D674">
            <v>55</v>
          </cell>
          <cell r="E674">
            <v>55</v>
          </cell>
          <cell r="F674">
            <v>55</v>
          </cell>
          <cell r="G674">
            <v>55</v>
          </cell>
          <cell r="H674">
            <v>55</v>
          </cell>
          <cell r="I674">
            <v>55</v>
          </cell>
          <cell r="J674">
            <v>55</v>
          </cell>
          <cell r="K674">
            <v>55</v>
          </cell>
          <cell r="L674">
            <v>55</v>
          </cell>
          <cell r="M674">
            <v>55</v>
          </cell>
          <cell r="N674">
            <v>55</v>
          </cell>
          <cell r="O674">
            <v>55</v>
          </cell>
        </row>
        <row r="675">
          <cell r="A675" t="str">
            <v>OAK C_7_UNIT 3</v>
          </cell>
          <cell r="B675" t="str">
            <v>OAKLAND STATION C GT UNIT 3</v>
          </cell>
          <cell r="C675" t="str">
            <v>Bay Area</v>
          </cell>
          <cell r="D675">
            <v>55</v>
          </cell>
          <cell r="E675">
            <v>55</v>
          </cell>
          <cell r="F675">
            <v>55</v>
          </cell>
          <cell r="G675">
            <v>55</v>
          </cell>
          <cell r="H675">
            <v>55</v>
          </cell>
          <cell r="I675">
            <v>55</v>
          </cell>
          <cell r="J675">
            <v>55</v>
          </cell>
          <cell r="K675">
            <v>55</v>
          </cell>
          <cell r="L675">
            <v>55</v>
          </cell>
          <cell r="M675">
            <v>55</v>
          </cell>
          <cell r="N675">
            <v>55</v>
          </cell>
          <cell r="O675">
            <v>55</v>
          </cell>
        </row>
        <row r="676">
          <cell r="A676" t="str">
            <v>OAK L_1_GTG1</v>
          </cell>
          <cell r="B676" t="str">
            <v>MWWTP PGS 2 - Turbine</v>
          </cell>
          <cell r="C676" t="str">
            <v>Bay Area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</row>
        <row r="677">
          <cell r="A677" t="str">
            <v>OAKWD_6_QF</v>
          </cell>
          <cell r="B677" t="str">
            <v>Oak Creek</v>
          </cell>
          <cell r="C677" t="str">
            <v>CAISO System</v>
          </cell>
          <cell r="D677">
            <v>4.9246291272604061</v>
          </cell>
          <cell r="E677">
            <v>5.2376841797671316</v>
          </cell>
          <cell r="F677">
            <v>4.6021276797637025</v>
          </cell>
          <cell r="G677">
            <v>4.409223831221877</v>
          </cell>
          <cell r="H677">
            <v>4.6885085523947971</v>
          </cell>
          <cell r="I677">
            <v>4.2975721539139551</v>
          </cell>
          <cell r="J677">
            <v>3.9928015775524965</v>
          </cell>
          <cell r="K677">
            <v>3.0339013761799292</v>
          </cell>
          <cell r="L677">
            <v>3.1341059437771501</v>
          </cell>
          <cell r="M677">
            <v>2.9074752210002579</v>
          </cell>
          <cell r="N677">
            <v>3.918355739245551</v>
          </cell>
          <cell r="O677">
            <v>4.7464324393857211</v>
          </cell>
        </row>
        <row r="678">
          <cell r="A678" t="str">
            <v>OAKWD_6_ZEPHWD</v>
          </cell>
          <cell r="B678" t="str">
            <v>Zephyr Park</v>
          </cell>
          <cell r="C678" t="str">
            <v>CAISO System</v>
          </cell>
          <cell r="D678">
            <v>0.61845001598175176</v>
          </cell>
          <cell r="E678">
            <v>0.65776442874721774</v>
          </cell>
          <cell r="F678">
            <v>0.57794929598754785</v>
          </cell>
          <cell r="G678">
            <v>0.55372383958652915</v>
          </cell>
          <cell r="H678">
            <v>0.5887972706631428</v>
          </cell>
          <cell r="I678">
            <v>0.53970227982414221</v>
          </cell>
          <cell r="J678">
            <v>0.50142825695851234</v>
          </cell>
          <cell r="K678">
            <v>0.38100663138248125</v>
          </cell>
          <cell r="L678">
            <v>0.39359062803085842</v>
          </cell>
          <cell r="M678">
            <v>0.36512964741660936</v>
          </cell>
          <cell r="N678">
            <v>0.49207912046499563</v>
          </cell>
          <cell r="O678">
            <v>0.59607152988338796</v>
          </cell>
        </row>
        <row r="679">
          <cell r="A679" t="str">
            <v>OASIS_6_CREST</v>
          </cell>
          <cell r="B679" t="str">
            <v>CREST Contracts</v>
          </cell>
          <cell r="C679" t="str">
            <v>Big Creek-Ventura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</row>
        <row r="680">
          <cell r="A680" t="str">
            <v>OASIS_6_GBDSR4</v>
          </cell>
          <cell r="B680" t="str">
            <v>Green Beanworks D</v>
          </cell>
          <cell r="C680" t="str">
            <v>Big Creek-Ventura</v>
          </cell>
          <cell r="D680">
            <v>0.01</v>
          </cell>
          <cell r="E680">
            <v>0.09</v>
          </cell>
          <cell r="F680">
            <v>0.11</v>
          </cell>
          <cell r="G680">
            <v>0.13</v>
          </cell>
          <cell r="H680">
            <v>0.19</v>
          </cell>
          <cell r="I680">
            <v>0.39</v>
          </cell>
          <cell r="J680">
            <v>0.43</v>
          </cell>
          <cell r="K680">
            <v>0.37</v>
          </cell>
          <cell r="L680">
            <v>0.33</v>
          </cell>
          <cell r="M680">
            <v>0.22</v>
          </cell>
          <cell r="N680">
            <v>0.17</v>
          </cell>
          <cell r="O680">
            <v>0.11</v>
          </cell>
        </row>
        <row r="681">
          <cell r="A681" t="str">
            <v>OASIS_6_SOLAR1</v>
          </cell>
          <cell r="B681" t="str">
            <v>Morgan Lancaster I</v>
          </cell>
          <cell r="C681" t="str">
            <v>Big Creek-Ventura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</row>
        <row r="682">
          <cell r="A682" t="str">
            <v>OASIS_6_SOLAR2</v>
          </cell>
          <cell r="B682" t="str">
            <v>Oasis Solar</v>
          </cell>
          <cell r="C682" t="str">
            <v>Big Creek-Ventura</v>
          </cell>
          <cell r="D682">
            <v>0.08</v>
          </cell>
          <cell r="E682">
            <v>0.6</v>
          </cell>
          <cell r="F682">
            <v>0.7</v>
          </cell>
          <cell r="G682">
            <v>0.88</v>
          </cell>
          <cell r="H682">
            <v>1.28</v>
          </cell>
          <cell r="I682">
            <v>2.62</v>
          </cell>
          <cell r="J682">
            <v>2.88</v>
          </cell>
          <cell r="K682">
            <v>2.48</v>
          </cell>
          <cell r="L682">
            <v>2.2200000000000002</v>
          </cell>
          <cell r="M682">
            <v>1.48</v>
          </cell>
          <cell r="N682">
            <v>1.1399999999999999</v>
          </cell>
          <cell r="O682">
            <v>0.7</v>
          </cell>
        </row>
        <row r="683">
          <cell r="A683" t="str">
            <v>OASIS_6_SOLAR3</v>
          </cell>
          <cell r="B683" t="str">
            <v>Soccer Center</v>
          </cell>
          <cell r="C683" t="str">
            <v>Big Creek-Ventura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</row>
        <row r="684">
          <cell r="A684" t="str">
            <v>OCTILO_5_WIND</v>
          </cell>
          <cell r="B684" t="str">
            <v>Ocotillo Wind Energy Facility</v>
          </cell>
          <cell r="C684" t="str">
            <v>San Diego-IV</v>
          </cell>
          <cell r="D684">
            <v>46.825501210046923</v>
          </cell>
          <cell r="E684">
            <v>49.802163890860776</v>
          </cell>
          <cell r="F684">
            <v>43.75901812477148</v>
          </cell>
          <cell r="G684">
            <v>41.924804997265781</v>
          </cell>
          <cell r="H684">
            <v>44.580364778780812</v>
          </cell>
          <cell r="I684">
            <v>40.863172615256481</v>
          </cell>
          <cell r="J684">
            <v>37.965282312573073</v>
          </cell>
          <cell r="K684">
            <v>28.847644947530721</v>
          </cell>
          <cell r="L684">
            <v>29.800433265193568</v>
          </cell>
          <cell r="M684">
            <v>27.645530447257567</v>
          </cell>
          <cell r="N684">
            <v>37.257419120921099</v>
          </cell>
          <cell r="O684">
            <v>45.131130119742231</v>
          </cell>
        </row>
        <row r="685">
          <cell r="A685" t="str">
            <v>OGROVE_6_PL1X2</v>
          </cell>
          <cell r="B685" t="str">
            <v>Orange Grove Energy Center</v>
          </cell>
          <cell r="C685" t="str">
            <v>San Diego-IV</v>
          </cell>
          <cell r="D685">
            <v>96</v>
          </cell>
          <cell r="E685">
            <v>96</v>
          </cell>
          <cell r="F685">
            <v>96</v>
          </cell>
          <cell r="G685">
            <v>96</v>
          </cell>
          <cell r="H685">
            <v>96</v>
          </cell>
          <cell r="I685">
            <v>96</v>
          </cell>
          <cell r="J685">
            <v>96</v>
          </cell>
          <cell r="K685">
            <v>96</v>
          </cell>
          <cell r="L685">
            <v>96</v>
          </cell>
          <cell r="M685">
            <v>96</v>
          </cell>
          <cell r="N685">
            <v>96</v>
          </cell>
          <cell r="O685">
            <v>96</v>
          </cell>
        </row>
        <row r="686">
          <cell r="A686" t="str">
            <v>OILFLD_7_QFUNTS</v>
          </cell>
          <cell r="B686" t="str">
            <v>Nacimiento Hydroelectric Plant</v>
          </cell>
          <cell r="C686" t="str">
            <v>CAISO System</v>
          </cell>
          <cell r="D686">
            <v>0.08</v>
          </cell>
          <cell r="E686">
            <v>0.13</v>
          </cell>
          <cell r="F686">
            <v>0.75</v>
          </cell>
          <cell r="G686">
            <v>2.1800000000000002</v>
          </cell>
          <cell r="H686">
            <v>2.59</v>
          </cell>
          <cell r="I686">
            <v>2.19</v>
          </cell>
          <cell r="J686">
            <v>2.06</v>
          </cell>
          <cell r="K686">
            <v>1.84</v>
          </cell>
          <cell r="L686">
            <v>1.08</v>
          </cell>
          <cell r="M686">
            <v>0.12</v>
          </cell>
          <cell r="N686">
            <v>0.1</v>
          </cell>
          <cell r="O686">
            <v>7.0000000000000007E-2</v>
          </cell>
        </row>
        <row r="687">
          <cell r="A687" t="str">
            <v>OLDRIV_6_BIOGAS</v>
          </cell>
          <cell r="B687" t="str">
            <v>Bidart Old River 1</v>
          </cell>
          <cell r="C687" t="str">
            <v>Kern</v>
          </cell>
          <cell r="D687">
            <v>1.61</v>
          </cell>
          <cell r="E687">
            <v>1.76</v>
          </cell>
          <cell r="F687">
            <v>1.79</v>
          </cell>
          <cell r="G687">
            <v>1.62</v>
          </cell>
          <cell r="H687">
            <v>1.68</v>
          </cell>
          <cell r="I687">
            <v>1.78</v>
          </cell>
          <cell r="J687">
            <v>1.69</v>
          </cell>
          <cell r="K687">
            <v>1.76</v>
          </cell>
          <cell r="L687">
            <v>1.77</v>
          </cell>
          <cell r="M687">
            <v>1.72</v>
          </cell>
          <cell r="N687">
            <v>1.75</v>
          </cell>
          <cell r="O687">
            <v>1.73</v>
          </cell>
        </row>
        <row r="688">
          <cell r="A688" t="str">
            <v>OLDRIV_6_CESDBM</v>
          </cell>
          <cell r="B688" t="str">
            <v>Ces Dairy Biogas</v>
          </cell>
          <cell r="C688" t="str">
            <v>Kern</v>
          </cell>
          <cell r="D688">
            <v>0.94</v>
          </cell>
          <cell r="E688">
            <v>0.97</v>
          </cell>
          <cell r="F688">
            <v>0.93</v>
          </cell>
          <cell r="G688">
            <v>0.93</v>
          </cell>
          <cell r="H688">
            <v>0.95</v>
          </cell>
          <cell r="I688">
            <v>0.92</v>
          </cell>
          <cell r="J688">
            <v>0.91</v>
          </cell>
          <cell r="K688">
            <v>0.92</v>
          </cell>
          <cell r="L688">
            <v>0.93</v>
          </cell>
          <cell r="M688">
            <v>0.95</v>
          </cell>
          <cell r="N688">
            <v>0.97</v>
          </cell>
          <cell r="O688">
            <v>0.97</v>
          </cell>
        </row>
        <row r="689">
          <cell r="A689" t="str">
            <v>OLDRIV_6_LKVBM1</v>
          </cell>
          <cell r="B689" t="str">
            <v>Lakeview Dairy Biogas</v>
          </cell>
          <cell r="C689" t="str">
            <v>Kern</v>
          </cell>
          <cell r="D689">
            <v>0.97</v>
          </cell>
          <cell r="E689">
            <v>0.96</v>
          </cell>
          <cell r="F689">
            <v>0.94</v>
          </cell>
          <cell r="G689">
            <v>0.95</v>
          </cell>
          <cell r="H689">
            <v>0.94</v>
          </cell>
          <cell r="I689">
            <v>0.94</v>
          </cell>
          <cell r="J689">
            <v>0.94</v>
          </cell>
          <cell r="K689">
            <v>0.92</v>
          </cell>
          <cell r="L689">
            <v>0.94</v>
          </cell>
          <cell r="M689">
            <v>0.95</v>
          </cell>
          <cell r="N689">
            <v>0.97</v>
          </cell>
          <cell r="O689">
            <v>0.95</v>
          </cell>
        </row>
        <row r="690">
          <cell r="A690" t="str">
            <v>OLDRV1_6_SOLAR</v>
          </cell>
          <cell r="B690" t="str">
            <v>Old River One</v>
          </cell>
          <cell r="C690" t="str">
            <v>Kern</v>
          </cell>
          <cell r="D690">
            <v>0.08</v>
          </cell>
          <cell r="E690">
            <v>0.6</v>
          </cell>
          <cell r="F690">
            <v>0.7</v>
          </cell>
          <cell r="G690">
            <v>0.88</v>
          </cell>
          <cell r="H690">
            <v>1.28</v>
          </cell>
          <cell r="I690">
            <v>2.62</v>
          </cell>
          <cell r="J690">
            <v>2.88</v>
          </cell>
          <cell r="K690">
            <v>2.48</v>
          </cell>
          <cell r="L690">
            <v>2.2200000000000002</v>
          </cell>
          <cell r="M690">
            <v>1.48</v>
          </cell>
          <cell r="N690">
            <v>1.1399999999999999</v>
          </cell>
          <cell r="O690">
            <v>0.7</v>
          </cell>
        </row>
        <row r="691">
          <cell r="A691" t="str">
            <v>OLINDA_2_COYCRK</v>
          </cell>
          <cell r="B691" t="str">
            <v xml:space="preserve">MWD Coyote Creek Hydroelectric Recovery </v>
          </cell>
          <cell r="C691" t="str">
            <v>LA Basin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</row>
        <row r="692">
          <cell r="A692" t="str">
            <v>OLINDA_2_LNDFL2</v>
          </cell>
          <cell r="B692" t="str">
            <v>Brea Power II</v>
          </cell>
          <cell r="C692" t="str">
            <v>LA Basin</v>
          </cell>
          <cell r="D692">
            <v>25.9</v>
          </cell>
          <cell r="E692">
            <v>26.41</v>
          </cell>
          <cell r="F692">
            <v>26.2</v>
          </cell>
          <cell r="G692">
            <v>22.78</v>
          </cell>
          <cell r="H692">
            <v>25.05</v>
          </cell>
          <cell r="I692">
            <v>22.34</v>
          </cell>
          <cell r="J692">
            <v>24.08</v>
          </cell>
          <cell r="K692">
            <v>24.83</v>
          </cell>
          <cell r="L692">
            <v>24.91</v>
          </cell>
          <cell r="M692">
            <v>24.5</v>
          </cell>
          <cell r="N692">
            <v>26.05</v>
          </cell>
          <cell r="O692">
            <v>26.19</v>
          </cell>
        </row>
        <row r="693">
          <cell r="A693" t="str">
            <v>OLINDA_7_BLKSND</v>
          </cell>
          <cell r="B693" t="str">
            <v>BlackSand Generating Facility</v>
          </cell>
          <cell r="C693" t="str">
            <v>LA Basin</v>
          </cell>
          <cell r="D693">
            <v>7.0000000000000007E-2</v>
          </cell>
          <cell r="E693">
            <v>7.0000000000000007E-2</v>
          </cell>
          <cell r="F693">
            <v>7.0000000000000007E-2</v>
          </cell>
          <cell r="G693">
            <v>0.02</v>
          </cell>
          <cell r="H693">
            <v>0.01</v>
          </cell>
          <cell r="I693">
            <v>0.12</v>
          </cell>
          <cell r="J693">
            <v>0.08</v>
          </cell>
          <cell r="K693">
            <v>0.08</v>
          </cell>
          <cell r="L693">
            <v>0.06</v>
          </cell>
          <cell r="M693">
            <v>0.01</v>
          </cell>
          <cell r="N693">
            <v>0</v>
          </cell>
          <cell r="O693">
            <v>0.01</v>
          </cell>
        </row>
        <row r="694">
          <cell r="A694" t="str">
            <v>OLIVEP_1_SOLAR</v>
          </cell>
          <cell r="B694" t="str">
            <v>White River Solar</v>
          </cell>
          <cell r="C694" t="str">
            <v>CAISO System</v>
          </cell>
          <cell r="D694">
            <v>0.08</v>
          </cell>
          <cell r="E694">
            <v>0.6</v>
          </cell>
          <cell r="F694">
            <v>0.7</v>
          </cell>
          <cell r="G694">
            <v>0.88</v>
          </cell>
          <cell r="H694">
            <v>1.28</v>
          </cell>
          <cell r="I694">
            <v>2.62</v>
          </cell>
          <cell r="J694">
            <v>2.88</v>
          </cell>
          <cell r="K694">
            <v>2.48</v>
          </cell>
          <cell r="L694">
            <v>2.2200000000000002</v>
          </cell>
          <cell r="M694">
            <v>1.48</v>
          </cell>
          <cell r="N694">
            <v>1.1399999999999999</v>
          </cell>
          <cell r="O694">
            <v>0.7</v>
          </cell>
        </row>
        <row r="695">
          <cell r="A695" t="str">
            <v>OLIVEP_1_SOLAR2</v>
          </cell>
          <cell r="B695" t="str">
            <v>White River West</v>
          </cell>
          <cell r="C695" t="str">
            <v>CAISO System</v>
          </cell>
          <cell r="D695">
            <v>0.08</v>
          </cell>
          <cell r="E695">
            <v>0.59</v>
          </cell>
          <cell r="F695">
            <v>0.69</v>
          </cell>
          <cell r="G695">
            <v>0.87</v>
          </cell>
          <cell r="H695">
            <v>1.26</v>
          </cell>
          <cell r="I695">
            <v>2.59</v>
          </cell>
          <cell r="J695">
            <v>2.84</v>
          </cell>
          <cell r="K695">
            <v>2.4500000000000002</v>
          </cell>
          <cell r="L695">
            <v>2.19</v>
          </cell>
          <cell r="M695">
            <v>1.46</v>
          </cell>
          <cell r="N695">
            <v>1.1299999999999999</v>
          </cell>
          <cell r="O695">
            <v>0.69</v>
          </cell>
        </row>
        <row r="696">
          <cell r="A696" t="str">
            <v>OLSEN_2_UNIT</v>
          </cell>
          <cell r="B696" t="str">
            <v>OLSEN POWER PARTNERS</v>
          </cell>
          <cell r="C696" t="str">
            <v>CAISO System</v>
          </cell>
          <cell r="D696">
            <v>1.28</v>
          </cell>
          <cell r="E696">
            <v>1.63</v>
          </cell>
          <cell r="F696">
            <v>2.12</v>
          </cell>
          <cell r="G696">
            <v>3.35</v>
          </cell>
          <cell r="H696">
            <v>2.66</v>
          </cell>
          <cell r="I696">
            <v>1.24</v>
          </cell>
          <cell r="J696">
            <v>0.22</v>
          </cell>
          <cell r="K696">
            <v>0.01</v>
          </cell>
          <cell r="L696">
            <v>0</v>
          </cell>
          <cell r="M696">
            <v>0.11</v>
          </cell>
          <cell r="N696">
            <v>0.09</v>
          </cell>
          <cell r="O696">
            <v>0.21</v>
          </cell>
        </row>
        <row r="697">
          <cell r="A697" t="str">
            <v>OMAR_2_UNIT 1</v>
          </cell>
          <cell r="B697" t="str">
            <v>KERN RIVER COGENERATION CO. UNIT 1</v>
          </cell>
          <cell r="C697" t="str">
            <v>Big Creek-Ventura</v>
          </cell>
          <cell r="D697">
            <v>75</v>
          </cell>
          <cell r="E697">
            <v>75</v>
          </cell>
          <cell r="F697">
            <v>75</v>
          </cell>
          <cell r="G697">
            <v>75</v>
          </cell>
          <cell r="H697">
            <v>74.67</v>
          </cell>
          <cell r="I697">
            <v>73.67</v>
          </cell>
          <cell r="J697">
            <v>73</v>
          </cell>
          <cell r="K697">
            <v>72.67</v>
          </cell>
          <cell r="L697">
            <v>73.67</v>
          </cell>
          <cell r="M697">
            <v>74.33</v>
          </cell>
          <cell r="N697">
            <v>75</v>
          </cell>
          <cell r="O697">
            <v>75</v>
          </cell>
        </row>
        <row r="698">
          <cell r="A698" t="str">
            <v>OMAR_2_UNIT 2</v>
          </cell>
          <cell r="B698" t="str">
            <v>KERN RIVER COGENERATION CO. UNIT 2</v>
          </cell>
          <cell r="C698" t="str">
            <v>Big Creek-Ventura</v>
          </cell>
          <cell r="D698">
            <v>75</v>
          </cell>
          <cell r="E698">
            <v>75</v>
          </cell>
          <cell r="F698">
            <v>75</v>
          </cell>
          <cell r="G698">
            <v>75</v>
          </cell>
          <cell r="H698">
            <v>74.67</v>
          </cell>
          <cell r="I698">
            <v>73.67</v>
          </cell>
          <cell r="J698">
            <v>73.33</v>
          </cell>
          <cell r="K698">
            <v>73</v>
          </cell>
          <cell r="L698">
            <v>73.67</v>
          </cell>
          <cell r="M698">
            <v>74.67</v>
          </cell>
          <cell r="N698">
            <v>75</v>
          </cell>
          <cell r="O698">
            <v>75</v>
          </cell>
        </row>
        <row r="699">
          <cell r="A699" t="str">
            <v>OMAR_2_UNIT 3</v>
          </cell>
          <cell r="B699" t="str">
            <v>KERN RIVER COGENERATION CO. UNIT 3</v>
          </cell>
          <cell r="C699" t="str">
            <v>Big Creek-Ventura</v>
          </cell>
          <cell r="D699">
            <v>75</v>
          </cell>
          <cell r="E699">
            <v>75</v>
          </cell>
          <cell r="F699">
            <v>75</v>
          </cell>
          <cell r="G699">
            <v>75</v>
          </cell>
          <cell r="H699">
            <v>73.67</v>
          </cell>
          <cell r="I699">
            <v>73.67</v>
          </cell>
          <cell r="J699">
            <v>73.33</v>
          </cell>
          <cell r="K699">
            <v>73</v>
          </cell>
          <cell r="L699">
            <v>73.67</v>
          </cell>
          <cell r="M699">
            <v>75</v>
          </cell>
          <cell r="N699">
            <v>75</v>
          </cell>
          <cell r="O699">
            <v>75</v>
          </cell>
        </row>
        <row r="700">
          <cell r="A700" t="str">
            <v>OMAR_2_UNIT 4</v>
          </cell>
          <cell r="B700" t="str">
            <v>KERN RIVER COGENERATION CO. UNIT 4</v>
          </cell>
          <cell r="C700" t="str">
            <v>Big Creek-Ventura</v>
          </cell>
          <cell r="D700">
            <v>75</v>
          </cell>
          <cell r="E700">
            <v>75</v>
          </cell>
          <cell r="F700">
            <v>75</v>
          </cell>
          <cell r="G700">
            <v>75</v>
          </cell>
          <cell r="H700">
            <v>74</v>
          </cell>
          <cell r="I700">
            <v>73.33</v>
          </cell>
          <cell r="J700">
            <v>73.67</v>
          </cell>
          <cell r="K700">
            <v>73.67</v>
          </cell>
          <cell r="L700">
            <v>74.33</v>
          </cell>
          <cell r="M700">
            <v>75</v>
          </cell>
          <cell r="N700">
            <v>75</v>
          </cell>
          <cell r="O700">
            <v>75</v>
          </cell>
        </row>
        <row r="701">
          <cell r="A701" t="str">
            <v>ONLLPP_6_UNITS</v>
          </cell>
          <cell r="B701" t="str">
            <v>O'NEILL PUMP-GEN (AGGREGATE)</v>
          </cell>
          <cell r="C701" t="str">
            <v>Fresno</v>
          </cell>
          <cell r="D701">
            <v>0</v>
          </cell>
          <cell r="E701">
            <v>0.57999999999999996</v>
          </cell>
          <cell r="F701">
            <v>7.0000000000000007E-2</v>
          </cell>
          <cell r="G701">
            <v>0.32</v>
          </cell>
          <cell r="H701">
            <v>1.71</v>
          </cell>
          <cell r="I701">
            <v>1.64</v>
          </cell>
          <cell r="J701">
            <v>1.48</v>
          </cell>
          <cell r="K701">
            <v>0.64</v>
          </cell>
          <cell r="L701">
            <v>0.05</v>
          </cell>
          <cell r="M701">
            <v>0.67</v>
          </cell>
          <cell r="N701">
            <v>0.42</v>
          </cell>
          <cell r="O701">
            <v>0</v>
          </cell>
        </row>
        <row r="702">
          <cell r="A702" t="str">
            <v>ORLND_6_HIGHLI</v>
          </cell>
          <cell r="B702" t="str">
            <v>High Line Canal Hydro</v>
          </cell>
          <cell r="C702" t="str">
            <v>CAISO System</v>
          </cell>
          <cell r="D702">
            <v>0</v>
          </cell>
          <cell r="E702">
            <v>0</v>
          </cell>
          <cell r="F702">
            <v>0</v>
          </cell>
          <cell r="G702">
            <v>0.06</v>
          </cell>
          <cell r="H702">
            <v>0.06</v>
          </cell>
          <cell r="I702">
            <v>0.03</v>
          </cell>
          <cell r="J702">
            <v>0</v>
          </cell>
          <cell r="K702">
            <v>0</v>
          </cell>
          <cell r="L702">
            <v>0</v>
          </cell>
          <cell r="M702">
            <v>0.04</v>
          </cell>
          <cell r="N702">
            <v>0</v>
          </cell>
          <cell r="O702">
            <v>0</v>
          </cell>
        </row>
        <row r="703">
          <cell r="A703" t="str">
            <v>ORLND_6_SOLAR1</v>
          </cell>
          <cell r="B703" t="str">
            <v>Enerparc California 2</v>
          </cell>
          <cell r="C703" t="str">
            <v>CAISO System</v>
          </cell>
          <cell r="D703">
            <v>0.01</v>
          </cell>
          <cell r="E703">
            <v>0.05</v>
          </cell>
          <cell r="F703">
            <v>0.05</v>
          </cell>
          <cell r="G703">
            <v>7.0000000000000007E-2</v>
          </cell>
          <cell r="H703">
            <v>0.1</v>
          </cell>
          <cell r="I703">
            <v>0.2</v>
          </cell>
          <cell r="J703">
            <v>0.22</v>
          </cell>
          <cell r="K703">
            <v>0.19</v>
          </cell>
          <cell r="L703">
            <v>0.17</v>
          </cell>
          <cell r="M703">
            <v>0.11</v>
          </cell>
          <cell r="N703">
            <v>0.09</v>
          </cell>
          <cell r="O703">
            <v>0.05</v>
          </cell>
        </row>
        <row r="704">
          <cell r="A704" t="str">
            <v>ORMOND_7_UNIT 1</v>
          </cell>
          <cell r="B704" t="str">
            <v>ORMOND BEACH GEN STA. UNIT 1</v>
          </cell>
          <cell r="C704" t="str">
            <v>Big Creek-Ventura</v>
          </cell>
          <cell r="D704">
            <v>741.27</v>
          </cell>
          <cell r="E704">
            <v>741.27</v>
          </cell>
          <cell r="F704">
            <v>741.27</v>
          </cell>
          <cell r="G704">
            <v>741.27</v>
          </cell>
          <cell r="H704">
            <v>741.27</v>
          </cell>
          <cell r="I704">
            <v>741.27</v>
          </cell>
          <cell r="J704">
            <v>741.27</v>
          </cell>
          <cell r="K704">
            <v>741.27</v>
          </cell>
          <cell r="L704">
            <v>741.27</v>
          </cell>
          <cell r="M704">
            <v>741.27</v>
          </cell>
          <cell r="N704">
            <v>741.27</v>
          </cell>
          <cell r="O704">
            <v>741.27</v>
          </cell>
        </row>
        <row r="705">
          <cell r="A705" t="str">
            <v>ORMOND_7_UNIT 2</v>
          </cell>
          <cell r="B705" t="str">
            <v>ORMOND BEACH GEN STA. UNIT 2</v>
          </cell>
          <cell r="C705" t="str">
            <v>Big Creek-Ventura</v>
          </cell>
          <cell r="D705">
            <v>750</v>
          </cell>
          <cell r="E705">
            <v>750</v>
          </cell>
          <cell r="F705">
            <v>750</v>
          </cell>
          <cell r="G705">
            <v>750</v>
          </cell>
          <cell r="H705">
            <v>750</v>
          </cell>
          <cell r="I705">
            <v>750</v>
          </cell>
          <cell r="J705">
            <v>750</v>
          </cell>
          <cell r="K705">
            <v>750</v>
          </cell>
          <cell r="L705">
            <v>750</v>
          </cell>
          <cell r="M705">
            <v>750</v>
          </cell>
          <cell r="N705">
            <v>750</v>
          </cell>
          <cell r="O705">
            <v>750</v>
          </cell>
        </row>
        <row r="706">
          <cell r="A706" t="str">
            <v>OROLOM_1_SOLAR1</v>
          </cell>
          <cell r="B706" t="str">
            <v>Oro Loma Solar 1</v>
          </cell>
          <cell r="C706" t="str">
            <v>Fresno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O706">
            <v>0</v>
          </cell>
        </row>
        <row r="707">
          <cell r="A707" t="str">
            <v>OROLOM_1_SOLAR2</v>
          </cell>
          <cell r="B707" t="str">
            <v>Oro Loma Solar 2</v>
          </cell>
          <cell r="C707" t="str">
            <v>Fresno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O707">
            <v>0</v>
          </cell>
        </row>
        <row r="708">
          <cell r="A708" t="str">
            <v>OROVIL_6_UNIT</v>
          </cell>
          <cell r="B708" t="str">
            <v>Oroville Cogeneration, LP</v>
          </cell>
          <cell r="C708" t="str">
            <v>Sierra</v>
          </cell>
          <cell r="D708">
            <v>7.5</v>
          </cell>
          <cell r="E708">
            <v>7.5</v>
          </cell>
          <cell r="F708">
            <v>7.5</v>
          </cell>
          <cell r="G708">
            <v>7.5</v>
          </cell>
          <cell r="H708">
            <v>7.5</v>
          </cell>
          <cell r="I708">
            <v>7.5</v>
          </cell>
          <cell r="J708">
            <v>7.5</v>
          </cell>
          <cell r="K708">
            <v>7.5</v>
          </cell>
          <cell r="L708">
            <v>7.5</v>
          </cell>
          <cell r="M708">
            <v>7.5</v>
          </cell>
          <cell r="N708">
            <v>7.5</v>
          </cell>
          <cell r="O708">
            <v>7.5</v>
          </cell>
        </row>
        <row r="709">
          <cell r="A709" t="str">
            <v>ORTGA_6_ME1SL1</v>
          </cell>
          <cell r="B709" t="str">
            <v>Merced 1</v>
          </cell>
          <cell r="C709" t="str">
            <v>Fresno</v>
          </cell>
          <cell r="D709">
            <v>0.01</v>
          </cell>
          <cell r="E709">
            <v>0.09</v>
          </cell>
          <cell r="F709">
            <v>0.11</v>
          </cell>
          <cell r="G709">
            <v>0.13</v>
          </cell>
          <cell r="H709">
            <v>0.19</v>
          </cell>
          <cell r="I709">
            <v>0.39</v>
          </cell>
          <cell r="J709">
            <v>0.43</v>
          </cell>
          <cell r="K709">
            <v>0.37</v>
          </cell>
          <cell r="L709">
            <v>0.33</v>
          </cell>
          <cell r="M709">
            <v>0.22</v>
          </cell>
          <cell r="N709">
            <v>0.17</v>
          </cell>
          <cell r="O709">
            <v>0.11</v>
          </cell>
        </row>
        <row r="710">
          <cell r="A710" t="str">
            <v>OSO_6_NSPIN</v>
          </cell>
          <cell r="B710" t="str">
            <v>OSO_6_NSPIN</v>
          </cell>
          <cell r="C710" t="str">
            <v>Big Creek-Ventura</v>
          </cell>
          <cell r="D710">
            <v>18</v>
          </cell>
          <cell r="E710">
            <v>18</v>
          </cell>
          <cell r="F710">
            <v>18</v>
          </cell>
          <cell r="G710">
            <v>18</v>
          </cell>
          <cell r="H710">
            <v>18</v>
          </cell>
          <cell r="I710">
            <v>18</v>
          </cell>
          <cell r="J710">
            <v>18</v>
          </cell>
          <cell r="K710">
            <v>18</v>
          </cell>
          <cell r="L710">
            <v>18</v>
          </cell>
          <cell r="M710">
            <v>18</v>
          </cell>
          <cell r="N710">
            <v>18</v>
          </cell>
          <cell r="O710">
            <v>18</v>
          </cell>
        </row>
        <row r="711">
          <cell r="A711" t="str">
            <v>OTAY_6_PL1X2</v>
          </cell>
          <cell r="B711" t="str">
            <v>Chula Vista Energy Center, LLC</v>
          </cell>
          <cell r="C711" t="str">
            <v>San Diego-IV</v>
          </cell>
          <cell r="D711">
            <v>37.200000000000003</v>
          </cell>
          <cell r="E711">
            <v>37.200000000000003</v>
          </cell>
          <cell r="F711">
            <v>37.200000000000003</v>
          </cell>
          <cell r="G711">
            <v>37.200000000000003</v>
          </cell>
          <cell r="H711">
            <v>37.200000000000003</v>
          </cell>
          <cell r="I711">
            <v>37.200000000000003</v>
          </cell>
          <cell r="J711">
            <v>37.200000000000003</v>
          </cell>
          <cell r="K711">
            <v>37.200000000000003</v>
          </cell>
          <cell r="L711">
            <v>37.200000000000003</v>
          </cell>
          <cell r="M711">
            <v>37.200000000000003</v>
          </cell>
          <cell r="N711">
            <v>37.200000000000003</v>
          </cell>
          <cell r="O711">
            <v>37.200000000000003</v>
          </cell>
        </row>
        <row r="712">
          <cell r="A712" t="str">
            <v>OTMESA_2_PL1X3</v>
          </cell>
          <cell r="B712" t="str">
            <v>OTAY MESA ENERGY CENTER</v>
          </cell>
          <cell r="C712" t="str">
            <v>San Diego-IV</v>
          </cell>
          <cell r="D712">
            <v>603.6</v>
          </cell>
          <cell r="E712">
            <v>603.6</v>
          </cell>
          <cell r="F712">
            <v>603.6</v>
          </cell>
          <cell r="G712">
            <v>603.6</v>
          </cell>
          <cell r="H712">
            <v>603.6</v>
          </cell>
          <cell r="I712">
            <v>603.6</v>
          </cell>
          <cell r="J712">
            <v>603.6</v>
          </cell>
          <cell r="K712">
            <v>603.6</v>
          </cell>
          <cell r="L712">
            <v>603.6</v>
          </cell>
          <cell r="M712">
            <v>603.6</v>
          </cell>
          <cell r="N712">
            <v>603.6</v>
          </cell>
          <cell r="O712">
            <v>603.6</v>
          </cell>
        </row>
        <row r="713">
          <cell r="A713" t="str">
            <v>OXBOW_6_DRUM</v>
          </cell>
          <cell r="B713" t="str">
            <v>OXBOW HYDRO</v>
          </cell>
          <cell r="C713" t="str">
            <v>Sierra</v>
          </cell>
          <cell r="D713">
            <v>2.38</v>
          </cell>
          <cell r="E713">
            <v>2</v>
          </cell>
          <cell r="F713">
            <v>2.0099999999999998</v>
          </cell>
          <cell r="G713">
            <v>3.71</v>
          </cell>
          <cell r="H713">
            <v>2.83</v>
          </cell>
          <cell r="I713">
            <v>2.57</v>
          </cell>
          <cell r="J713">
            <v>2.6</v>
          </cell>
          <cell r="K713">
            <v>3.22</v>
          </cell>
          <cell r="L713">
            <v>2.99</v>
          </cell>
          <cell r="M713">
            <v>0.02</v>
          </cell>
          <cell r="N713">
            <v>1.48</v>
          </cell>
          <cell r="O713">
            <v>2.71</v>
          </cell>
        </row>
        <row r="714">
          <cell r="A714" t="str">
            <v>OXMTN_6_LNDFIL</v>
          </cell>
          <cell r="B714" t="str">
            <v>Ox Mountain Landfill Generating Plant</v>
          </cell>
          <cell r="C714" t="str">
            <v>Bay Area</v>
          </cell>
          <cell r="D714">
            <v>10.34</v>
          </cell>
          <cell r="E714">
            <v>10.37</v>
          </cell>
          <cell r="F714">
            <v>10.62</v>
          </cell>
          <cell r="G714">
            <v>10.62</v>
          </cell>
          <cell r="H714">
            <v>10.34</v>
          </cell>
          <cell r="I714">
            <v>10.39</v>
          </cell>
          <cell r="J714">
            <v>10.59</v>
          </cell>
          <cell r="K714">
            <v>10.26</v>
          </cell>
          <cell r="L714">
            <v>10.39</v>
          </cell>
          <cell r="M714">
            <v>10.16</v>
          </cell>
          <cell r="N714">
            <v>10.48</v>
          </cell>
          <cell r="O714">
            <v>10.62</v>
          </cell>
        </row>
        <row r="715">
          <cell r="A715" t="str">
            <v>PACLUM_6_UNIT</v>
          </cell>
          <cell r="B715" t="str">
            <v>Humboldt Redwood</v>
          </cell>
          <cell r="C715" t="str">
            <v>Humboldt</v>
          </cell>
          <cell r="D715">
            <v>15.1</v>
          </cell>
          <cell r="E715">
            <v>12.4</v>
          </cell>
          <cell r="F715">
            <v>11.73</v>
          </cell>
          <cell r="G715">
            <v>8.93</v>
          </cell>
          <cell r="H715">
            <v>14.21</v>
          </cell>
          <cell r="I715">
            <v>15.71</v>
          </cell>
          <cell r="J715">
            <v>14.8</v>
          </cell>
          <cell r="K715">
            <v>12.89</v>
          </cell>
          <cell r="L715">
            <v>14.53</v>
          </cell>
          <cell r="M715">
            <v>14.53</v>
          </cell>
          <cell r="N715">
            <v>12.81</v>
          </cell>
          <cell r="O715">
            <v>15.07</v>
          </cell>
        </row>
        <row r="716">
          <cell r="A716" t="str">
            <v>PADUA_2_ONTARO</v>
          </cell>
          <cell r="B716" t="str">
            <v>ONTARIO/SIERRA HYDRO PSP</v>
          </cell>
          <cell r="C716" t="str">
            <v>LA Basin</v>
          </cell>
          <cell r="D716">
            <v>0.7</v>
          </cell>
          <cell r="E716">
            <v>0.61</v>
          </cell>
          <cell r="F716">
            <v>0.78</v>
          </cell>
          <cell r="G716">
            <v>1.1200000000000001</v>
          </cell>
          <cell r="H716">
            <v>1</v>
          </cell>
          <cell r="I716">
            <v>0.85</v>
          </cell>
          <cell r="J716">
            <v>0.85</v>
          </cell>
          <cell r="K716">
            <v>0.82</v>
          </cell>
          <cell r="L716">
            <v>0.74</v>
          </cell>
          <cell r="M716">
            <v>0.62</v>
          </cell>
          <cell r="N716">
            <v>0.49</v>
          </cell>
          <cell r="O716">
            <v>0.64</v>
          </cell>
        </row>
        <row r="717">
          <cell r="A717" t="str">
            <v>PADUA_2_SOLAR1</v>
          </cell>
          <cell r="B717" t="str">
            <v>Kona Solar - Rancho DC #1</v>
          </cell>
          <cell r="C717" t="str">
            <v>LA Basin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</row>
        <row r="718">
          <cell r="A718" t="str">
            <v>PADUA_6_MWDSDM</v>
          </cell>
          <cell r="B718" t="str">
            <v>San Dimas Hydroelectric Recovery Plant</v>
          </cell>
          <cell r="C718" t="str">
            <v>LA Basin</v>
          </cell>
          <cell r="D718">
            <v>2.4</v>
          </cell>
          <cell r="E718">
            <v>2.4</v>
          </cell>
          <cell r="F718">
            <v>0</v>
          </cell>
          <cell r="G718">
            <v>2.4</v>
          </cell>
          <cell r="H718">
            <v>6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</row>
        <row r="719">
          <cell r="A719" t="str">
            <v>PADUA_6_QF</v>
          </cell>
          <cell r="B719" t="str">
            <v>PADUA QFS</v>
          </cell>
          <cell r="C719" t="str">
            <v>LA Basin</v>
          </cell>
          <cell r="D719">
            <v>0.2</v>
          </cell>
          <cell r="E719">
            <v>0.28000000000000003</v>
          </cell>
          <cell r="F719">
            <v>0.24</v>
          </cell>
          <cell r="G719">
            <v>0.35</v>
          </cell>
          <cell r="H719">
            <v>0.5</v>
          </cell>
          <cell r="I719">
            <v>0.52</v>
          </cell>
          <cell r="J719">
            <v>0.54</v>
          </cell>
          <cell r="K719">
            <v>0.43</v>
          </cell>
          <cell r="L719">
            <v>0.5</v>
          </cell>
          <cell r="M719">
            <v>0.49</v>
          </cell>
          <cell r="N719">
            <v>0.44</v>
          </cell>
          <cell r="O719">
            <v>0.19</v>
          </cell>
        </row>
        <row r="720">
          <cell r="A720" t="str">
            <v>PADUA_7_SDIMAS</v>
          </cell>
          <cell r="B720" t="str">
            <v>San Dimas Wash Hydro</v>
          </cell>
          <cell r="C720" t="str">
            <v>LA Basin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0.85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</row>
        <row r="721">
          <cell r="A721" t="str">
            <v>PAIGES_6_SOLAR</v>
          </cell>
          <cell r="B721" t="str">
            <v>Paige Solar</v>
          </cell>
          <cell r="C721" t="str">
            <v>Fresno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</row>
        <row r="722">
          <cell r="A722" t="str">
            <v>PALALT_7_COBUG</v>
          </cell>
          <cell r="B722" t="str">
            <v>Cooperatively Owned Back Up Generator</v>
          </cell>
          <cell r="C722" t="str">
            <v>Bay Area</v>
          </cell>
          <cell r="D722">
            <v>4.5</v>
          </cell>
          <cell r="E722">
            <v>4.5</v>
          </cell>
          <cell r="F722">
            <v>4.5</v>
          </cell>
          <cell r="G722">
            <v>4.5</v>
          </cell>
          <cell r="H722">
            <v>4.5</v>
          </cell>
          <cell r="I722">
            <v>4.5</v>
          </cell>
          <cell r="J722">
            <v>4.5</v>
          </cell>
          <cell r="K722">
            <v>4.5</v>
          </cell>
          <cell r="L722">
            <v>4.5</v>
          </cell>
          <cell r="M722">
            <v>4.5</v>
          </cell>
          <cell r="N722">
            <v>4.5</v>
          </cell>
          <cell r="O722">
            <v>4.5</v>
          </cell>
        </row>
        <row r="723">
          <cell r="A723" t="str">
            <v>PALOMR_2_PL1X3</v>
          </cell>
          <cell r="B723" t="str">
            <v>Palomar Energy Center</v>
          </cell>
          <cell r="C723" t="str">
            <v>San Diego-IV</v>
          </cell>
          <cell r="D723">
            <v>588.21</v>
          </cell>
          <cell r="E723">
            <v>588.21</v>
          </cell>
          <cell r="F723">
            <v>588.21</v>
          </cell>
          <cell r="G723">
            <v>588.21</v>
          </cell>
          <cell r="H723">
            <v>588.21</v>
          </cell>
          <cell r="I723">
            <v>588.21</v>
          </cell>
          <cell r="J723">
            <v>588.21</v>
          </cell>
          <cell r="K723">
            <v>588.21</v>
          </cell>
          <cell r="L723">
            <v>588.21</v>
          </cell>
          <cell r="M723">
            <v>588.21</v>
          </cell>
          <cell r="N723">
            <v>588.21</v>
          </cell>
          <cell r="O723">
            <v>588.21</v>
          </cell>
        </row>
        <row r="724">
          <cell r="A724" t="str">
            <v>PARDEB_6_UNITS</v>
          </cell>
          <cell r="B724" t="str">
            <v>Pardee Power House</v>
          </cell>
          <cell r="C724" t="str">
            <v>CAISO System</v>
          </cell>
          <cell r="D724">
            <v>17.7</v>
          </cell>
          <cell r="E724">
            <v>15.62</v>
          </cell>
          <cell r="F724">
            <v>7.7</v>
          </cell>
          <cell r="G724">
            <v>19.940000000000001</v>
          </cell>
          <cell r="H724">
            <v>7.76</v>
          </cell>
          <cell r="I724">
            <v>27.3</v>
          </cell>
          <cell r="J724">
            <v>17.7</v>
          </cell>
          <cell r="K724">
            <v>19.18</v>
          </cell>
          <cell r="L724">
            <v>15.44</v>
          </cell>
          <cell r="M724">
            <v>18.7</v>
          </cell>
          <cell r="N724">
            <v>15.7</v>
          </cell>
          <cell r="O724">
            <v>26.42</v>
          </cell>
        </row>
        <row r="725">
          <cell r="A725" t="str">
            <v>PBLOSM_2_SOLAR</v>
          </cell>
          <cell r="B725" t="str">
            <v>PearBlossom</v>
          </cell>
          <cell r="C725" t="str">
            <v>CAISO System</v>
          </cell>
          <cell r="D725">
            <v>0.04</v>
          </cell>
          <cell r="E725">
            <v>0.28999999999999998</v>
          </cell>
          <cell r="F725">
            <v>0.33</v>
          </cell>
          <cell r="G725">
            <v>0.42</v>
          </cell>
          <cell r="H725">
            <v>0.61</v>
          </cell>
          <cell r="I725">
            <v>1.24</v>
          </cell>
          <cell r="J725">
            <v>1.37</v>
          </cell>
          <cell r="K725">
            <v>1.18</v>
          </cell>
          <cell r="L725">
            <v>1.05</v>
          </cell>
          <cell r="M725">
            <v>0.7</v>
          </cell>
          <cell r="N725">
            <v>0.54</v>
          </cell>
          <cell r="O725">
            <v>0.33</v>
          </cell>
        </row>
        <row r="726">
          <cell r="A726" t="str">
            <v>PEABDY_2_LNDFIL</v>
          </cell>
          <cell r="B726" t="str">
            <v>G2 Energy Hay Road Power Plant</v>
          </cell>
          <cell r="C726" t="str">
            <v>CAISO System</v>
          </cell>
          <cell r="D726">
            <v>1.55</v>
          </cell>
          <cell r="E726">
            <v>1.55</v>
          </cell>
          <cell r="F726">
            <v>1.5</v>
          </cell>
          <cell r="G726">
            <v>1.53</v>
          </cell>
          <cell r="H726">
            <v>1.53</v>
          </cell>
          <cell r="I726">
            <v>1.52</v>
          </cell>
          <cell r="J726">
            <v>1.5</v>
          </cell>
          <cell r="K726">
            <v>1.52</v>
          </cell>
          <cell r="L726">
            <v>1.52</v>
          </cell>
          <cell r="M726">
            <v>1.54</v>
          </cell>
          <cell r="N726">
            <v>1.54</v>
          </cell>
          <cell r="O726">
            <v>1.53</v>
          </cell>
        </row>
        <row r="727">
          <cell r="A727" t="str">
            <v>PEABDY_2_LNDFL1</v>
          </cell>
          <cell r="B727" t="str">
            <v>Potrero Hills Energy Producers</v>
          </cell>
          <cell r="C727" t="str">
            <v>CAISO System</v>
          </cell>
          <cell r="D727">
            <v>7.72</v>
          </cell>
          <cell r="E727">
            <v>7.69</v>
          </cell>
          <cell r="F727">
            <v>7.55</v>
          </cell>
          <cell r="G727">
            <v>7.63</v>
          </cell>
          <cell r="H727">
            <v>7.16</v>
          </cell>
          <cell r="I727">
            <v>7.44</v>
          </cell>
          <cell r="J727">
            <v>7.58</v>
          </cell>
          <cell r="K727">
            <v>7.53</v>
          </cell>
          <cell r="L727">
            <v>7.55</v>
          </cell>
          <cell r="M727">
            <v>7.49</v>
          </cell>
          <cell r="N727">
            <v>7.38</v>
          </cell>
          <cell r="O727">
            <v>7.24</v>
          </cell>
        </row>
        <row r="728">
          <cell r="A728" t="str">
            <v>PEARBL_2_NSPIN</v>
          </cell>
          <cell r="B728" t="str">
            <v>PEARBL_2_NSPIN</v>
          </cell>
          <cell r="C728" t="str">
            <v>CAISO System</v>
          </cell>
          <cell r="D728">
            <v>21</v>
          </cell>
          <cell r="E728">
            <v>21</v>
          </cell>
          <cell r="F728">
            <v>21</v>
          </cell>
          <cell r="G728">
            <v>42</v>
          </cell>
          <cell r="H728">
            <v>42</v>
          </cell>
          <cell r="I728">
            <v>42</v>
          </cell>
          <cell r="J728">
            <v>46</v>
          </cell>
          <cell r="K728">
            <v>46</v>
          </cell>
          <cell r="L728">
            <v>46</v>
          </cell>
          <cell r="M728">
            <v>46</v>
          </cell>
          <cell r="N728">
            <v>46</v>
          </cell>
          <cell r="O728">
            <v>42</v>
          </cell>
        </row>
        <row r="729">
          <cell r="A729" t="str">
            <v>PEASE_1_TBEBT1</v>
          </cell>
          <cell r="B729" t="str">
            <v>Tierra Buena Energy Storage</v>
          </cell>
          <cell r="C729" t="str">
            <v>Sierra</v>
          </cell>
          <cell r="D729">
            <v>5</v>
          </cell>
          <cell r="E729">
            <v>5</v>
          </cell>
          <cell r="F729">
            <v>5</v>
          </cell>
          <cell r="G729">
            <v>5</v>
          </cell>
          <cell r="H729">
            <v>5</v>
          </cell>
          <cell r="I729">
            <v>5</v>
          </cell>
          <cell r="J729">
            <v>5</v>
          </cell>
          <cell r="K729">
            <v>5</v>
          </cell>
          <cell r="L729">
            <v>5</v>
          </cell>
          <cell r="M729">
            <v>5</v>
          </cell>
          <cell r="N729">
            <v>5</v>
          </cell>
          <cell r="O729">
            <v>5</v>
          </cell>
        </row>
        <row r="730">
          <cell r="A730" t="str">
            <v>PEORIA_1_SOLAR</v>
          </cell>
          <cell r="B730" t="str">
            <v>Sonora 1</v>
          </cell>
          <cell r="C730" t="str">
            <v>Stockton</v>
          </cell>
          <cell r="D730">
            <v>0.01</v>
          </cell>
          <cell r="E730">
            <v>0.05</v>
          </cell>
          <cell r="F730">
            <v>0.05</v>
          </cell>
          <cell r="G730">
            <v>7.0000000000000007E-2</v>
          </cell>
          <cell r="H730">
            <v>0.1</v>
          </cell>
          <cell r="I730">
            <v>0.2</v>
          </cell>
          <cell r="J730">
            <v>0.22</v>
          </cell>
          <cell r="K730">
            <v>0.19</v>
          </cell>
          <cell r="L730">
            <v>0.17</v>
          </cell>
          <cell r="M730">
            <v>0.11</v>
          </cell>
          <cell r="N730">
            <v>0.09</v>
          </cell>
          <cell r="O730">
            <v>0.05</v>
          </cell>
        </row>
        <row r="731">
          <cell r="A731" t="str">
            <v>PHOENX_1_UNIT</v>
          </cell>
          <cell r="B731" t="str">
            <v>PHOENIX PH</v>
          </cell>
          <cell r="C731" t="str">
            <v>Stockton</v>
          </cell>
          <cell r="D731">
            <v>0.33</v>
          </cell>
          <cell r="E731">
            <v>0.28000000000000003</v>
          </cell>
          <cell r="F731">
            <v>0.68</v>
          </cell>
          <cell r="G731">
            <v>0.93</v>
          </cell>
          <cell r="H731">
            <v>0.88</v>
          </cell>
          <cell r="I731">
            <v>0.82</v>
          </cell>
          <cell r="J731">
            <v>0.92</v>
          </cell>
          <cell r="K731">
            <v>0.92</v>
          </cell>
          <cell r="L731">
            <v>0.9</v>
          </cell>
          <cell r="M731">
            <v>0.45</v>
          </cell>
          <cell r="N731">
            <v>0.45</v>
          </cell>
          <cell r="O731">
            <v>0.55000000000000004</v>
          </cell>
        </row>
        <row r="732">
          <cell r="A732" t="str">
            <v>PINFLT_7_UNITS</v>
          </cell>
          <cell r="B732" t="str">
            <v>PINE FLAT HYDRO AGGREGATE</v>
          </cell>
          <cell r="C732" t="str">
            <v>Fresno</v>
          </cell>
          <cell r="D732">
            <v>0</v>
          </cell>
          <cell r="E732">
            <v>0</v>
          </cell>
          <cell r="F732">
            <v>0</v>
          </cell>
          <cell r="G732">
            <v>6.8</v>
          </cell>
          <cell r="H732">
            <v>42</v>
          </cell>
          <cell r="I732">
            <v>67.400000000000006</v>
          </cell>
          <cell r="J732">
            <v>65</v>
          </cell>
          <cell r="K732">
            <v>21.8</v>
          </cell>
          <cell r="L732">
            <v>8.4</v>
          </cell>
          <cell r="M732">
            <v>0</v>
          </cell>
          <cell r="N732">
            <v>0</v>
          </cell>
          <cell r="O732">
            <v>0</v>
          </cell>
        </row>
        <row r="733">
          <cell r="A733" t="str">
            <v>PIOPIC_2_CTG1</v>
          </cell>
          <cell r="B733" t="str">
            <v>Pio Pico Unit 1</v>
          </cell>
          <cell r="C733" t="str">
            <v>San Diego-IV</v>
          </cell>
          <cell r="D733">
            <v>111.3</v>
          </cell>
          <cell r="E733">
            <v>111.3</v>
          </cell>
          <cell r="F733">
            <v>111.3</v>
          </cell>
          <cell r="G733">
            <v>111.3</v>
          </cell>
          <cell r="H733">
            <v>111.3</v>
          </cell>
          <cell r="I733">
            <v>111.3</v>
          </cell>
          <cell r="J733">
            <v>111.3</v>
          </cell>
          <cell r="K733">
            <v>111.3</v>
          </cell>
          <cell r="L733">
            <v>111.3</v>
          </cell>
          <cell r="M733">
            <v>111.3</v>
          </cell>
          <cell r="N733">
            <v>111.3</v>
          </cell>
          <cell r="O733">
            <v>111.3</v>
          </cell>
        </row>
        <row r="734">
          <cell r="A734" t="str">
            <v>PIOPIC_2_CTG2</v>
          </cell>
          <cell r="B734" t="str">
            <v>Pio Pico Unit 2</v>
          </cell>
          <cell r="C734" t="str">
            <v>San Diego-IV</v>
          </cell>
          <cell r="D734">
            <v>112.7</v>
          </cell>
          <cell r="E734">
            <v>112.7</v>
          </cell>
          <cell r="F734">
            <v>112.7</v>
          </cell>
          <cell r="G734">
            <v>112.7</v>
          </cell>
          <cell r="H734">
            <v>112.7</v>
          </cell>
          <cell r="I734">
            <v>112.7</v>
          </cell>
          <cell r="J734">
            <v>112.7</v>
          </cell>
          <cell r="K734">
            <v>112.7</v>
          </cell>
          <cell r="L734">
            <v>112.7</v>
          </cell>
          <cell r="M734">
            <v>112.7</v>
          </cell>
          <cell r="N734">
            <v>112.7</v>
          </cell>
          <cell r="O734">
            <v>112.7</v>
          </cell>
        </row>
        <row r="735">
          <cell r="A735" t="str">
            <v>PIOPIC_2_CTG3</v>
          </cell>
          <cell r="B735" t="str">
            <v>Pio Pico Unit 3</v>
          </cell>
          <cell r="C735" t="str">
            <v>San Diego-IV</v>
          </cell>
          <cell r="D735">
            <v>112</v>
          </cell>
          <cell r="E735">
            <v>112</v>
          </cell>
          <cell r="F735">
            <v>112</v>
          </cell>
          <cell r="G735">
            <v>112</v>
          </cell>
          <cell r="H735">
            <v>112</v>
          </cell>
          <cell r="I735">
            <v>112</v>
          </cell>
          <cell r="J735">
            <v>112</v>
          </cell>
          <cell r="K735">
            <v>112</v>
          </cell>
          <cell r="L735">
            <v>112</v>
          </cell>
          <cell r="M735">
            <v>112</v>
          </cell>
          <cell r="N735">
            <v>112</v>
          </cell>
          <cell r="O735">
            <v>112</v>
          </cell>
        </row>
        <row r="736">
          <cell r="A736" t="str">
            <v>PIT1_6_FRIVRA</v>
          </cell>
          <cell r="B736" t="str">
            <v>Fall River Mills Project A</v>
          </cell>
          <cell r="C736" t="str">
            <v>CAISO System</v>
          </cell>
          <cell r="D736">
            <v>0.01</v>
          </cell>
          <cell r="E736">
            <v>0.05</v>
          </cell>
          <cell r="F736">
            <v>0.05</v>
          </cell>
          <cell r="G736">
            <v>7.0000000000000007E-2</v>
          </cell>
          <cell r="H736">
            <v>0.1</v>
          </cell>
          <cell r="I736">
            <v>0.2</v>
          </cell>
          <cell r="J736">
            <v>0.22</v>
          </cell>
          <cell r="K736">
            <v>0.19</v>
          </cell>
          <cell r="L736">
            <v>0.17</v>
          </cell>
          <cell r="M736">
            <v>0.11</v>
          </cell>
          <cell r="N736">
            <v>0.09</v>
          </cell>
          <cell r="O736">
            <v>0.05</v>
          </cell>
        </row>
        <row r="737">
          <cell r="A737" t="str">
            <v>PIT1_7_UNIT 1</v>
          </cell>
          <cell r="B737" t="str">
            <v>PIT PH 1 UNIT 1</v>
          </cell>
          <cell r="C737" t="str">
            <v>CAISO System</v>
          </cell>
          <cell r="D737">
            <v>20.399999999999999</v>
          </cell>
          <cell r="E737">
            <v>17</v>
          </cell>
          <cell r="F737">
            <v>16.88</v>
          </cell>
          <cell r="G737">
            <v>17.28</v>
          </cell>
          <cell r="H737">
            <v>18.399999999999999</v>
          </cell>
          <cell r="I737">
            <v>16.88</v>
          </cell>
          <cell r="J737">
            <v>15.6</v>
          </cell>
          <cell r="K737">
            <v>15.76</v>
          </cell>
          <cell r="L737">
            <v>16.36</v>
          </cell>
          <cell r="M737">
            <v>0</v>
          </cell>
          <cell r="N737">
            <v>0</v>
          </cell>
          <cell r="O737">
            <v>0</v>
          </cell>
        </row>
        <row r="738">
          <cell r="A738" t="str">
            <v>PIT1_7_UNIT 2</v>
          </cell>
          <cell r="B738" t="str">
            <v>PIT PH 1 UNIT 2</v>
          </cell>
          <cell r="C738" t="str">
            <v>CAISO System</v>
          </cell>
          <cell r="D738">
            <v>14.4</v>
          </cell>
          <cell r="E738">
            <v>14.4</v>
          </cell>
          <cell r="F738">
            <v>14.4</v>
          </cell>
          <cell r="G738">
            <v>14.4</v>
          </cell>
          <cell r="H738">
            <v>15.6</v>
          </cell>
          <cell r="I738">
            <v>9.1999999999999993</v>
          </cell>
          <cell r="J738">
            <v>8.6</v>
          </cell>
          <cell r="K738">
            <v>9.1999999999999993</v>
          </cell>
          <cell r="L738">
            <v>9.1999999999999993</v>
          </cell>
          <cell r="M738">
            <v>6.24</v>
          </cell>
          <cell r="N738">
            <v>14.4</v>
          </cell>
          <cell r="O738">
            <v>14.4</v>
          </cell>
        </row>
        <row r="739">
          <cell r="A739" t="str">
            <v>PIT3_7_PL1X3</v>
          </cell>
          <cell r="B739" t="str">
            <v>PIT PH 3 UNITS 1, 2 &amp; 3 AGGREGATE</v>
          </cell>
          <cell r="C739" t="str">
            <v>CAISO System</v>
          </cell>
          <cell r="D739">
            <v>36</v>
          </cell>
          <cell r="E739">
            <v>32.799999999999997</v>
          </cell>
          <cell r="F739">
            <v>32</v>
          </cell>
          <cell r="G739">
            <v>35.200000000000003</v>
          </cell>
          <cell r="H739">
            <v>44.8</v>
          </cell>
          <cell r="I739">
            <v>49</v>
          </cell>
          <cell r="J739">
            <v>54.6</v>
          </cell>
          <cell r="K739">
            <v>43</v>
          </cell>
          <cell r="L739">
            <v>30.2</v>
          </cell>
          <cell r="M739">
            <v>28.4</v>
          </cell>
          <cell r="N739">
            <v>28.8</v>
          </cell>
          <cell r="O739">
            <v>36.6</v>
          </cell>
        </row>
        <row r="740">
          <cell r="A740" t="str">
            <v>PIT4_7_PL1X2</v>
          </cell>
          <cell r="B740" t="str">
            <v>PIT PH 4 UNITS 1 &amp; 2 AGGREGATE</v>
          </cell>
          <cell r="C740" t="str">
            <v>CAISO System</v>
          </cell>
          <cell r="D740">
            <v>50.2</v>
          </cell>
          <cell r="E740">
            <v>45.6</v>
          </cell>
          <cell r="F740">
            <v>44</v>
          </cell>
          <cell r="G740">
            <v>45.68</v>
          </cell>
          <cell r="H740">
            <v>45.2</v>
          </cell>
          <cell r="I740">
            <v>55.6</v>
          </cell>
          <cell r="J740">
            <v>65</v>
          </cell>
          <cell r="K740">
            <v>54</v>
          </cell>
          <cell r="L740">
            <v>39.08</v>
          </cell>
          <cell r="M740">
            <v>39.799999999999997</v>
          </cell>
          <cell r="N740">
            <v>42.4</v>
          </cell>
          <cell r="O740">
            <v>49</v>
          </cell>
        </row>
        <row r="741">
          <cell r="A741" t="str">
            <v>PIT5_7_PL1X2</v>
          </cell>
          <cell r="B741" t="str">
            <v>PIT PH 5 UNITS 1 &amp; 2 AGGREGATE</v>
          </cell>
          <cell r="C741" t="str">
            <v>CAISO System</v>
          </cell>
          <cell r="D741">
            <v>48.4</v>
          </cell>
          <cell r="E741">
            <v>16.8</v>
          </cell>
          <cell r="F741">
            <v>40</v>
          </cell>
          <cell r="G741">
            <v>30.4</v>
          </cell>
          <cell r="H741">
            <v>43.2</v>
          </cell>
          <cell r="I741">
            <v>41.6</v>
          </cell>
          <cell r="J741">
            <v>42.4</v>
          </cell>
          <cell r="K741">
            <v>33.6</v>
          </cell>
          <cell r="L741">
            <v>33.6</v>
          </cell>
          <cell r="M741">
            <v>18.399999999999999</v>
          </cell>
          <cell r="N741">
            <v>31.2</v>
          </cell>
          <cell r="O741">
            <v>25.8</v>
          </cell>
        </row>
        <row r="742">
          <cell r="A742" t="str">
            <v>PIT5_7_PL3X4</v>
          </cell>
          <cell r="B742" t="str">
            <v>PIT PH 5 UNITS 3 &amp; 4 AGGREGATE</v>
          </cell>
          <cell r="C742" t="str">
            <v>CAISO System</v>
          </cell>
          <cell r="D742">
            <v>32</v>
          </cell>
          <cell r="E742">
            <v>34.4</v>
          </cell>
          <cell r="F742">
            <v>32</v>
          </cell>
          <cell r="G742">
            <v>32</v>
          </cell>
          <cell r="H742">
            <v>32</v>
          </cell>
          <cell r="I742">
            <v>47.2</v>
          </cell>
          <cell r="J742">
            <v>44</v>
          </cell>
          <cell r="K742">
            <v>37.6</v>
          </cell>
          <cell r="L742">
            <v>35.200000000000003</v>
          </cell>
          <cell r="M742">
            <v>46.4</v>
          </cell>
          <cell r="N742">
            <v>32</v>
          </cell>
          <cell r="O742">
            <v>32</v>
          </cell>
        </row>
        <row r="743">
          <cell r="A743" t="str">
            <v>PIT5_7_QFUNTS</v>
          </cell>
          <cell r="B743" t="str">
            <v>GRASSHOPPER FLAT HYDRO</v>
          </cell>
          <cell r="C743" t="str">
            <v>CAISO System</v>
          </cell>
          <cell r="D743">
            <v>0.17</v>
          </cell>
          <cell r="E743">
            <v>0.28999999999999998</v>
          </cell>
          <cell r="F743">
            <v>0.41</v>
          </cell>
          <cell r="G743">
            <v>0.53</v>
          </cell>
          <cell r="H743">
            <v>0.34</v>
          </cell>
          <cell r="I743">
            <v>0.11</v>
          </cell>
          <cell r="J743">
            <v>0.01</v>
          </cell>
          <cell r="K743">
            <v>0</v>
          </cell>
          <cell r="L743">
            <v>0</v>
          </cell>
          <cell r="M743">
            <v>0.01</v>
          </cell>
          <cell r="N743">
            <v>0.05</v>
          </cell>
          <cell r="O743">
            <v>0.04</v>
          </cell>
        </row>
        <row r="744">
          <cell r="A744" t="str">
            <v>PIT6_7_UNIT 1</v>
          </cell>
          <cell r="B744" t="str">
            <v>PIT PH 6 UNIT 1</v>
          </cell>
          <cell r="C744" t="str">
            <v>CAISO System</v>
          </cell>
          <cell r="D744">
            <v>31.2</v>
          </cell>
          <cell r="E744">
            <v>31.12</v>
          </cell>
          <cell r="F744">
            <v>31.2</v>
          </cell>
          <cell r="G744">
            <v>38.200000000000003</v>
          </cell>
          <cell r="H744">
            <v>31.2</v>
          </cell>
          <cell r="I744">
            <v>37</v>
          </cell>
          <cell r="J744">
            <v>37.200000000000003</v>
          </cell>
          <cell r="K744">
            <v>36.340000000000003</v>
          </cell>
          <cell r="L744">
            <v>30.46</v>
          </cell>
          <cell r="M744">
            <v>30.28</v>
          </cell>
          <cell r="N744">
            <v>35.51</v>
          </cell>
          <cell r="O744">
            <v>38</v>
          </cell>
        </row>
        <row r="745">
          <cell r="A745" t="str">
            <v>PIT6_7_UNIT 2</v>
          </cell>
          <cell r="B745" t="str">
            <v>PIT PH 6 UNIT 2</v>
          </cell>
          <cell r="C745" t="str">
            <v>CAISO System</v>
          </cell>
          <cell r="D745">
            <v>38</v>
          </cell>
          <cell r="E745">
            <v>38.200000000000003</v>
          </cell>
          <cell r="F745">
            <v>38.51</v>
          </cell>
          <cell r="G745">
            <v>37.65</v>
          </cell>
          <cell r="H745">
            <v>31.15</v>
          </cell>
          <cell r="I745">
            <v>37.799999999999997</v>
          </cell>
          <cell r="J745">
            <v>36.78</v>
          </cell>
          <cell r="K745">
            <v>36.700000000000003</v>
          </cell>
          <cell r="L745">
            <v>35.72</v>
          </cell>
          <cell r="M745">
            <v>29.76</v>
          </cell>
          <cell r="N745">
            <v>36.299999999999997</v>
          </cell>
          <cell r="O745">
            <v>38.04</v>
          </cell>
        </row>
        <row r="746">
          <cell r="A746" t="str">
            <v>PIT7_7_UNIT 1</v>
          </cell>
          <cell r="B746" t="str">
            <v>PIT PH 7 UNIT 1</v>
          </cell>
          <cell r="C746" t="str">
            <v>CAISO System</v>
          </cell>
          <cell r="D746">
            <v>52.2</v>
          </cell>
          <cell r="E746">
            <v>51.08</v>
          </cell>
          <cell r="F746">
            <v>53.2</v>
          </cell>
          <cell r="G746">
            <v>53.14</v>
          </cell>
          <cell r="H746">
            <v>51.64</v>
          </cell>
          <cell r="I746">
            <v>52</v>
          </cell>
          <cell r="J746">
            <v>53.2</v>
          </cell>
          <cell r="K746">
            <v>53.4</v>
          </cell>
          <cell r="L746">
            <v>53.44</v>
          </cell>
          <cell r="M746">
            <v>51.36</v>
          </cell>
          <cell r="N746">
            <v>42.4</v>
          </cell>
          <cell r="O746">
            <v>53.09</v>
          </cell>
        </row>
        <row r="747">
          <cell r="A747" t="str">
            <v>PIT7_7_UNIT 2</v>
          </cell>
          <cell r="B747" t="str">
            <v>PIT PH 7 UNIT 2</v>
          </cell>
          <cell r="C747" t="str">
            <v>CAISO System</v>
          </cell>
          <cell r="D747">
            <v>49.76</v>
          </cell>
          <cell r="E747">
            <v>49.46</v>
          </cell>
          <cell r="F747">
            <v>52.4</v>
          </cell>
          <cell r="G747">
            <v>52.6</v>
          </cell>
          <cell r="H747">
            <v>41.9</v>
          </cell>
          <cell r="I747">
            <v>50.76</v>
          </cell>
          <cell r="J747">
            <v>52.2</v>
          </cell>
          <cell r="K747">
            <v>53.2</v>
          </cell>
          <cell r="L747">
            <v>53.39</v>
          </cell>
          <cell r="M747">
            <v>52.8</v>
          </cell>
          <cell r="N747">
            <v>43.47</v>
          </cell>
          <cell r="O747">
            <v>42.39</v>
          </cell>
        </row>
        <row r="748">
          <cell r="A748" t="str">
            <v>PIUTE_6_GNBSR1</v>
          </cell>
          <cell r="B748" t="str">
            <v>Green Beanworks B</v>
          </cell>
          <cell r="C748" t="str">
            <v>Big Creek-Ventura</v>
          </cell>
          <cell r="D748">
            <v>0.01</v>
          </cell>
          <cell r="E748">
            <v>0.09</v>
          </cell>
          <cell r="F748">
            <v>0.11</v>
          </cell>
          <cell r="G748">
            <v>0.13</v>
          </cell>
          <cell r="H748">
            <v>0.19</v>
          </cell>
          <cell r="I748">
            <v>0.39</v>
          </cell>
          <cell r="J748">
            <v>0.43</v>
          </cell>
          <cell r="K748">
            <v>0.37</v>
          </cell>
          <cell r="L748">
            <v>0.33</v>
          </cell>
          <cell r="M748">
            <v>0.22</v>
          </cell>
          <cell r="N748">
            <v>0.17</v>
          </cell>
          <cell r="O748">
            <v>0.11</v>
          </cell>
        </row>
        <row r="749">
          <cell r="A749" t="str">
            <v>PLACVL_1_CHILIB</v>
          </cell>
          <cell r="B749" t="str">
            <v>Chili Bar Powerhouse</v>
          </cell>
          <cell r="C749" t="str">
            <v>Sierra</v>
          </cell>
          <cell r="D749">
            <v>0.76</v>
          </cell>
          <cell r="E749">
            <v>0.56000000000000005</v>
          </cell>
          <cell r="F749">
            <v>2.91</v>
          </cell>
          <cell r="G749">
            <v>4.45</v>
          </cell>
          <cell r="H749">
            <v>4.2</v>
          </cell>
          <cell r="I749">
            <v>2.93</v>
          </cell>
          <cell r="J749">
            <v>2.37</v>
          </cell>
          <cell r="K749">
            <v>2.89</v>
          </cell>
          <cell r="L749">
            <v>1.86</v>
          </cell>
          <cell r="M749">
            <v>1.34</v>
          </cell>
          <cell r="N749">
            <v>1.01</v>
          </cell>
          <cell r="O749">
            <v>0.97</v>
          </cell>
        </row>
        <row r="750">
          <cell r="A750" t="str">
            <v>PLACVL_1_RCKCRE</v>
          </cell>
          <cell r="B750" t="str">
            <v>Rock Creek Hydro</v>
          </cell>
          <cell r="C750" t="str">
            <v>Sierra</v>
          </cell>
          <cell r="D750">
            <v>0.11</v>
          </cell>
          <cell r="E750">
            <v>0.18</v>
          </cell>
          <cell r="F750">
            <v>0.42</v>
          </cell>
          <cell r="G750">
            <v>0.28999999999999998</v>
          </cell>
          <cell r="H750">
            <v>0.09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0.01</v>
          </cell>
          <cell r="O750">
            <v>0.04</v>
          </cell>
        </row>
        <row r="751">
          <cell r="A751" t="str">
            <v>PLAINV_6_BSOLAR</v>
          </cell>
          <cell r="B751" t="str">
            <v xml:space="preserve">Western Antelope Blue Sky Ranch A </v>
          </cell>
          <cell r="C751" t="str">
            <v>Big Creek-Ventura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</row>
        <row r="752">
          <cell r="A752" t="str">
            <v>PLAINV_6_DSOLAR</v>
          </cell>
          <cell r="B752" t="str">
            <v xml:space="preserve">Western Antelope Dry Ranch </v>
          </cell>
          <cell r="C752" t="str">
            <v>Big Creek-Ventura</v>
          </cell>
          <cell r="D752">
            <v>0.04</v>
          </cell>
          <cell r="E752">
            <v>0.3</v>
          </cell>
          <cell r="F752">
            <v>0.35</v>
          </cell>
          <cell r="G752">
            <v>0.44</v>
          </cell>
          <cell r="H752">
            <v>0.64</v>
          </cell>
          <cell r="I752">
            <v>1.31</v>
          </cell>
          <cell r="J752">
            <v>1.44</v>
          </cell>
          <cell r="K752">
            <v>1.24</v>
          </cell>
          <cell r="L752">
            <v>1.1100000000000001</v>
          </cell>
          <cell r="M752">
            <v>0.74</v>
          </cell>
          <cell r="N752">
            <v>0.56999999999999995</v>
          </cell>
          <cell r="O752">
            <v>0.35</v>
          </cell>
        </row>
        <row r="753">
          <cell r="A753" t="str">
            <v>PLAINV_6_NLRSR1</v>
          </cell>
          <cell r="B753" t="str">
            <v xml:space="preserve">North Lancaster Ranch </v>
          </cell>
          <cell r="C753" t="str">
            <v>Big Creek-Ventura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</row>
        <row r="754">
          <cell r="A754" t="str">
            <v>PLAINV_6_SOLAR3</v>
          </cell>
          <cell r="B754" t="str">
            <v>Sierra Solar Greenworks LLC</v>
          </cell>
          <cell r="C754" t="str">
            <v>Big Creek-Ventura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</row>
        <row r="755">
          <cell r="A755" t="str">
            <v>PLAINV_6_SOLARC</v>
          </cell>
          <cell r="B755" t="str">
            <v>Central Antelope Dry Ranch C</v>
          </cell>
          <cell r="C755" t="str">
            <v>Big Creek-Ventura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</row>
        <row r="756">
          <cell r="A756" t="str">
            <v>PLMSSR_6_HISIER</v>
          </cell>
          <cell r="B756" t="str">
            <v>High Sierra Cogeneration Aggregate</v>
          </cell>
          <cell r="C756" t="str">
            <v>CAISO System</v>
          </cell>
          <cell r="D756">
            <v>6</v>
          </cell>
          <cell r="E756">
            <v>6</v>
          </cell>
          <cell r="F756">
            <v>6</v>
          </cell>
          <cell r="G756">
            <v>6</v>
          </cell>
          <cell r="H756">
            <v>6</v>
          </cell>
          <cell r="I756">
            <v>6</v>
          </cell>
          <cell r="J756">
            <v>6</v>
          </cell>
          <cell r="K756">
            <v>6</v>
          </cell>
          <cell r="L756">
            <v>6</v>
          </cell>
          <cell r="M756">
            <v>6</v>
          </cell>
          <cell r="N756">
            <v>6</v>
          </cell>
          <cell r="O756">
            <v>6</v>
          </cell>
        </row>
        <row r="757">
          <cell r="A757" t="str">
            <v>PLSNTG_7_LNCLND</v>
          </cell>
          <cell r="B757" t="str">
            <v>Lincoln Landfill Power Plant</v>
          </cell>
          <cell r="C757" t="str">
            <v>Sierra</v>
          </cell>
          <cell r="D757">
            <v>3.28</v>
          </cell>
          <cell r="E757">
            <v>3.26</v>
          </cell>
          <cell r="F757">
            <v>3.22</v>
          </cell>
          <cell r="G757">
            <v>3.31</v>
          </cell>
          <cell r="H757">
            <v>3.69</v>
          </cell>
          <cell r="I757">
            <v>3.63</v>
          </cell>
          <cell r="J757">
            <v>3.63</v>
          </cell>
          <cell r="K757">
            <v>3.6</v>
          </cell>
          <cell r="L757">
            <v>3.64</v>
          </cell>
          <cell r="M757">
            <v>3.69</v>
          </cell>
          <cell r="N757">
            <v>3.48</v>
          </cell>
          <cell r="O757">
            <v>3.66</v>
          </cell>
        </row>
        <row r="758">
          <cell r="A758" t="str">
            <v>PMDLET_6_SOLAR1</v>
          </cell>
          <cell r="B758" t="str">
            <v>SEPV Palmdale East, LLC</v>
          </cell>
          <cell r="C758" t="str">
            <v>Big Creek-Ventura</v>
          </cell>
          <cell r="D758">
            <v>0.04</v>
          </cell>
          <cell r="E758">
            <v>0.3</v>
          </cell>
          <cell r="F758">
            <v>0.35</v>
          </cell>
          <cell r="G758">
            <v>0.44</v>
          </cell>
          <cell r="H758">
            <v>0.64</v>
          </cell>
          <cell r="I758">
            <v>1.31</v>
          </cell>
          <cell r="J758">
            <v>1.44</v>
          </cell>
          <cell r="K758">
            <v>1.24</v>
          </cell>
          <cell r="L758">
            <v>1.1100000000000001</v>
          </cell>
          <cell r="M758">
            <v>0.74</v>
          </cell>
          <cell r="N758">
            <v>0.56999999999999995</v>
          </cell>
          <cell r="O758">
            <v>0.35</v>
          </cell>
        </row>
        <row r="759">
          <cell r="A759" t="str">
            <v>PMPJCK_1_RB2SLR</v>
          </cell>
          <cell r="B759" t="str">
            <v>Rio Bravo Solar 2</v>
          </cell>
          <cell r="C759" t="str">
            <v>CAISO System</v>
          </cell>
          <cell r="D759">
            <v>0.08</v>
          </cell>
          <cell r="E759">
            <v>0.6</v>
          </cell>
          <cell r="F759">
            <v>0.7</v>
          </cell>
          <cell r="G759">
            <v>0.88</v>
          </cell>
          <cell r="H759">
            <v>1.28</v>
          </cell>
          <cell r="I759">
            <v>2.62</v>
          </cell>
          <cell r="J759">
            <v>2.88</v>
          </cell>
          <cell r="K759">
            <v>2.48</v>
          </cell>
          <cell r="L759">
            <v>2.2200000000000002</v>
          </cell>
          <cell r="M759">
            <v>1.48</v>
          </cell>
          <cell r="N759">
            <v>1.1399999999999999</v>
          </cell>
          <cell r="O759">
            <v>0.7</v>
          </cell>
        </row>
        <row r="760">
          <cell r="A760" t="str">
            <v>PMPJCK_1_SOLAR1</v>
          </cell>
          <cell r="B760" t="str">
            <v>Pumpjack Solar I</v>
          </cell>
          <cell r="C760" t="str">
            <v>CAISO System</v>
          </cell>
          <cell r="D760">
            <v>0.08</v>
          </cell>
          <cell r="E760">
            <v>0.6</v>
          </cell>
          <cell r="F760">
            <v>0.7</v>
          </cell>
          <cell r="G760">
            <v>0.88</v>
          </cell>
          <cell r="H760">
            <v>1.28</v>
          </cell>
          <cell r="I760">
            <v>2.62</v>
          </cell>
          <cell r="J760">
            <v>2.88</v>
          </cell>
          <cell r="K760">
            <v>2.48</v>
          </cell>
          <cell r="L760">
            <v>2.2200000000000002</v>
          </cell>
          <cell r="M760">
            <v>1.48</v>
          </cell>
          <cell r="N760">
            <v>1.1399999999999999</v>
          </cell>
          <cell r="O760">
            <v>0.7</v>
          </cell>
        </row>
        <row r="761">
          <cell r="A761" t="str">
            <v>PMPJCK_1_SOLAR2</v>
          </cell>
          <cell r="B761" t="str">
            <v>Rio Bravo Solar 1</v>
          </cell>
          <cell r="C761" t="str">
            <v>CAISO System</v>
          </cell>
          <cell r="D761">
            <v>0.08</v>
          </cell>
          <cell r="E761">
            <v>0.6</v>
          </cell>
          <cell r="F761">
            <v>0.7</v>
          </cell>
          <cell r="G761">
            <v>0.88</v>
          </cell>
          <cell r="H761">
            <v>1.28</v>
          </cell>
          <cell r="I761">
            <v>2.62</v>
          </cell>
          <cell r="J761">
            <v>2.88</v>
          </cell>
          <cell r="K761">
            <v>2.48</v>
          </cell>
          <cell r="L761">
            <v>2.2200000000000002</v>
          </cell>
          <cell r="M761">
            <v>1.48</v>
          </cell>
          <cell r="N761">
            <v>1.1399999999999999</v>
          </cell>
          <cell r="O761">
            <v>0.7</v>
          </cell>
        </row>
        <row r="762">
          <cell r="A762" t="str">
            <v>PNCHEG_2_PL1X4</v>
          </cell>
          <cell r="B762" t="str">
            <v>PANOCHE ENERGY CENTER (Aggregated)</v>
          </cell>
          <cell r="C762" t="str">
            <v>CAISO System</v>
          </cell>
          <cell r="D762">
            <v>417</v>
          </cell>
          <cell r="E762">
            <v>417</v>
          </cell>
          <cell r="F762">
            <v>417</v>
          </cell>
          <cell r="G762">
            <v>417</v>
          </cell>
          <cell r="H762">
            <v>417</v>
          </cell>
          <cell r="I762">
            <v>412.84</v>
          </cell>
          <cell r="J762">
            <v>410.24</v>
          </cell>
          <cell r="K762">
            <v>410.24</v>
          </cell>
          <cell r="L762">
            <v>417</v>
          </cell>
          <cell r="M762">
            <v>417</v>
          </cell>
          <cell r="N762">
            <v>417</v>
          </cell>
          <cell r="O762">
            <v>417</v>
          </cell>
        </row>
        <row r="763">
          <cell r="A763" t="str">
            <v>PNCHPP_1_PL1X2</v>
          </cell>
          <cell r="B763" t="str">
            <v>Midway Peaking Aggregate</v>
          </cell>
          <cell r="C763" t="str">
            <v>Fresno</v>
          </cell>
          <cell r="D763">
            <v>119.91</v>
          </cell>
          <cell r="E763">
            <v>119.76</v>
          </cell>
          <cell r="F763">
            <v>119</v>
          </cell>
          <cell r="G763">
            <v>115.16</v>
          </cell>
          <cell r="H763">
            <v>113</v>
          </cell>
          <cell r="I763">
            <v>111.34</v>
          </cell>
          <cell r="J763">
            <v>108.54</v>
          </cell>
          <cell r="K763">
            <v>109</v>
          </cell>
          <cell r="L763">
            <v>110</v>
          </cell>
          <cell r="M763">
            <v>113</v>
          </cell>
          <cell r="N763">
            <v>119</v>
          </cell>
          <cell r="O763">
            <v>119.91</v>
          </cell>
        </row>
        <row r="764">
          <cell r="A764" t="str">
            <v>PNCHVS_2_SOLAR</v>
          </cell>
          <cell r="B764" t="str">
            <v>Panoche Valley Solar</v>
          </cell>
          <cell r="C764" t="str">
            <v>CAISO System</v>
          </cell>
          <cell r="D764">
            <v>0.56000000000000005</v>
          </cell>
          <cell r="E764">
            <v>4.2</v>
          </cell>
          <cell r="F764">
            <v>4.9000000000000004</v>
          </cell>
          <cell r="G764">
            <v>6.16</v>
          </cell>
          <cell r="H764">
            <v>8.9600000000000009</v>
          </cell>
          <cell r="I764">
            <v>18.34</v>
          </cell>
          <cell r="J764">
            <v>20.16</v>
          </cell>
          <cell r="K764">
            <v>17.36</v>
          </cell>
          <cell r="L764">
            <v>15.54</v>
          </cell>
          <cell r="M764">
            <v>10.36</v>
          </cell>
          <cell r="N764">
            <v>7.98</v>
          </cell>
          <cell r="O764">
            <v>4.9000000000000004</v>
          </cell>
        </row>
        <row r="765">
          <cell r="A765" t="str">
            <v>PNOCHE_1_PL1X2</v>
          </cell>
          <cell r="B765" t="str">
            <v>Panoche Peaker</v>
          </cell>
          <cell r="C765" t="str">
            <v>Fresno</v>
          </cell>
          <cell r="D765">
            <v>49.97</v>
          </cell>
          <cell r="E765">
            <v>49.97</v>
          </cell>
          <cell r="F765">
            <v>49.97</v>
          </cell>
          <cell r="G765">
            <v>49.97</v>
          </cell>
          <cell r="H765">
            <v>49.97</v>
          </cell>
          <cell r="I765">
            <v>49.97</v>
          </cell>
          <cell r="J765">
            <v>49.97</v>
          </cell>
          <cell r="K765">
            <v>49.97</v>
          </cell>
          <cell r="L765">
            <v>49.97</v>
          </cell>
          <cell r="M765">
            <v>49.97</v>
          </cell>
          <cell r="N765">
            <v>49.97</v>
          </cell>
          <cell r="O765">
            <v>49.97</v>
          </cell>
        </row>
        <row r="766">
          <cell r="A766" t="str">
            <v>PNOCHE_1_UNITA1</v>
          </cell>
          <cell r="B766" t="str">
            <v>CalPeak Power Panoche Unit 1</v>
          </cell>
          <cell r="C766" t="str">
            <v>Fresno</v>
          </cell>
          <cell r="D766">
            <v>52.01</v>
          </cell>
          <cell r="E766">
            <v>52.01</v>
          </cell>
          <cell r="F766">
            <v>52.01</v>
          </cell>
          <cell r="G766">
            <v>52.01</v>
          </cell>
          <cell r="H766">
            <v>52.01</v>
          </cell>
          <cell r="I766">
            <v>52.01</v>
          </cell>
          <cell r="J766">
            <v>52.01</v>
          </cell>
          <cell r="K766">
            <v>52.01</v>
          </cell>
          <cell r="L766">
            <v>52.01</v>
          </cell>
          <cell r="M766">
            <v>52.01</v>
          </cell>
          <cell r="N766">
            <v>52.01</v>
          </cell>
          <cell r="O766">
            <v>52.01</v>
          </cell>
        </row>
        <row r="767">
          <cell r="A767" t="str">
            <v>POEPH_7_UNIT 1</v>
          </cell>
          <cell r="B767" t="str">
            <v>POE HYDRO UNIT 1</v>
          </cell>
          <cell r="C767" t="str">
            <v>Sierra</v>
          </cell>
          <cell r="D767">
            <v>43.6</v>
          </cell>
          <cell r="E767">
            <v>48</v>
          </cell>
          <cell r="F767">
            <v>48</v>
          </cell>
          <cell r="G767">
            <v>48</v>
          </cell>
          <cell r="H767">
            <v>43.6</v>
          </cell>
          <cell r="I767">
            <v>44.8</v>
          </cell>
          <cell r="J767">
            <v>45.2</v>
          </cell>
          <cell r="K767">
            <v>44</v>
          </cell>
          <cell r="L767">
            <v>40.130000000000003</v>
          </cell>
          <cell r="M767">
            <v>32.4</v>
          </cell>
          <cell r="N767">
            <v>18.399999999999999</v>
          </cell>
          <cell r="O767">
            <v>15.55</v>
          </cell>
        </row>
        <row r="768">
          <cell r="A768" t="str">
            <v>POEPH_7_UNIT 2</v>
          </cell>
          <cell r="B768" t="str">
            <v>POE HYDRO UNIT 2</v>
          </cell>
          <cell r="C768" t="str">
            <v>Sierra</v>
          </cell>
          <cell r="D768">
            <v>44</v>
          </cell>
          <cell r="E768">
            <v>48</v>
          </cell>
          <cell r="F768">
            <v>48</v>
          </cell>
          <cell r="G768">
            <v>48</v>
          </cell>
          <cell r="H768">
            <v>41.41</v>
          </cell>
          <cell r="I768">
            <v>20</v>
          </cell>
          <cell r="J768">
            <v>40</v>
          </cell>
          <cell r="K768">
            <v>42.64</v>
          </cell>
          <cell r="L768">
            <v>42.64</v>
          </cell>
          <cell r="M768">
            <v>20.399999999999999</v>
          </cell>
          <cell r="N768">
            <v>20</v>
          </cell>
          <cell r="O768">
            <v>15.38</v>
          </cell>
        </row>
        <row r="769">
          <cell r="A769" t="str">
            <v>POTTER_6_UNITS</v>
          </cell>
          <cell r="B769" t="str">
            <v>Potter Valley</v>
          </cell>
          <cell r="C769" t="str">
            <v>NCNB</v>
          </cell>
          <cell r="D769">
            <v>1.92</v>
          </cell>
          <cell r="E769">
            <v>1.38</v>
          </cell>
          <cell r="F769">
            <v>0.85</v>
          </cell>
          <cell r="G769">
            <v>1.24</v>
          </cell>
          <cell r="H769">
            <v>1.34</v>
          </cell>
          <cell r="I769">
            <v>1.34</v>
          </cell>
          <cell r="J769">
            <v>1.41</v>
          </cell>
          <cell r="K769">
            <v>1.42</v>
          </cell>
          <cell r="L769">
            <v>1.18</v>
          </cell>
          <cell r="M769">
            <v>1</v>
          </cell>
          <cell r="N769">
            <v>1.1499999999999999</v>
          </cell>
          <cell r="O769">
            <v>1.55</v>
          </cell>
        </row>
        <row r="770">
          <cell r="A770" t="str">
            <v>POTTER_7_VECINO</v>
          </cell>
          <cell r="B770" t="str">
            <v>Vecino Vineyards LLC</v>
          </cell>
          <cell r="C770" t="str">
            <v>NCNB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</row>
        <row r="771">
          <cell r="A771" t="str">
            <v>PRCTVY_1_MIGBT1</v>
          </cell>
          <cell r="B771" t="str">
            <v>Miguel BESS</v>
          </cell>
          <cell r="C771" t="str">
            <v>San Diego-IV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</row>
        <row r="772">
          <cell r="A772" t="str">
            <v>PRIMM_2_SOLAR1</v>
          </cell>
          <cell r="B772" t="str">
            <v>Silver State South</v>
          </cell>
          <cell r="C772" t="str">
            <v>CAISO System</v>
          </cell>
          <cell r="D772">
            <v>1</v>
          </cell>
          <cell r="E772">
            <v>7.5</v>
          </cell>
          <cell r="F772">
            <v>8.75</v>
          </cell>
          <cell r="G772">
            <v>11</v>
          </cell>
          <cell r="H772">
            <v>16</v>
          </cell>
          <cell r="I772">
            <v>32.75</v>
          </cell>
          <cell r="J772">
            <v>36</v>
          </cell>
          <cell r="K772">
            <v>31</v>
          </cell>
          <cell r="L772">
            <v>27.75</v>
          </cell>
          <cell r="M772">
            <v>18.5</v>
          </cell>
          <cell r="N772">
            <v>14.25</v>
          </cell>
          <cell r="O772">
            <v>8.75</v>
          </cell>
        </row>
        <row r="773">
          <cell r="A773" t="str">
            <v>PSWEET_1_STCRUZ</v>
          </cell>
          <cell r="B773" t="str">
            <v>Santa Cruz Energy LLC</v>
          </cell>
          <cell r="C773" t="str">
            <v>CAISO System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</row>
        <row r="774">
          <cell r="A774" t="str">
            <v>PSWEET_7_QFUNTS</v>
          </cell>
          <cell r="B774" t="str">
            <v>PSWEET_7_QFUNTS</v>
          </cell>
          <cell r="C774" t="str">
            <v>CAISO System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</row>
        <row r="775">
          <cell r="A775" t="str">
            <v>PUTHCR_1_SOLAR1</v>
          </cell>
          <cell r="B775" t="str">
            <v>Putah Creek Solar Farm</v>
          </cell>
          <cell r="C775" t="str">
            <v>CAISO System</v>
          </cell>
          <cell r="D775">
            <v>0.01</v>
          </cell>
          <cell r="E775">
            <v>0.06</v>
          </cell>
          <cell r="F775">
            <v>7.0000000000000007E-2</v>
          </cell>
          <cell r="G775">
            <v>0.09</v>
          </cell>
          <cell r="H775">
            <v>0.13</v>
          </cell>
          <cell r="I775">
            <v>0.26</v>
          </cell>
          <cell r="J775">
            <v>0.28999999999999998</v>
          </cell>
          <cell r="K775">
            <v>0.25</v>
          </cell>
          <cell r="L775">
            <v>0.22</v>
          </cell>
          <cell r="M775">
            <v>0.15</v>
          </cell>
          <cell r="N775">
            <v>0.11</v>
          </cell>
          <cell r="O775">
            <v>7.0000000000000007E-2</v>
          </cell>
        </row>
        <row r="776">
          <cell r="A776" t="str">
            <v>PWEST_1_UNIT</v>
          </cell>
          <cell r="B776" t="str">
            <v>PACIFIC WEST 1 WIND GENERATION</v>
          </cell>
          <cell r="C776" t="str">
            <v>LA Basin</v>
          </cell>
          <cell r="D776">
            <v>0.37107000958905106</v>
          </cell>
          <cell r="E776">
            <v>0.39465865724833066</v>
          </cell>
          <cell r="F776">
            <v>0.34676957759252869</v>
          </cell>
          <cell r="G776">
            <v>0.33223430375191748</v>
          </cell>
          <cell r="H776">
            <v>0.35327836239788568</v>
          </cell>
          <cell r="I776">
            <v>0.32382136789448535</v>
          </cell>
          <cell r="J776">
            <v>0.30085695417510738</v>
          </cell>
          <cell r="K776">
            <v>0.22860397882948874</v>
          </cell>
          <cell r="L776">
            <v>0.23615437681851509</v>
          </cell>
          <cell r="M776">
            <v>0.21907778844996562</v>
          </cell>
          <cell r="N776">
            <v>0.29524747227899739</v>
          </cell>
          <cell r="O776">
            <v>0.35764291793003278</v>
          </cell>
        </row>
        <row r="777">
          <cell r="A777" t="str">
            <v>RATSKE_2_NROSR1</v>
          </cell>
          <cell r="B777" t="str">
            <v>North Rosamond Solar</v>
          </cell>
          <cell r="C777" t="str">
            <v>CAISO System</v>
          </cell>
          <cell r="D777">
            <v>0.6</v>
          </cell>
          <cell r="E777">
            <v>4.5</v>
          </cell>
          <cell r="F777">
            <v>5.25</v>
          </cell>
          <cell r="G777">
            <v>6.6</v>
          </cell>
          <cell r="H777">
            <v>9.6</v>
          </cell>
          <cell r="I777">
            <v>19.649999999999999</v>
          </cell>
          <cell r="J777">
            <v>21.6</v>
          </cell>
          <cell r="K777">
            <v>18.600000000000001</v>
          </cell>
          <cell r="L777">
            <v>16.649999999999999</v>
          </cell>
          <cell r="M777">
            <v>11.1</v>
          </cell>
          <cell r="N777">
            <v>8.5500000000000007</v>
          </cell>
          <cell r="O777">
            <v>5.25</v>
          </cell>
        </row>
        <row r="778">
          <cell r="A778" t="str">
            <v>RCKCRK_7_UNIT 1</v>
          </cell>
          <cell r="B778" t="str">
            <v>ROCK CREEK HYDRO UNIT 1</v>
          </cell>
          <cell r="C778" t="str">
            <v>Sierra</v>
          </cell>
          <cell r="D778">
            <v>33.68</v>
          </cell>
          <cell r="E778">
            <v>20</v>
          </cell>
          <cell r="F778">
            <v>33.4</v>
          </cell>
          <cell r="G778">
            <v>36</v>
          </cell>
          <cell r="H778">
            <v>2.4</v>
          </cell>
          <cell r="I778">
            <v>6.4</v>
          </cell>
          <cell r="J778">
            <v>31.89</v>
          </cell>
          <cell r="K778">
            <v>30</v>
          </cell>
          <cell r="L778">
            <v>24</v>
          </cell>
          <cell r="M778">
            <v>16.399999999999999</v>
          </cell>
          <cell r="N778">
            <v>15.48</v>
          </cell>
          <cell r="O778">
            <v>20</v>
          </cell>
        </row>
        <row r="779">
          <cell r="A779" t="str">
            <v>RCKCRK_7_UNIT 2</v>
          </cell>
          <cell r="B779" t="str">
            <v>ROCK CREEK HYDRO UNIT 2</v>
          </cell>
          <cell r="C779" t="str">
            <v>Sierra</v>
          </cell>
          <cell r="D779">
            <v>24</v>
          </cell>
          <cell r="E779">
            <v>36</v>
          </cell>
          <cell r="F779">
            <v>40</v>
          </cell>
          <cell r="G779">
            <v>16</v>
          </cell>
          <cell r="H779">
            <v>16</v>
          </cell>
          <cell r="I779">
            <v>24.26</v>
          </cell>
          <cell r="J779">
            <v>36</v>
          </cell>
          <cell r="K779">
            <v>40</v>
          </cell>
          <cell r="L779">
            <v>40</v>
          </cell>
          <cell r="M779">
            <v>0</v>
          </cell>
          <cell r="N779">
            <v>0</v>
          </cell>
          <cell r="O779">
            <v>16.100000000000001</v>
          </cell>
        </row>
        <row r="780">
          <cell r="A780" t="str">
            <v>RDWAY_1_CREST</v>
          </cell>
          <cell r="B780" t="str">
            <v>CREST Contracts</v>
          </cell>
          <cell r="C780" t="str">
            <v>CAISO System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0</v>
          </cell>
        </row>
        <row r="781">
          <cell r="A781" t="str">
            <v>RECTOR_2_CREST</v>
          </cell>
          <cell r="B781" t="str">
            <v>Rector Aggregate Solar Resources</v>
          </cell>
          <cell r="C781" t="str">
            <v>Big Creek-Ventura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</row>
        <row r="782">
          <cell r="A782" t="str">
            <v>RECTOR_2_IVANPV</v>
          </cell>
          <cell r="B782" t="str">
            <v>Ivanhoe Tulare PV</v>
          </cell>
          <cell r="C782" t="str">
            <v>Big Creek-Ventura</v>
          </cell>
          <cell r="D782">
            <v>0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</row>
        <row r="783">
          <cell r="A783" t="str">
            <v>RECTOR_2_KAWEAH</v>
          </cell>
          <cell r="B783" t="str">
            <v>KAWEAH PH 2 &amp; 3 PSP AGGREGATE</v>
          </cell>
          <cell r="C783" t="str">
            <v>Big Creek-Ventura</v>
          </cell>
          <cell r="D783">
            <v>2.16</v>
          </cell>
          <cell r="E783">
            <v>2.09</v>
          </cell>
          <cell r="F783">
            <v>2.58</v>
          </cell>
          <cell r="G783">
            <v>3.41</v>
          </cell>
          <cell r="H783">
            <v>3.27</v>
          </cell>
          <cell r="I783">
            <v>2.96</v>
          </cell>
          <cell r="J783">
            <v>2.19</v>
          </cell>
          <cell r="K783">
            <v>1.66</v>
          </cell>
          <cell r="L783">
            <v>0.76</v>
          </cell>
          <cell r="M783">
            <v>0</v>
          </cell>
          <cell r="N783">
            <v>0</v>
          </cell>
          <cell r="O783">
            <v>1.1599999999999999</v>
          </cell>
        </row>
        <row r="784">
          <cell r="A784" t="str">
            <v>RECTOR_2_KAWH 1</v>
          </cell>
          <cell r="B784" t="str">
            <v>KAWEAH PH 1 UNIT 1</v>
          </cell>
          <cell r="C784" t="str">
            <v>Big Creek-Ventura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</row>
        <row r="785">
          <cell r="A785" t="str">
            <v>RECTOR_2_QF</v>
          </cell>
          <cell r="B785" t="str">
            <v>Kaweah Unit 1</v>
          </cell>
          <cell r="C785" t="str">
            <v>Big Creek-Ventura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5.2</v>
          </cell>
          <cell r="I785">
            <v>12.74</v>
          </cell>
          <cell r="J785">
            <v>4.8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</row>
        <row r="786">
          <cell r="A786" t="str">
            <v>RECTOR_2_TFDBM1</v>
          </cell>
          <cell r="B786" t="str">
            <v>Two Fiets Dairy Digester</v>
          </cell>
          <cell r="C786" t="str">
            <v>Big Creek-Ventura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</row>
        <row r="787">
          <cell r="A787" t="str">
            <v>RECTOR_7_TULARE</v>
          </cell>
          <cell r="B787" t="str">
            <v xml:space="preserve">MM Tulare </v>
          </cell>
          <cell r="C787" t="str">
            <v>Big Creek-Ventura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</row>
        <row r="788">
          <cell r="A788" t="str">
            <v>REDBLF_6_UNIT</v>
          </cell>
          <cell r="B788" t="str">
            <v>RED BLUFF PEAKER PLANT</v>
          </cell>
          <cell r="C788" t="str">
            <v>CAISO System</v>
          </cell>
          <cell r="D788">
            <v>44</v>
          </cell>
          <cell r="E788">
            <v>44</v>
          </cell>
          <cell r="F788">
            <v>44</v>
          </cell>
          <cell r="G788">
            <v>44</v>
          </cell>
          <cell r="H788">
            <v>44</v>
          </cell>
          <cell r="I788">
            <v>44</v>
          </cell>
          <cell r="J788">
            <v>44</v>
          </cell>
          <cell r="K788">
            <v>44</v>
          </cell>
          <cell r="L788">
            <v>44</v>
          </cell>
          <cell r="M788">
            <v>44</v>
          </cell>
          <cell r="N788">
            <v>44</v>
          </cell>
          <cell r="O788">
            <v>44</v>
          </cell>
        </row>
        <row r="789">
          <cell r="A789" t="str">
            <v>REDMAN_2_SOLAR</v>
          </cell>
          <cell r="B789" t="str">
            <v>Lancaster East Avenue F</v>
          </cell>
          <cell r="C789" t="str">
            <v>Big Creek-Ventura</v>
          </cell>
          <cell r="D789">
            <v>0.02</v>
          </cell>
          <cell r="E789">
            <v>0.11</v>
          </cell>
          <cell r="F789">
            <v>0.13</v>
          </cell>
          <cell r="G789">
            <v>0.17</v>
          </cell>
          <cell r="H789">
            <v>0.24</v>
          </cell>
          <cell r="I789">
            <v>0.49</v>
          </cell>
          <cell r="J789">
            <v>0.54</v>
          </cell>
          <cell r="K789">
            <v>0.47</v>
          </cell>
          <cell r="L789">
            <v>0.42</v>
          </cell>
          <cell r="M789">
            <v>0.28000000000000003</v>
          </cell>
          <cell r="N789">
            <v>0.21</v>
          </cell>
          <cell r="O789">
            <v>0.13</v>
          </cell>
        </row>
        <row r="790">
          <cell r="A790" t="str">
            <v>REDMAN_6_AVSSR1</v>
          </cell>
          <cell r="B790" t="str">
            <v>Antelope Valley Solar</v>
          </cell>
          <cell r="C790" t="str">
            <v>Big Creek-Ventura</v>
          </cell>
          <cell r="D790">
            <v>0.01</v>
          </cell>
          <cell r="E790">
            <v>0.09</v>
          </cell>
          <cell r="F790">
            <v>0.11</v>
          </cell>
          <cell r="G790">
            <v>0.13</v>
          </cell>
          <cell r="H790">
            <v>0.19</v>
          </cell>
          <cell r="I790">
            <v>0.39</v>
          </cell>
          <cell r="J790">
            <v>0.43</v>
          </cell>
          <cell r="K790">
            <v>0.37</v>
          </cell>
          <cell r="L790">
            <v>0.33</v>
          </cell>
          <cell r="M790">
            <v>0.22</v>
          </cell>
          <cell r="N790">
            <v>0.17</v>
          </cell>
          <cell r="O790">
            <v>0.11</v>
          </cell>
        </row>
        <row r="791">
          <cell r="A791" t="str">
            <v>REDOND_7_UNIT 5</v>
          </cell>
          <cell r="B791" t="str">
            <v>REDONDO GEN STA. UNIT 5</v>
          </cell>
          <cell r="C791" t="str">
            <v>LA Basin</v>
          </cell>
          <cell r="D791">
            <v>178.87</v>
          </cell>
          <cell r="E791">
            <v>178.87</v>
          </cell>
          <cell r="F791">
            <v>178.87</v>
          </cell>
          <cell r="G791">
            <v>178.87</v>
          </cell>
          <cell r="H791">
            <v>178.87</v>
          </cell>
          <cell r="I791">
            <v>178.87</v>
          </cell>
          <cell r="J791">
            <v>178.87</v>
          </cell>
          <cell r="K791">
            <v>178.87</v>
          </cell>
          <cell r="L791">
            <v>178.87</v>
          </cell>
          <cell r="M791">
            <v>178.87</v>
          </cell>
          <cell r="N791">
            <v>178.87</v>
          </cell>
          <cell r="O791">
            <v>178.87</v>
          </cell>
        </row>
        <row r="792">
          <cell r="A792" t="str">
            <v>REDOND_7_UNIT 6</v>
          </cell>
          <cell r="B792" t="str">
            <v>REDONDO GEN STA. UNIT 6</v>
          </cell>
          <cell r="C792" t="str">
            <v>LA Basin</v>
          </cell>
          <cell r="D792">
            <v>174.29</v>
          </cell>
          <cell r="E792">
            <v>174.29</v>
          </cell>
          <cell r="F792">
            <v>174.29</v>
          </cell>
          <cell r="G792">
            <v>174.29</v>
          </cell>
          <cell r="H792">
            <v>174.29</v>
          </cell>
          <cell r="I792">
            <v>174.29</v>
          </cell>
          <cell r="J792">
            <v>174.29</v>
          </cell>
          <cell r="K792">
            <v>174.29</v>
          </cell>
          <cell r="L792">
            <v>174.29</v>
          </cell>
          <cell r="M792">
            <v>174.29</v>
          </cell>
          <cell r="N792">
            <v>174.29</v>
          </cell>
          <cell r="O792">
            <v>174.29</v>
          </cell>
        </row>
        <row r="793">
          <cell r="A793" t="str">
            <v>REDOND_7_UNIT 8</v>
          </cell>
          <cell r="B793" t="str">
            <v>REDONDO GEN STA. UNIT 8</v>
          </cell>
          <cell r="C793" t="str">
            <v>LA Basin</v>
          </cell>
          <cell r="D793">
            <v>480</v>
          </cell>
          <cell r="E793">
            <v>480</v>
          </cell>
          <cell r="F793">
            <v>480</v>
          </cell>
          <cell r="G793">
            <v>480</v>
          </cell>
          <cell r="H793">
            <v>480</v>
          </cell>
          <cell r="I793">
            <v>480</v>
          </cell>
          <cell r="J793">
            <v>480</v>
          </cell>
          <cell r="K793">
            <v>480</v>
          </cell>
          <cell r="L793">
            <v>480</v>
          </cell>
          <cell r="M793">
            <v>480</v>
          </cell>
          <cell r="N793">
            <v>480</v>
          </cell>
          <cell r="O793">
            <v>480</v>
          </cell>
        </row>
        <row r="794">
          <cell r="A794" t="str">
            <v>REEDLY_6_SOLAR</v>
          </cell>
          <cell r="B794" t="str">
            <v>Terzian</v>
          </cell>
          <cell r="C794" t="str">
            <v>Fresno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0</v>
          </cell>
          <cell r="O794">
            <v>0</v>
          </cell>
        </row>
        <row r="795">
          <cell r="A795" t="str">
            <v>RENWD_1_QF</v>
          </cell>
          <cell r="B795" t="str">
            <v>Renwind re-powering project</v>
          </cell>
          <cell r="C795" t="str">
            <v>LA Basin</v>
          </cell>
          <cell r="D795">
            <v>1.767000045662148</v>
          </cell>
          <cell r="E795">
            <v>1.8793269392777652</v>
          </cell>
          <cell r="F795">
            <v>1.6512837028215652</v>
          </cell>
          <cell r="G795">
            <v>1.582068113104369</v>
          </cell>
          <cell r="H795">
            <v>1.682277916180408</v>
          </cell>
          <cell r="I795">
            <v>1.5420065137832633</v>
          </cell>
          <cell r="J795">
            <v>1.4326521627386066</v>
          </cell>
          <cell r="K795">
            <v>1.0885903753785178</v>
          </cell>
          <cell r="L795">
            <v>1.1245446515167385</v>
          </cell>
          <cell r="M795">
            <v>1.0432275640474553</v>
          </cell>
          <cell r="N795">
            <v>1.4059403441857019</v>
          </cell>
          <cell r="O795">
            <v>1.7030615139525371</v>
          </cell>
        </row>
        <row r="796">
          <cell r="A796" t="str">
            <v>RICHMN_1_CHVSR2</v>
          </cell>
          <cell r="B796" t="str">
            <v>Chevron 8.5</v>
          </cell>
          <cell r="C796" t="str">
            <v>Bay Area</v>
          </cell>
          <cell r="D796">
            <v>0.03</v>
          </cell>
          <cell r="E796">
            <v>0.26</v>
          </cell>
          <cell r="F796">
            <v>0.3</v>
          </cell>
          <cell r="G796">
            <v>0.37</v>
          </cell>
          <cell r="H796">
            <v>0.54</v>
          </cell>
          <cell r="I796">
            <v>1.1100000000000001</v>
          </cell>
          <cell r="J796">
            <v>1.22</v>
          </cell>
          <cell r="K796">
            <v>1.05</v>
          </cell>
          <cell r="L796">
            <v>0.94</v>
          </cell>
          <cell r="M796">
            <v>0.63</v>
          </cell>
          <cell r="N796">
            <v>0.48</v>
          </cell>
          <cell r="O796">
            <v>0.3</v>
          </cell>
        </row>
        <row r="797">
          <cell r="A797" t="str">
            <v>RICHMN_1_SOLAR</v>
          </cell>
          <cell r="B797" t="str">
            <v>Chevron 2</v>
          </cell>
          <cell r="C797" t="str">
            <v>Bay Area</v>
          </cell>
          <cell r="D797">
            <v>0.01</v>
          </cell>
          <cell r="E797">
            <v>0.06</v>
          </cell>
          <cell r="F797">
            <v>7.0000000000000007E-2</v>
          </cell>
          <cell r="G797">
            <v>0.09</v>
          </cell>
          <cell r="H797">
            <v>0.13</v>
          </cell>
          <cell r="I797">
            <v>0.26</v>
          </cell>
          <cell r="J797">
            <v>0.28999999999999998</v>
          </cell>
          <cell r="K797">
            <v>0.25</v>
          </cell>
          <cell r="L797">
            <v>0.22</v>
          </cell>
          <cell r="M797">
            <v>0.15</v>
          </cell>
          <cell r="N797">
            <v>0.11</v>
          </cell>
          <cell r="O797">
            <v>7.0000000000000007E-2</v>
          </cell>
        </row>
        <row r="798">
          <cell r="A798" t="str">
            <v>RICHMN_7_BAYENV</v>
          </cell>
          <cell r="B798" t="str">
            <v>BAY ENVIRONMENTAL (NOVE POWER)</v>
          </cell>
          <cell r="C798" t="str">
            <v>Bay Area</v>
          </cell>
          <cell r="D798">
            <v>0.46</v>
          </cell>
          <cell r="E798">
            <v>0.45</v>
          </cell>
          <cell r="F798">
            <v>0.4</v>
          </cell>
          <cell r="G798">
            <v>0.38</v>
          </cell>
          <cell r="H798">
            <v>0.35</v>
          </cell>
          <cell r="I798">
            <v>0.4</v>
          </cell>
          <cell r="J798">
            <v>0.35</v>
          </cell>
          <cell r="K798">
            <v>0.41</v>
          </cell>
          <cell r="L798">
            <v>0.1</v>
          </cell>
          <cell r="M798">
            <v>0.3</v>
          </cell>
          <cell r="N798">
            <v>0.39</v>
          </cell>
          <cell r="O798">
            <v>0.28999999999999998</v>
          </cell>
        </row>
        <row r="799">
          <cell r="A799" t="str">
            <v>RIOBRV_6_UNIT 1</v>
          </cell>
          <cell r="B799" t="str">
            <v>RIO BRAVO HYDRO</v>
          </cell>
          <cell r="C799" t="str">
            <v>CAISO System</v>
          </cell>
          <cell r="D799">
            <v>0.14000000000000001</v>
          </cell>
          <cell r="E799">
            <v>0.19</v>
          </cell>
          <cell r="F799">
            <v>0.3</v>
          </cell>
          <cell r="G799">
            <v>4.5999999999999996</v>
          </cell>
          <cell r="H799">
            <v>4.3499999999999996</v>
          </cell>
          <cell r="I799">
            <v>3.37</v>
          </cell>
          <cell r="J799">
            <v>6.23</v>
          </cell>
          <cell r="K799">
            <v>4.72</v>
          </cell>
          <cell r="L799">
            <v>2.9</v>
          </cell>
          <cell r="M799">
            <v>1.66</v>
          </cell>
          <cell r="N799">
            <v>0.28999999999999998</v>
          </cell>
          <cell r="O799">
            <v>0</v>
          </cell>
        </row>
        <row r="800">
          <cell r="A800" t="str">
            <v>RIOOSO_1_QF</v>
          </cell>
          <cell r="B800" t="str">
            <v>SMALL QF AGGREGATION - GRASS VALLEY</v>
          </cell>
          <cell r="C800" t="str">
            <v>Sierra</v>
          </cell>
          <cell r="D800">
            <v>0.13</v>
          </cell>
          <cell r="E800">
            <v>0.38</v>
          </cell>
          <cell r="F800">
            <v>0.39</v>
          </cell>
          <cell r="G800">
            <v>0.6</v>
          </cell>
          <cell r="H800">
            <v>0.73</v>
          </cell>
          <cell r="I800">
            <v>0.6</v>
          </cell>
          <cell r="J800">
            <v>0.51</v>
          </cell>
          <cell r="K800">
            <v>0.59</v>
          </cell>
          <cell r="L800">
            <v>0.53</v>
          </cell>
          <cell r="M800">
            <v>0.08</v>
          </cell>
          <cell r="N800">
            <v>0.02</v>
          </cell>
          <cell r="O800">
            <v>0.05</v>
          </cell>
        </row>
        <row r="801">
          <cell r="A801" t="str">
            <v>RNDMTN_2_SLSPHY1</v>
          </cell>
          <cell r="B801" t="str">
            <v>Silver Springs</v>
          </cell>
          <cell r="C801" t="str">
            <v>CAISO System</v>
          </cell>
          <cell r="D801">
            <v>0.2</v>
          </cell>
          <cell r="E801">
            <v>0.22</v>
          </cell>
          <cell r="F801">
            <v>0.28000000000000003</v>
          </cell>
          <cell r="G801">
            <v>0.28999999999999998</v>
          </cell>
          <cell r="H801">
            <v>0.26</v>
          </cell>
          <cell r="I801">
            <v>0.23</v>
          </cell>
          <cell r="J801">
            <v>0.21</v>
          </cell>
          <cell r="K801">
            <v>0.2</v>
          </cell>
          <cell r="L801">
            <v>0.17</v>
          </cell>
          <cell r="M801">
            <v>0.16</v>
          </cell>
          <cell r="N801">
            <v>0.17</v>
          </cell>
          <cell r="O801">
            <v>0.16</v>
          </cell>
        </row>
        <row r="802">
          <cell r="A802" t="str">
            <v>RNDSBG_1_HZASR1</v>
          </cell>
          <cell r="B802" t="str">
            <v>Hazel A</v>
          </cell>
          <cell r="C802" t="str">
            <v>CAISO System</v>
          </cell>
          <cell r="D802">
            <v>0.01</v>
          </cell>
          <cell r="E802">
            <v>0.09</v>
          </cell>
          <cell r="F802">
            <v>0.1</v>
          </cell>
          <cell r="G802">
            <v>0.13</v>
          </cell>
          <cell r="H802">
            <v>0.19</v>
          </cell>
          <cell r="I802">
            <v>0.39</v>
          </cell>
          <cell r="J802">
            <v>0.43</v>
          </cell>
          <cell r="K802">
            <v>0.37</v>
          </cell>
          <cell r="L802">
            <v>0.33</v>
          </cell>
          <cell r="M802">
            <v>0.22</v>
          </cell>
          <cell r="N802">
            <v>0.17</v>
          </cell>
          <cell r="O802">
            <v>0.1</v>
          </cell>
        </row>
        <row r="803">
          <cell r="A803" t="str">
            <v>ROLLIN_6_UNIT</v>
          </cell>
          <cell r="B803" t="str">
            <v>ROLLINS HYDRO</v>
          </cell>
          <cell r="C803" t="str">
            <v>Sierra</v>
          </cell>
          <cell r="D803">
            <v>5.12</v>
          </cell>
          <cell r="E803">
            <v>4.08</v>
          </cell>
          <cell r="F803">
            <v>6.58</v>
          </cell>
          <cell r="G803">
            <v>10.25</v>
          </cell>
          <cell r="H803">
            <v>9.86</v>
          </cell>
          <cell r="I803">
            <v>5.96</v>
          </cell>
          <cell r="J803">
            <v>6.74</v>
          </cell>
          <cell r="K803">
            <v>5.94</v>
          </cell>
          <cell r="L803">
            <v>4.6900000000000004</v>
          </cell>
          <cell r="M803">
            <v>2.11</v>
          </cell>
          <cell r="N803">
            <v>1.04</v>
          </cell>
          <cell r="O803">
            <v>6.62</v>
          </cell>
        </row>
        <row r="804">
          <cell r="A804" t="str">
            <v>ROSMDW_2_WIND1</v>
          </cell>
          <cell r="B804" t="str">
            <v>Pacific Wind - Phase 1</v>
          </cell>
          <cell r="C804" t="str">
            <v>CAISO System</v>
          </cell>
          <cell r="D804">
            <v>24.738000639270069</v>
          </cell>
          <cell r="E804">
            <v>26.310577149888712</v>
          </cell>
          <cell r="F804">
            <v>23.117971839501912</v>
          </cell>
          <cell r="G804">
            <v>22.148953583461164</v>
          </cell>
          <cell r="H804">
            <v>23.551890826525714</v>
          </cell>
          <cell r="I804">
            <v>21.588091192965688</v>
          </cell>
          <cell r="J804">
            <v>20.057130278340491</v>
          </cell>
          <cell r="K804">
            <v>15.240265255299249</v>
          </cell>
          <cell r="L804">
            <v>15.743625121234338</v>
          </cell>
          <cell r="M804">
            <v>14.605185896664374</v>
          </cell>
          <cell r="N804">
            <v>19.683164818599828</v>
          </cell>
          <cell r="O804">
            <v>23.842861195335519</v>
          </cell>
        </row>
        <row r="805">
          <cell r="A805" t="str">
            <v>ROSMND_6_SOLAR</v>
          </cell>
          <cell r="B805" t="str">
            <v>Lancaster B</v>
          </cell>
          <cell r="C805" t="str">
            <v>Big Creek-Ventura</v>
          </cell>
          <cell r="D805">
            <v>0.01</v>
          </cell>
          <cell r="E805">
            <v>0.09</v>
          </cell>
          <cell r="F805">
            <v>0.11</v>
          </cell>
          <cell r="G805">
            <v>0.13</v>
          </cell>
          <cell r="H805">
            <v>0.19</v>
          </cell>
          <cell r="I805">
            <v>0.39</v>
          </cell>
          <cell r="J805">
            <v>0.43</v>
          </cell>
          <cell r="K805">
            <v>0.37</v>
          </cell>
          <cell r="L805">
            <v>0.33</v>
          </cell>
          <cell r="M805">
            <v>0.22</v>
          </cell>
          <cell r="N805">
            <v>0.17</v>
          </cell>
          <cell r="O805">
            <v>0.11</v>
          </cell>
        </row>
        <row r="806">
          <cell r="A806" t="str">
            <v>RSMSLR_6_SOLAR1</v>
          </cell>
          <cell r="B806" t="str">
            <v>Rosamond One</v>
          </cell>
          <cell r="C806" t="str">
            <v>Big Creek-Ventura</v>
          </cell>
          <cell r="D806">
            <v>0.08</v>
          </cell>
          <cell r="E806">
            <v>0.6</v>
          </cell>
          <cell r="F806">
            <v>0.7</v>
          </cell>
          <cell r="G806">
            <v>0.88</v>
          </cell>
          <cell r="H806">
            <v>1.28</v>
          </cell>
          <cell r="I806">
            <v>2.62</v>
          </cell>
          <cell r="J806">
            <v>2.88</v>
          </cell>
          <cell r="K806">
            <v>2.48</v>
          </cell>
          <cell r="L806">
            <v>2.2200000000000002</v>
          </cell>
          <cell r="M806">
            <v>1.48</v>
          </cell>
          <cell r="N806">
            <v>1.1399999999999999</v>
          </cell>
          <cell r="O806">
            <v>0.7</v>
          </cell>
        </row>
        <row r="807">
          <cell r="A807" t="str">
            <v>RSMSLR_6_SOLAR2</v>
          </cell>
          <cell r="B807" t="str">
            <v>Rosamond Two</v>
          </cell>
          <cell r="C807" t="str">
            <v>Big Creek-Ventura</v>
          </cell>
          <cell r="D807">
            <v>0.08</v>
          </cell>
          <cell r="E807">
            <v>0.6</v>
          </cell>
          <cell r="F807">
            <v>0.7</v>
          </cell>
          <cell r="G807">
            <v>0.88</v>
          </cell>
          <cell r="H807">
            <v>1.28</v>
          </cell>
          <cell r="I807">
            <v>2.62</v>
          </cell>
          <cell r="J807">
            <v>2.88</v>
          </cell>
          <cell r="K807">
            <v>2.48</v>
          </cell>
          <cell r="L807">
            <v>2.2200000000000002</v>
          </cell>
          <cell r="M807">
            <v>1.48</v>
          </cell>
          <cell r="N807">
            <v>1.1399999999999999</v>
          </cell>
          <cell r="O807">
            <v>0.7</v>
          </cell>
        </row>
        <row r="808">
          <cell r="A808" t="str">
            <v>RTEDDY_2_SC1SR3</v>
          </cell>
          <cell r="B808" t="str">
            <v>Rosamond West Solar Clean</v>
          </cell>
          <cell r="C808" t="str">
            <v>CAISO System</v>
          </cell>
          <cell r="D808">
            <v>0.16</v>
          </cell>
          <cell r="E808">
            <v>1.2</v>
          </cell>
          <cell r="F808">
            <v>1.4</v>
          </cell>
          <cell r="G808">
            <v>1.76</v>
          </cell>
          <cell r="H808">
            <v>2.56</v>
          </cell>
          <cell r="I808">
            <v>5.24</v>
          </cell>
          <cell r="J808">
            <v>5.76</v>
          </cell>
          <cell r="K808">
            <v>4.96</v>
          </cell>
          <cell r="L808">
            <v>4.4400000000000004</v>
          </cell>
          <cell r="M808">
            <v>2.96</v>
          </cell>
          <cell r="N808">
            <v>2.2799999999999998</v>
          </cell>
          <cell r="O808">
            <v>1.4</v>
          </cell>
        </row>
        <row r="809">
          <cell r="A809" t="str">
            <v>RTEDDY_2_SEBSR3</v>
          </cell>
          <cell r="B809" t="str">
            <v>Rosamond West Solar East Bay 3</v>
          </cell>
          <cell r="C809" t="str">
            <v>CAISO System</v>
          </cell>
          <cell r="D809">
            <v>0.22</v>
          </cell>
          <cell r="E809">
            <v>1.68</v>
          </cell>
          <cell r="F809">
            <v>1.96</v>
          </cell>
          <cell r="G809">
            <v>2.46</v>
          </cell>
          <cell r="H809">
            <v>3.58</v>
          </cell>
          <cell r="I809">
            <v>7.34</v>
          </cell>
          <cell r="J809">
            <v>8.06</v>
          </cell>
          <cell r="K809">
            <v>6.94</v>
          </cell>
          <cell r="L809">
            <v>6.22</v>
          </cell>
          <cell r="M809">
            <v>4.1399999999999997</v>
          </cell>
          <cell r="N809">
            <v>3.19</v>
          </cell>
          <cell r="O809">
            <v>1.96</v>
          </cell>
        </row>
        <row r="810">
          <cell r="A810" t="str">
            <v>RTEDDY_2_SEBSR4</v>
          </cell>
          <cell r="B810" t="str">
            <v>Rosamond West Solar East Bay 4</v>
          </cell>
          <cell r="C810" t="str">
            <v>CAISO System</v>
          </cell>
          <cell r="D810">
            <v>0.22</v>
          </cell>
          <cell r="E810">
            <v>1.68</v>
          </cell>
          <cell r="F810">
            <v>1.96</v>
          </cell>
          <cell r="G810">
            <v>2.46</v>
          </cell>
          <cell r="H810">
            <v>3.58</v>
          </cell>
          <cell r="I810">
            <v>7.34</v>
          </cell>
          <cell r="J810">
            <v>8.06</v>
          </cell>
          <cell r="K810">
            <v>6.94</v>
          </cell>
          <cell r="L810">
            <v>6.22</v>
          </cell>
          <cell r="M810">
            <v>4.1399999999999997</v>
          </cell>
          <cell r="N810">
            <v>3.19</v>
          </cell>
          <cell r="O810">
            <v>1.96</v>
          </cell>
        </row>
        <row r="811">
          <cell r="A811" t="str">
            <v>RTEDDY_2_SOLAR1</v>
          </cell>
          <cell r="B811" t="str">
            <v>Rosamond West Solar 1</v>
          </cell>
          <cell r="C811" t="str">
            <v>CAISO System</v>
          </cell>
          <cell r="D811">
            <v>0.22</v>
          </cell>
          <cell r="E811">
            <v>1.62</v>
          </cell>
          <cell r="F811">
            <v>1.89</v>
          </cell>
          <cell r="G811">
            <v>2.38</v>
          </cell>
          <cell r="H811">
            <v>3.46</v>
          </cell>
          <cell r="I811">
            <v>7.07</v>
          </cell>
          <cell r="J811">
            <v>7.78</v>
          </cell>
          <cell r="K811">
            <v>6.7</v>
          </cell>
          <cell r="L811">
            <v>5.99</v>
          </cell>
          <cell r="M811">
            <v>4</v>
          </cell>
          <cell r="N811">
            <v>3.08</v>
          </cell>
          <cell r="O811">
            <v>1.89</v>
          </cell>
        </row>
        <row r="812">
          <cell r="A812" t="str">
            <v>RTEDDY_2_SOLAR2</v>
          </cell>
          <cell r="B812" t="str">
            <v>Rosamond West Solar 2</v>
          </cell>
          <cell r="C812" t="str">
            <v>CAISO System</v>
          </cell>
          <cell r="D812">
            <v>0.22</v>
          </cell>
          <cell r="E812">
            <v>1.62</v>
          </cell>
          <cell r="F812">
            <v>1.89</v>
          </cell>
          <cell r="G812">
            <v>2.38</v>
          </cell>
          <cell r="H812">
            <v>3.46</v>
          </cell>
          <cell r="I812">
            <v>7.07</v>
          </cell>
          <cell r="J812">
            <v>7.78</v>
          </cell>
          <cell r="K812">
            <v>6.7</v>
          </cell>
          <cell r="L812">
            <v>5.99</v>
          </cell>
          <cell r="M812">
            <v>4</v>
          </cell>
          <cell r="N812">
            <v>3.08</v>
          </cell>
          <cell r="O812">
            <v>1.89</v>
          </cell>
        </row>
        <row r="813">
          <cell r="A813" t="str">
            <v>RTEDDY_2_SPASR4</v>
          </cell>
          <cell r="B813" t="str">
            <v>Rosamond West Solar Palo Alto</v>
          </cell>
          <cell r="C813" t="str">
            <v>CAISO System</v>
          </cell>
          <cell r="D813">
            <v>0.1</v>
          </cell>
          <cell r="E813">
            <v>0.78</v>
          </cell>
          <cell r="F813">
            <v>0.91</v>
          </cell>
          <cell r="G813">
            <v>1.1399999999999999</v>
          </cell>
          <cell r="H813">
            <v>1.66</v>
          </cell>
          <cell r="I813">
            <v>3.41</v>
          </cell>
          <cell r="J813">
            <v>3.74</v>
          </cell>
          <cell r="K813">
            <v>3.22</v>
          </cell>
          <cell r="L813">
            <v>2.89</v>
          </cell>
          <cell r="M813">
            <v>1.92</v>
          </cell>
          <cell r="N813">
            <v>1.48</v>
          </cell>
          <cell r="O813">
            <v>0.91</v>
          </cell>
        </row>
        <row r="814">
          <cell r="A814" t="str">
            <v>RTEDDY_2_SRXSR4</v>
          </cell>
          <cell r="B814" t="str">
            <v>Rosamond West Solar Rosie X</v>
          </cell>
          <cell r="C814" t="str">
            <v>CAISO System</v>
          </cell>
          <cell r="D814">
            <v>0.05</v>
          </cell>
          <cell r="E814">
            <v>0.41</v>
          </cell>
          <cell r="F814">
            <v>0.48</v>
          </cell>
          <cell r="G814">
            <v>0.6</v>
          </cell>
          <cell r="H814">
            <v>0.87</v>
          </cell>
          <cell r="I814">
            <v>1.78</v>
          </cell>
          <cell r="J814">
            <v>1.96</v>
          </cell>
          <cell r="K814">
            <v>1.69</v>
          </cell>
          <cell r="L814">
            <v>1.51</v>
          </cell>
          <cell r="M814">
            <v>1.01</v>
          </cell>
          <cell r="N814">
            <v>0.78</v>
          </cell>
          <cell r="O814">
            <v>0.48</v>
          </cell>
        </row>
        <row r="815">
          <cell r="A815" t="str">
            <v>RTREE_2_WIND1</v>
          </cell>
          <cell r="B815" t="str">
            <v>Rising Tree 1</v>
          </cell>
          <cell r="C815" t="str">
            <v>CAISO System</v>
          </cell>
          <cell r="D815">
            <v>13.994640361644212</v>
          </cell>
          <cell r="E815">
            <v>14.8842693590799</v>
          </cell>
          <cell r="F815">
            <v>13.078166926346796</v>
          </cell>
          <cell r="G815">
            <v>12.529979455786602</v>
          </cell>
          <cell r="H815">
            <v>13.323641096148831</v>
          </cell>
          <cell r="I815">
            <v>12.212691589163446</v>
          </cell>
          <cell r="J815">
            <v>11.346605128889765</v>
          </cell>
          <cell r="K815">
            <v>8.6216357729978608</v>
          </cell>
          <cell r="L815">
            <v>8.9063936400125687</v>
          </cell>
          <cell r="M815">
            <v>8.262362307255847</v>
          </cell>
          <cell r="N815">
            <v>11.135047525950759</v>
          </cell>
          <cell r="O815">
            <v>13.488247190504094</v>
          </cell>
        </row>
        <row r="816">
          <cell r="A816" t="str">
            <v>RTREE_2_WIND2</v>
          </cell>
          <cell r="B816" t="str">
            <v>Rising Tree 2</v>
          </cell>
          <cell r="C816" t="str">
            <v>CAISO System</v>
          </cell>
          <cell r="D816">
            <v>3.498660090411053</v>
          </cell>
          <cell r="E816">
            <v>3.7210673397699749</v>
          </cell>
          <cell r="F816">
            <v>3.269541731586699</v>
          </cell>
          <cell r="G816">
            <v>3.1324948639466506</v>
          </cell>
          <cell r="H816">
            <v>3.3309102740372079</v>
          </cell>
          <cell r="I816">
            <v>3.0531728972908616</v>
          </cell>
          <cell r="J816">
            <v>2.8366512822224412</v>
          </cell>
          <cell r="K816">
            <v>2.1554089432494652</v>
          </cell>
          <cell r="L816">
            <v>2.2265984100031422</v>
          </cell>
          <cell r="M816">
            <v>2.0655905768139617</v>
          </cell>
          <cell r="N816">
            <v>2.7837618814876897</v>
          </cell>
          <cell r="O816">
            <v>3.3720617976260234</v>
          </cell>
        </row>
        <row r="817">
          <cell r="A817" t="str">
            <v>RTREE_2_WIND3</v>
          </cell>
          <cell r="B817" t="str">
            <v>Rising Tree 3</v>
          </cell>
          <cell r="C817" t="str">
            <v>CAISO System</v>
          </cell>
          <cell r="D817">
            <v>17.493300452055266</v>
          </cell>
          <cell r="E817">
            <v>18.605336698849875</v>
          </cell>
          <cell r="F817">
            <v>16.347708657933495</v>
          </cell>
          <cell r="G817">
            <v>15.662474319733253</v>
          </cell>
          <cell r="H817">
            <v>16.654551370186038</v>
          </cell>
          <cell r="I817">
            <v>15.265864486454307</v>
          </cell>
          <cell r="J817">
            <v>14.183256411112206</v>
          </cell>
          <cell r="K817">
            <v>10.777044716247326</v>
          </cell>
          <cell r="L817">
            <v>11.13299205001571</v>
          </cell>
          <cell r="M817">
            <v>10.327952884069807</v>
          </cell>
          <cell r="N817">
            <v>13.918809407438449</v>
          </cell>
          <cell r="O817">
            <v>16.860308988130118</v>
          </cell>
        </row>
        <row r="818">
          <cell r="A818" t="str">
            <v>RUSCTY_2_UNITS</v>
          </cell>
          <cell r="B818" t="str">
            <v>Russell City Energy Center</v>
          </cell>
          <cell r="C818" t="str">
            <v>Bay Area</v>
          </cell>
          <cell r="D818">
            <v>615.17999999999995</v>
          </cell>
          <cell r="E818">
            <v>615.17999999999995</v>
          </cell>
          <cell r="F818">
            <v>615.17999999999995</v>
          </cell>
          <cell r="G818">
            <v>615.17999999999995</v>
          </cell>
          <cell r="H818">
            <v>615.17999999999995</v>
          </cell>
          <cell r="I818">
            <v>615.17999999999995</v>
          </cell>
          <cell r="J818">
            <v>615.17999999999995</v>
          </cell>
          <cell r="K818">
            <v>597.4</v>
          </cell>
          <cell r="L818">
            <v>600.9</v>
          </cell>
          <cell r="M818">
            <v>605.32000000000005</v>
          </cell>
          <cell r="N818">
            <v>615.17999999999995</v>
          </cell>
          <cell r="O818">
            <v>615.17999999999995</v>
          </cell>
        </row>
        <row r="819">
          <cell r="A819" t="str">
            <v>RVRVEW_1_UNITA1</v>
          </cell>
          <cell r="B819" t="str">
            <v>Riverview Energy Center (GP Antioch)</v>
          </cell>
          <cell r="C819" t="str">
            <v>Bay Area</v>
          </cell>
          <cell r="D819">
            <v>47.6</v>
          </cell>
          <cell r="E819">
            <v>47.6</v>
          </cell>
          <cell r="F819">
            <v>47.6</v>
          </cell>
          <cell r="G819">
            <v>47.6</v>
          </cell>
          <cell r="H819">
            <v>47.6</v>
          </cell>
          <cell r="I819">
            <v>47.6</v>
          </cell>
          <cell r="J819">
            <v>47.6</v>
          </cell>
          <cell r="K819">
            <v>47.6</v>
          </cell>
          <cell r="L819">
            <v>47.6</v>
          </cell>
          <cell r="M819">
            <v>47.6</v>
          </cell>
          <cell r="N819">
            <v>47.6</v>
          </cell>
          <cell r="O819">
            <v>47.6</v>
          </cell>
        </row>
        <row r="820">
          <cell r="A820" t="str">
            <v>RVSIDE_2_RERCU3</v>
          </cell>
          <cell r="B820" t="str">
            <v>Riverside Energy Res. Ctr Unit 3</v>
          </cell>
          <cell r="C820" t="str">
            <v>LA Basin</v>
          </cell>
          <cell r="D820">
            <v>49</v>
          </cell>
          <cell r="E820">
            <v>49</v>
          </cell>
          <cell r="F820">
            <v>49</v>
          </cell>
          <cell r="G820">
            <v>49</v>
          </cell>
          <cell r="H820">
            <v>49</v>
          </cell>
          <cell r="I820">
            <v>49</v>
          </cell>
          <cell r="J820">
            <v>49</v>
          </cell>
          <cell r="K820">
            <v>49</v>
          </cell>
          <cell r="L820">
            <v>49</v>
          </cell>
          <cell r="M820">
            <v>49</v>
          </cell>
          <cell r="N820">
            <v>49</v>
          </cell>
          <cell r="O820">
            <v>49</v>
          </cell>
        </row>
        <row r="821">
          <cell r="A821" t="str">
            <v>RVSIDE_2_RERCU4</v>
          </cell>
          <cell r="B821" t="str">
            <v>Riverside Energy Res. Ctr Unit 4</v>
          </cell>
          <cell r="C821" t="str">
            <v>LA Basin</v>
          </cell>
          <cell r="D821">
            <v>49</v>
          </cell>
          <cell r="E821">
            <v>49</v>
          </cell>
          <cell r="F821">
            <v>49</v>
          </cell>
          <cell r="G821">
            <v>49</v>
          </cell>
          <cell r="H821">
            <v>49</v>
          </cell>
          <cell r="I821">
            <v>49</v>
          </cell>
          <cell r="J821">
            <v>49</v>
          </cell>
          <cell r="K821">
            <v>49</v>
          </cell>
          <cell r="L821">
            <v>49</v>
          </cell>
          <cell r="M821">
            <v>49</v>
          </cell>
          <cell r="N821">
            <v>49</v>
          </cell>
          <cell r="O821">
            <v>49</v>
          </cell>
        </row>
        <row r="822">
          <cell r="A822" t="str">
            <v>RVSIDE_6_RERCU1</v>
          </cell>
          <cell r="B822" t="str">
            <v>Riverside Energy Res. Ctr Unit 1</v>
          </cell>
          <cell r="C822" t="str">
            <v>LA Basin</v>
          </cell>
          <cell r="D822">
            <v>48.35</v>
          </cell>
          <cell r="E822">
            <v>48.35</v>
          </cell>
          <cell r="F822">
            <v>48.35</v>
          </cell>
          <cell r="G822">
            <v>48.35</v>
          </cell>
          <cell r="H822">
            <v>48.35</v>
          </cell>
          <cell r="I822">
            <v>48.35</v>
          </cell>
          <cell r="J822">
            <v>48.35</v>
          </cell>
          <cell r="K822">
            <v>48.35</v>
          </cell>
          <cell r="L822">
            <v>48.35</v>
          </cell>
          <cell r="M822">
            <v>48.35</v>
          </cell>
          <cell r="N822">
            <v>48.35</v>
          </cell>
          <cell r="O822">
            <v>48.35</v>
          </cell>
        </row>
        <row r="823">
          <cell r="A823" t="str">
            <v>RVSIDE_6_RERCU2</v>
          </cell>
          <cell r="B823" t="str">
            <v>Riverside Energy Res. Ctr Unit 2</v>
          </cell>
          <cell r="C823" t="str">
            <v>LA Basin</v>
          </cell>
          <cell r="D823">
            <v>48.5</v>
          </cell>
          <cell r="E823">
            <v>48.5</v>
          </cell>
          <cell r="F823">
            <v>48.5</v>
          </cell>
          <cell r="G823">
            <v>48.5</v>
          </cell>
          <cell r="H823">
            <v>48.5</v>
          </cell>
          <cell r="I823">
            <v>48.5</v>
          </cell>
          <cell r="J823">
            <v>48.5</v>
          </cell>
          <cell r="K823">
            <v>48.5</v>
          </cell>
          <cell r="L823">
            <v>48.5</v>
          </cell>
          <cell r="M823">
            <v>48.5</v>
          </cell>
          <cell r="N823">
            <v>48.5</v>
          </cell>
          <cell r="O823">
            <v>48.5</v>
          </cell>
        </row>
        <row r="824">
          <cell r="A824" t="str">
            <v>RVSIDE_6_SOLAR1</v>
          </cell>
          <cell r="B824" t="str">
            <v>Tequesquite Landfill Solar Project</v>
          </cell>
          <cell r="C824" t="str">
            <v>LA Basin</v>
          </cell>
          <cell r="D824">
            <v>0.03</v>
          </cell>
          <cell r="E824">
            <v>0.23</v>
          </cell>
          <cell r="F824">
            <v>0.26</v>
          </cell>
          <cell r="G824">
            <v>0.33</v>
          </cell>
          <cell r="H824">
            <v>0.48</v>
          </cell>
          <cell r="I824">
            <v>0.98</v>
          </cell>
          <cell r="J824">
            <v>1.08</v>
          </cell>
          <cell r="K824">
            <v>0.93</v>
          </cell>
          <cell r="L824">
            <v>0.83</v>
          </cell>
          <cell r="M824">
            <v>0.56000000000000005</v>
          </cell>
          <cell r="N824">
            <v>0.43</v>
          </cell>
          <cell r="O824">
            <v>0.26</v>
          </cell>
        </row>
        <row r="825">
          <cell r="A825" t="str">
            <v>RVSIDE_6_SPRING</v>
          </cell>
          <cell r="B825" t="str">
            <v>SPRINGS GENERATION PROJECT AGGREGATE</v>
          </cell>
          <cell r="C825" t="str">
            <v>LA Basin</v>
          </cell>
          <cell r="D825">
            <v>36</v>
          </cell>
          <cell r="E825">
            <v>36</v>
          </cell>
          <cell r="F825">
            <v>36</v>
          </cell>
          <cell r="G825">
            <v>36</v>
          </cell>
          <cell r="H825">
            <v>36</v>
          </cell>
          <cell r="I825">
            <v>36</v>
          </cell>
          <cell r="J825">
            <v>36</v>
          </cell>
          <cell r="K825">
            <v>36</v>
          </cell>
          <cell r="L825">
            <v>36</v>
          </cell>
          <cell r="M825">
            <v>36</v>
          </cell>
          <cell r="N825">
            <v>36</v>
          </cell>
          <cell r="O825">
            <v>36</v>
          </cell>
        </row>
        <row r="826">
          <cell r="A826" t="str">
            <v>S_RITA_6_SOLAR1</v>
          </cell>
          <cell r="B826" t="str">
            <v>Sun Harvest Solar</v>
          </cell>
          <cell r="C826" t="str">
            <v>Fresno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</row>
        <row r="827">
          <cell r="A827" t="str">
            <v>SALIRV_2_UNIT</v>
          </cell>
          <cell r="B827" t="str">
            <v>Salinas River Cogeneration</v>
          </cell>
          <cell r="C827" t="str">
            <v>CAISO System</v>
          </cell>
          <cell r="D827">
            <v>23.37</v>
          </cell>
          <cell r="E827">
            <v>23.13</v>
          </cell>
          <cell r="F827">
            <v>23.69</v>
          </cell>
          <cell r="G827">
            <v>22.06</v>
          </cell>
          <cell r="H827">
            <v>17.87</v>
          </cell>
          <cell r="I827">
            <v>13.18</v>
          </cell>
          <cell r="J827">
            <v>17.97</v>
          </cell>
          <cell r="K827">
            <v>19.899999999999999</v>
          </cell>
          <cell r="L827">
            <v>20.170000000000002</v>
          </cell>
          <cell r="M827">
            <v>19.8</v>
          </cell>
          <cell r="N827">
            <v>21.77</v>
          </cell>
          <cell r="O827">
            <v>23.52</v>
          </cell>
        </row>
        <row r="828">
          <cell r="A828" t="str">
            <v>SALTSP_7_UNITS</v>
          </cell>
          <cell r="B828" t="str">
            <v>SALT SPRINGS HYDRO AGGREGATE</v>
          </cell>
          <cell r="C828" t="str">
            <v>CAISO System</v>
          </cell>
          <cell r="D828">
            <v>1.32</v>
          </cell>
          <cell r="E828">
            <v>4</v>
          </cell>
          <cell r="F828">
            <v>3.2</v>
          </cell>
          <cell r="G828">
            <v>0.4</v>
          </cell>
          <cell r="H828">
            <v>20.64</v>
          </cell>
          <cell r="I828">
            <v>16.91</v>
          </cell>
          <cell r="J828">
            <v>16.93</v>
          </cell>
          <cell r="K828">
            <v>23.46</v>
          </cell>
          <cell r="L828">
            <v>6.08</v>
          </cell>
          <cell r="M828">
            <v>4.76</v>
          </cell>
          <cell r="N828">
            <v>5.0999999999999996</v>
          </cell>
          <cell r="O828">
            <v>25.82</v>
          </cell>
        </row>
        <row r="829">
          <cell r="A829" t="str">
            <v>SAMPSN_6_KELCO1</v>
          </cell>
          <cell r="B829" t="str">
            <v>KELCO QUALIFYING FACILITY</v>
          </cell>
          <cell r="C829" t="str">
            <v>San Diego-IV</v>
          </cell>
          <cell r="D829">
            <v>1.03</v>
          </cell>
          <cell r="E829">
            <v>1.03</v>
          </cell>
          <cell r="F829">
            <v>2.04</v>
          </cell>
          <cell r="G829">
            <v>3.94</v>
          </cell>
          <cell r="H829">
            <v>3.56</v>
          </cell>
          <cell r="I829">
            <v>2.89</v>
          </cell>
          <cell r="J829">
            <v>2.54</v>
          </cell>
          <cell r="K829">
            <v>1.51</v>
          </cell>
          <cell r="L829">
            <v>2.27</v>
          </cell>
          <cell r="M829">
            <v>3.44</v>
          </cell>
          <cell r="N829">
            <v>2.5499999999999998</v>
          </cell>
          <cell r="O829">
            <v>1.19</v>
          </cell>
        </row>
        <row r="830">
          <cell r="A830" t="str">
            <v>SANBRN_2_ES1BT3</v>
          </cell>
          <cell r="B830" t="str">
            <v>EdSan 1 Edwards 1</v>
          </cell>
          <cell r="C830" t="str">
            <v>CAISO System</v>
          </cell>
          <cell r="D830">
            <v>22.08</v>
          </cell>
          <cell r="E830">
            <v>22.72</v>
          </cell>
          <cell r="F830">
            <v>22.9</v>
          </cell>
          <cell r="G830">
            <v>23.26</v>
          </cell>
          <cell r="H830">
            <v>23.88</v>
          </cell>
          <cell r="I830">
            <v>25.94</v>
          </cell>
          <cell r="J830">
            <v>26.33</v>
          </cell>
          <cell r="K830">
            <v>25.64</v>
          </cell>
          <cell r="L830">
            <v>25.07</v>
          </cell>
          <cell r="M830">
            <v>23.91</v>
          </cell>
          <cell r="N830">
            <v>23.23</v>
          </cell>
          <cell r="O830">
            <v>22.5</v>
          </cell>
        </row>
        <row r="831">
          <cell r="A831" t="str">
            <v>SANBRN_2_ES2SB3</v>
          </cell>
          <cell r="B831" t="str">
            <v>EdSan 2 Sanborn 3</v>
          </cell>
          <cell r="C831" t="str">
            <v>CAISO System</v>
          </cell>
          <cell r="D831">
            <v>18.059999999999999</v>
          </cell>
          <cell r="E831">
            <v>18.600000000000001</v>
          </cell>
          <cell r="F831">
            <v>18.75</v>
          </cell>
          <cell r="G831">
            <v>19.04</v>
          </cell>
          <cell r="H831">
            <v>19.559999999999999</v>
          </cell>
          <cell r="I831">
            <v>21.259999999999998</v>
          </cell>
          <cell r="J831">
            <v>21.58</v>
          </cell>
          <cell r="K831">
            <v>21.009999999999998</v>
          </cell>
          <cell r="L831">
            <v>20.55</v>
          </cell>
          <cell r="M831">
            <v>19.579999999999998</v>
          </cell>
          <cell r="N831">
            <v>19.02</v>
          </cell>
          <cell r="O831">
            <v>18.420000000000002</v>
          </cell>
        </row>
        <row r="832">
          <cell r="A832" t="str">
            <v>SANBRN_2_ESABT1</v>
          </cell>
          <cell r="B832" t="str">
            <v>EdSan 1A</v>
          </cell>
          <cell r="C832" t="str">
            <v>CAISO System</v>
          </cell>
          <cell r="D832">
            <v>50</v>
          </cell>
          <cell r="E832">
            <v>50</v>
          </cell>
          <cell r="F832">
            <v>50</v>
          </cell>
          <cell r="G832">
            <v>50</v>
          </cell>
          <cell r="H832">
            <v>50</v>
          </cell>
          <cell r="I832">
            <v>50</v>
          </cell>
          <cell r="J832">
            <v>50</v>
          </cell>
          <cell r="K832">
            <v>50</v>
          </cell>
          <cell r="L832">
            <v>50</v>
          </cell>
          <cell r="M832">
            <v>50</v>
          </cell>
          <cell r="N832">
            <v>50</v>
          </cell>
          <cell r="O832">
            <v>50</v>
          </cell>
        </row>
        <row r="833">
          <cell r="A833" t="str">
            <v>SANBRN_2_ESBBT1</v>
          </cell>
          <cell r="B833" t="str">
            <v>EdSan 1B</v>
          </cell>
          <cell r="C833" t="str">
            <v>CAISO System</v>
          </cell>
          <cell r="D833">
            <v>100</v>
          </cell>
          <cell r="E833">
            <v>100</v>
          </cell>
          <cell r="F833">
            <v>100</v>
          </cell>
          <cell r="G833">
            <v>100</v>
          </cell>
          <cell r="H833">
            <v>100</v>
          </cell>
          <cell r="I833">
            <v>100</v>
          </cell>
          <cell r="J833">
            <v>100</v>
          </cell>
          <cell r="K833">
            <v>100</v>
          </cell>
          <cell r="L833">
            <v>100</v>
          </cell>
          <cell r="M833">
            <v>100</v>
          </cell>
          <cell r="N833">
            <v>100</v>
          </cell>
          <cell r="O833">
            <v>100</v>
          </cell>
        </row>
        <row r="834">
          <cell r="A834" t="str">
            <v>SANDLT_2_SUNITS</v>
          </cell>
          <cell r="B834" t="str">
            <v>Mojave Solar</v>
          </cell>
          <cell r="C834" t="str">
            <v>CAISO System</v>
          </cell>
          <cell r="D834">
            <v>1.1000000000000001</v>
          </cell>
          <cell r="E834">
            <v>8.25</v>
          </cell>
          <cell r="F834">
            <v>9.6300000000000008</v>
          </cell>
          <cell r="G834">
            <v>12.1</v>
          </cell>
          <cell r="H834">
            <v>17.600000000000001</v>
          </cell>
          <cell r="I834">
            <v>36.03</v>
          </cell>
          <cell r="J834">
            <v>39.6</v>
          </cell>
          <cell r="K834">
            <v>34.1</v>
          </cell>
          <cell r="L834">
            <v>30.53</v>
          </cell>
          <cell r="M834">
            <v>20.350000000000001</v>
          </cell>
          <cell r="N834">
            <v>15.68</v>
          </cell>
          <cell r="O834">
            <v>9.6300000000000008</v>
          </cell>
        </row>
        <row r="835">
          <cell r="A835" t="str">
            <v>SANITR_6_UNITS</v>
          </cell>
          <cell r="B835" t="str">
            <v>LACSD CARSON WATER POLLUTION AGGREGATE</v>
          </cell>
          <cell r="C835" t="str">
            <v>LA Basin</v>
          </cell>
          <cell r="D835">
            <v>0.2</v>
          </cell>
          <cell r="E835">
            <v>0.33</v>
          </cell>
          <cell r="F835">
            <v>0.51</v>
          </cell>
          <cell r="G835">
            <v>0.44</v>
          </cell>
          <cell r="H835">
            <v>0.16</v>
          </cell>
          <cell r="I835">
            <v>0.56000000000000005</v>
          </cell>
          <cell r="J835">
            <v>0.33</v>
          </cell>
          <cell r="K835">
            <v>0.37</v>
          </cell>
          <cell r="L835">
            <v>0.44</v>
          </cell>
          <cell r="M835">
            <v>0.59</v>
          </cell>
          <cell r="N835">
            <v>0.59</v>
          </cell>
          <cell r="O835">
            <v>0.43</v>
          </cell>
        </row>
        <row r="836">
          <cell r="A836" t="str">
            <v>SANLOB_1_LNDFIL</v>
          </cell>
          <cell r="B836" t="str">
            <v>Cold Canyon</v>
          </cell>
          <cell r="C836" t="str">
            <v>CAISO System</v>
          </cell>
          <cell r="D836">
            <v>0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0</v>
          </cell>
          <cell r="N836">
            <v>0</v>
          </cell>
          <cell r="O836">
            <v>0</v>
          </cell>
        </row>
        <row r="837">
          <cell r="A837" t="str">
            <v>SANLOB_1_OSFBM1</v>
          </cell>
          <cell r="B837" t="str">
            <v>Old Santa Fe Road</v>
          </cell>
          <cell r="C837" t="str">
            <v>CAISO System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</row>
        <row r="838">
          <cell r="A838" t="str">
            <v>SANTFG_7_UNITS</v>
          </cell>
          <cell r="B838" t="str">
            <v>GEYSERS CALISTOGA AGGREGATE</v>
          </cell>
          <cell r="C838" t="str">
            <v>NCNB</v>
          </cell>
          <cell r="D838">
            <v>72</v>
          </cell>
          <cell r="E838">
            <v>72</v>
          </cell>
          <cell r="F838">
            <v>72</v>
          </cell>
          <cell r="G838">
            <v>72</v>
          </cell>
          <cell r="H838">
            <v>72</v>
          </cell>
          <cell r="I838">
            <v>72</v>
          </cell>
          <cell r="J838">
            <v>72</v>
          </cell>
          <cell r="K838">
            <v>72</v>
          </cell>
          <cell r="L838">
            <v>72</v>
          </cell>
          <cell r="M838">
            <v>72</v>
          </cell>
          <cell r="N838">
            <v>72</v>
          </cell>
          <cell r="O838">
            <v>72</v>
          </cell>
        </row>
        <row r="839">
          <cell r="A839" t="str">
            <v>SANTGO_2_LNDFL1</v>
          </cell>
          <cell r="B839" t="str">
            <v>Bowerman Power</v>
          </cell>
          <cell r="C839" t="str">
            <v>LA Basin</v>
          </cell>
          <cell r="D839">
            <v>19.32</v>
          </cell>
          <cell r="E839">
            <v>19.59</v>
          </cell>
          <cell r="F839">
            <v>18.690000000000001</v>
          </cell>
          <cell r="G839">
            <v>19.03</v>
          </cell>
          <cell r="H839">
            <v>18.57</v>
          </cell>
          <cell r="I839">
            <v>19.53</v>
          </cell>
          <cell r="J839">
            <v>18.739999999999998</v>
          </cell>
          <cell r="K839">
            <v>18.55</v>
          </cell>
          <cell r="L839">
            <v>18.399999999999999</v>
          </cell>
          <cell r="M839">
            <v>17.75</v>
          </cell>
          <cell r="N839">
            <v>18.75</v>
          </cell>
          <cell r="O839">
            <v>19.600000000000001</v>
          </cell>
        </row>
        <row r="840">
          <cell r="A840" t="str">
            <v>SANTGO_2_MABBT1</v>
          </cell>
          <cell r="B840" t="str">
            <v>Millikan Avenue BESS</v>
          </cell>
          <cell r="C840" t="str">
            <v>LA Basin</v>
          </cell>
          <cell r="D840">
            <v>2</v>
          </cell>
          <cell r="E840">
            <v>2</v>
          </cell>
          <cell r="F840">
            <v>2</v>
          </cell>
          <cell r="G840">
            <v>2</v>
          </cell>
          <cell r="H840">
            <v>2</v>
          </cell>
          <cell r="I840">
            <v>2</v>
          </cell>
          <cell r="J840">
            <v>2</v>
          </cell>
          <cell r="K840">
            <v>2</v>
          </cell>
          <cell r="L840">
            <v>2</v>
          </cell>
          <cell r="M840">
            <v>2</v>
          </cell>
          <cell r="N840">
            <v>2</v>
          </cell>
          <cell r="O840">
            <v>2</v>
          </cell>
        </row>
        <row r="841">
          <cell r="A841" t="str">
            <v>SANWD_1_QF</v>
          </cell>
          <cell r="B841" t="str">
            <v>San Gorgonio Farms Wind Farm</v>
          </cell>
          <cell r="C841" t="str">
            <v>LA Basin</v>
          </cell>
          <cell r="D841">
            <v>5.4777001415526589</v>
          </cell>
          <cell r="E841">
            <v>5.8259135117610716</v>
          </cell>
          <cell r="F841">
            <v>5.1189794787468523</v>
          </cell>
          <cell r="G841">
            <v>4.9044111506235435</v>
          </cell>
          <cell r="H841">
            <v>5.2150615401592653</v>
          </cell>
          <cell r="I841">
            <v>4.780220192728116</v>
          </cell>
          <cell r="J841">
            <v>4.4412217044896805</v>
          </cell>
          <cell r="K841">
            <v>3.3746301636734053</v>
          </cell>
          <cell r="L841">
            <v>3.4860884197018893</v>
          </cell>
          <cell r="M841">
            <v>3.2340054485471112</v>
          </cell>
          <cell r="N841">
            <v>4.3584150669756756</v>
          </cell>
          <cell r="O841">
            <v>5.2794906932528649</v>
          </cell>
        </row>
        <row r="842">
          <cell r="A842" t="str">
            <v>SAUGUS_6_CREST</v>
          </cell>
          <cell r="B842" t="str">
            <v>East Portal Hydro</v>
          </cell>
          <cell r="C842" t="str">
            <v>Big Creek-Ventura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</row>
        <row r="843">
          <cell r="A843" t="str">
            <v>SAUGUS_6_MWDFTH</v>
          </cell>
          <cell r="B843" t="str">
            <v>Foothill Hydroelectric Recovery Plant</v>
          </cell>
          <cell r="C843" t="str">
            <v>Big Creek-Ventura</v>
          </cell>
          <cell r="D843">
            <v>2.4</v>
          </cell>
          <cell r="E843">
            <v>3</v>
          </cell>
          <cell r="F843">
            <v>4.4000000000000004</v>
          </cell>
          <cell r="G843">
            <v>5.2</v>
          </cell>
          <cell r="H843">
            <v>6</v>
          </cell>
          <cell r="I843">
            <v>6.6</v>
          </cell>
          <cell r="J843">
            <v>7</v>
          </cell>
          <cell r="K843">
            <v>7</v>
          </cell>
          <cell r="L843">
            <v>7</v>
          </cell>
          <cell r="M843">
            <v>6.8</v>
          </cell>
          <cell r="N843">
            <v>6.8</v>
          </cell>
          <cell r="O843">
            <v>7</v>
          </cell>
        </row>
        <row r="844">
          <cell r="A844" t="str">
            <v>SAUGUS_6_QF</v>
          </cell>
          <cell r="B844" t="str">
            <v>SAUGUS QFS</v>
          </cell>
          <cell r="C844" t="str">
            <v>Big Creek-Ventura</v>
          </cell>
          <cell r="D844">
            <v>0.06</v>
          </cell>
          <cell r="E844">
            <v>0.06</v>
          </cell>
          <cell r="F844">
            <v>0.11</v>
          </cell>
          <cell r="G844">
            <v>0.37</v>
          </cell>
          <cell r="H844">
            <v>0.18</v>
          </cell>
          <cell r="I844">
            <v>0.23</v>
          </cell>
          <cell r="J844">
            <v>0.38</v>
          </cell>
          <cell r="K844">
            <v>0.55000000000000004</v>
          </cell>
          <cell r="L844">
            <v>1</v>
          </cell>
          <cell r="M844">
            <v>1</v>
          </cell>
          <cell r="N844">
            <v>1</v>
          </cell>
          <cell r="O844">
            <v>0.97</v>
          </cell>
        </row>
        <row r="845">
          <cell r="A845" t="str">
            <v>SAUGUS_7_CHIQCN</v>
          </cell>
          <cell r="B845" t="str">
            <v>Chiquita Canyon Landfill Fac</v>
          </cell>
          <cell r="C845" t="str">
            <v>Big Creek-Ventura</v>
          </cell>
          <cell r="D845">
            <v>6.23</v>
          </cell>
          <cell r="E845">
            <v>6</v>
          </cell>
          <cell r="F845">
            <v>6.05</v>
          </cell>
          <cell r="G845">
            <v>5.95</v>
          </cell>
          <cell r="H845">
            <v>5.85</v>
          </cell>
          <cell r="I845">
            <v>5.57</v>
          </cell>
          <cell r="J845">
            <v>5.34</v>
          </cell>
          <cell r="K845">
            <v>5.35</v>
          </cell>
          <cell r="L845">
            <v>5.14</v>
          </cell>
          <cell r="M845">
            <v>5.38</v>
          </cell>
          <cell r="N845">
            <v>5.5</v>
          </cell>
          <cell r="O845">
            <v>5.5</v>
          </cell>
        </row>
        <row r="846">
          <cell r="A846" t="str">
            <v>SBERDO_2_PSP3</v>
          </cell>
          <cell r="B846" t="str">
            <v>Mountainview Gen Sta. Unit 3</v>
          </cell>
          <cell r="C846" t="str">
            <v>LA Basin</v>
          </cell>
          <cell r="D846">
            <v>555</v>
          </cell>
          <cell r="E846">
            <v>555</v>
          </cell>
          <cell r="F846">
            <v>555</v>
          </cell>
          <cell r="G846">
            <v>555</v>
          </cell>
          <cell r="H846">
            <v>555</v>
          </cell>
          <cell r="I846">
            <v>555</v>
          </cell>
          <cell r="J846">
            <v>555</v>
          </cell>
          <cell r="K846">
            <v>555</v>
          </cell>
          <cell r="L846">
            <v>555</v>
          </cell>
          <cell r="M846">
            <v>555</v>
          </cell>
          <cell r="N846">
            <v>555</v>
          </cell>
          <cell r="O846">
            <v>555</v>
          </cell>
        </row>
        <row r="847">
          <cell r="A847" t="str">
            <v>SBERDO_2_PSP4</v>
          </cell>
          <cell r="B847" t="str">
            <v>Mountainview Gen Sta. Unit 4</v>
          </cell>
          <cell r="C847" t="str">
            <v>LA Basin</v>
          </cell>
          <cell r="D847">
            <v>555</v>
          </cell>
          <cell r="E847">
            <v>555</v>
          </cell>
          <cell r="F847">
            <v>555</v>
          </cell>
          <cell r="G847">
            <v>555</v>
          </cell>
          <cell r="H847">
            <v>555</v>
          </cell>
          <cell r="I847">
            <v>555</v>
          </cell>
          <cell r="J847">
            <v>555</v>
          </cell>
          <cell r="K847">
            <v>555</v>
          </cell>
          <cell r="L847">
            <v>555</v>
          </cell>
          <cell r="M847">
            <v>555</v>
          </cell>
          <cell r="N847">
            <v>555</v>
          </cell>
          <cell r="O847">
            <v>555</v>
          </cell>
        </row>
        <row r="848">
          <cell r="A848" t="str">
            <v>SBERDO_2_REDLND</v>
          </cell>
          <cell r="B848" t="str">
            <v>Redlands RT Solar</v>
          </cell>
          <cell r="C848" t="str">
            <v>LA Basin</v>
          </cell>
          <cell r="D848">
            <v>0.01</v>
          </cell>
          <cell r="E848">
            <v>0.06</v>
          </cell>
          <cell r="F848">
            <v>7.0000000000000007E-2</v>
          </cell>
          <cell r="G848">
            <v>0.09</v>
          </cell>
          <cell r="H848">
            <v>0.13</v>
          </cell>
          <cell r="I848">
            <v>0.26</v>
          </cell>
          <cell r="J848">
            <v>0.28999999999999998</v>
          </cell>
          <cell r="K848">
            <v>0.25</v>
          </cell>
          <cell r="L848">
            <v>0.22</v>
          </cell>
          <cell r="M848">
            <v>0.15</v>
          </cell>
          <cell r="N848">
            <v>0.11</v>
          </cell>
          <cell r="O848">
            <v>7.0000000000000007E-2</v>
          </cell>
        </row>
        <row r="849">
          <cell r="A849" t="str">
            <v>SBERDO_2_RTS005</v>
          </cell>
          <cell r="B849" t="str">
            <v>SPVP005 Redlands RT Solar</v>
          </cell>
          <cell r="C849" t="str">
            <v>LA Basin</v>
          </cell>
          <cell r="D849">
            <v>0.01</v>
          </cell>
          <cell r="E849">
            <v>0.08</v>
          </cell>
          <cell r="F849">
            <v>0.09</v>
          </cell>
          <cell r="G849">
            <v>0.11</v>
          </cell>
          <cell r="H849">
            <v>0.16</v>
          </cell>
          <cell r="I849">
            <v>0.33</v>
          </cell>
          <cell r="J849">
            <v>0.36</v>
          </cell>
          <cell r="K849">
            <v>0.31</v>
          </cell>
          <cell r="L849">
            <v>0.28000000000000003</v>
          </cell>
          <cell r="M849">
            <v>0.19</v>
          </cell>
          <cell r="N849">
            <v>0.14000000000000001</v>
          </cell>
          <cell r="O849">
            <v>0.09</v>
          </cell>
        </row>
        <row r="850">
          <cell r="A850" t="str">
            <v>SBERDO_2_RTS007</v>
          </cell>
          <cell r="B850" t="str">
            <v>SPVP007 Redlands RT Solar</v>
          </cell>
          <cell r="C850" t="str">
            <v>LA Basin</v>
          </cell>
          <cell r="D850">
            <v>0.01</v>
          </cell>
          <cell r="E850">
            <v>0.08</v>
          </cell>
          <cell r="F850">
            <v>0.09</v>
          </cell>
          <cell r="G850">
            <v>0.11</v>
          </cell>
          <cell r="H850">
            <v>0.16</v>
          </cell>
          <cell r="I850">
            <v>0.33</v>
          </cell>
          <cell r="J850">
            <v>0.36</v>
          </cell>
          <cell r="K850">
            <v>0.31</v>
          </cell>
          <cell r="L850">
            <v>0.28000000000000003</v>
          </cell>
          <cell r="M850">
            <v>0.19</v>
          </cell>
          <cell r="N850">
            <v>0.14000000000000001</v>
          </cell>
          <cell r="O850">
            <v>0.09</v>
          </cell>
        </row>
        <row r="851">
          <cell r="A851" t="str">
            <v>SBERDO_2_RTS011</v>
          </cell>
          <cell r="B851" t="str">
            <v>SPVP011</v>
          </cell>
          <cell r="C851" t="str">
            <v>LA Basin</v>
          </cell>
          <cell r="D851">
            <v>0.01</v>
          </cell>
          <cell r="E851">
            <v>0.11</v>
          </cell>
          <cell r="F851">
            <v>0.12</v>
          </cell>
          <cell r="G851">
            <v>0.15</v>
          </cell>
          <cell r="H851">
            <v>0.22</v>
          </cell>
          <cell r="I851">
            <v>0.46</v>
          </cell>
          <cell r="J851">
            <v>0.5</v>
          </cell>
          <cell r="K851">
            <v>0.43</v>
          </cell>
          <cell r="L851">
            <v>0.39</v>
          </cell>
          <cell r="M851">
            <v>0.26</v>
          </cell>
          <cell r="N851">
            <v>0.2</v>
          </cell>
          <cell r="O851">
            <v>0.12</v>
          </cell>
        </row>
        <row r="852">
          <cell r="A852" t="str">
            <v>SBERDO_2_RTS013</v>
          </cell>
          <cell r="B852" t="str">
            <v>SPVP013</v>
          </cell>
          <cell r="C852" t="str">
            <v>LA Basin</v>
          </cell>
          <cell r="D852">
            <v>0.01</v>
          </cell>
          <cell r="E852">
            <v>0.11</v>
          </cell>
          <cell r="F852">
            <v>0.12</v>
          </cell>
          <cell r="G852">
            <v>0.15</v>
          </cell>
          <cell r="H852">
            <v>0.22</v>
          </cell>
          <cell r="I852">
            <v>0.46</v>
          </cell>
          <cell r="J852">
            <v>0.5</v>
          </cell>
          <cell r="K852">
            <v>0.43</v>
          </cell>
          <cell r="L852">
            <v>0.39</v>
          </cell>
          <cell r="M852">
            <v>0.26</v>
          </cell>
          <cell r="N852">
            <v>0.2</v>
          </cell>
          <cell r="O852">
            <v>0.12</v>
          </cell>
        </row>
        <row r="853">
          <cell r="A853" t="str">
            <v>SBERDO_2_RTS016</v>
          </cell>
          <cell r="B853" t="str">
            <v>SPVP016 Redlands RT Solar</v>
          </cell>
          <cell r="C853" t="str">
            <v>LA Basin</v>
          </cell>
          <cell r="D853">
            <v>0.01</v>
          </cell>
          <cell r="E853">
            <v>0.05</v>
          </cell>
          <cell r="F853">
            <v>0.05</v>
          </cell>
          <cell r="G853">
            <v>7.0000000000000007E-2</v>
          </cell>
          <cell r="H853">
            <v>0.1</v>
          </cell>
          <cell r="I853">
            <v>0.2</v>
          </cell>
          <cell r="J853">
            <v>0.22</v>
          </cell>
          <cell r="K853">
            <v>0.19</v>
          </cell>
          <cell r="L853">
            <v>0.17</v>
          </cell>
          <cell r="M853">
            <v>0.11</v>
          </cell>
          <cell r="N853">
            <v>0.09</v>
          </cell>
          <cell r="O853">
            <v>0.05</v>
          </cell>
        </row>
        <row r="854">
          <cell r="A854" t="str">
            <v>SBERDO_2_RTS048</v>
          </cell>
          <cell r="B854" t="str">
            <v>SPVP048</v>
          </cell>
          <cell r="C854" t="str">
            <v>LA Basin</v>
          </cell>
          <cell r="D854">
            <v>0</v>
          </cell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</row>
        <row r="855">
          <cell r="A855" t="str">
            <v>SBERDO_2_SNTANA</v>
          </cell>
          <cell r="B855" t="str">
            <v>SANTA ANA PSP</v>
          </cell>
          <cell r="C855" t="str">
            <v>LA Basin</v>
          </cell>
          <cell r="D855">
            <v>0.76</v>
          </cell>
          <cell r="E855">
            <v>0.48</v>
          </cell>
          <cell r="F855">
            <v>0.22</v>
          </cell>
          <cell r="G855">
            <v>0</v>
          </cell>
          <cell r="H855">
            <v>0.1</v>
          </cell>
          <cell r="I855">
            <v>0</v>
          </cell>
          <cell r="J855">
            <v>0</v>
          </cell>
          <cell r="K855">
            <v>0.27</v>
          </cell>
          <cell r="L855">
            <v>0.23</v>
          </cell>
          <cell r="M855">
            <v>0.3</v>
          </cell>
          <cell r="N855">
            <v>0.33</v>
          </cell>
          <cell r="O855">
            <v>0.44</v>
          </cell>
        </row>
        <row r="856">
          <cell r="A856" t="str">
            <v>SBERDO_6_MILLCK</v>
          </cell>
          <cell r="B856" t="str">
            <v>MILL CREEK PSP</v>
          </cell>
          <cell r="C856" t="str">
            <v>LA Basin</v>
          </cell>
          <cell r="D856">
            <v>1.33</v>
          </cell>
          <cell r="E856">
            <v>1.06</v>
          </cell>
          <cell r="F856">
            <v>1.06</v>
          </cell>
          <cell r="G856">
            <v>1.08</v>
          </cell>
          <cell r="H856">
            <v>0.66</v>
          </cell>
          <cell r="I856">
            <v>0.82</v>
          </cell>
          <cell r="J856">
            <v>1.35</v>
          </cell>
          <cell r="K856">
            <v>1.37</v>
          </cell>
          <cell r="L856">
            <v>1.22</v>
          </cell>
          <cell r="M856">
            <v>1.1100000000000001</v>
          </cell>
          <cell r="N856">
            <v>1.34</v>
          </cell>
          <cell r="O856">
            <v>1.34</v>
          </cell>
        </row>
        <row r="857">
          <cell r="A857" t="str">
            <v>SCHLTE_1_PL1X3</v>
          </cell>
          <cell r="B857" t="str">
            <v>Tracy Combined Cycle Power Plant</v>
          </cell>
          <cell r="C857" t="str">
            <v>Stockton</v>
          </cell>
          <cell r="D857">
            <v>323.3</v>
          </cell>
          <cell r="E857">
            <v>322.43</v>
          </cell>
          <cell r="F857">
            <v>321.81</v>
          </cell>
          <cell r="G857">
            <v>319.35000000000002</v>
          </cell>
          <cell r="H857">
            <v>317.39999999999998</v>
          </cell>
          <cell r="I857">
            <v>310.8</v>
          </cell>
          <cell r="J857">
            <v>307.74</v>
          </cell>
          <cell r="K857">
            <v>308.14999999999998</v>
          </cell>
          <cell r="L857">
            <v>311.18</v>
          </cell>
          <cell r="M857">
            <v>317.08</v>
          </cell>
          <cell r="N857">
            <v>324.14999999999998</v>
          </cell>
          <cell r="O857">
            <v>323.95999999999998</v>
          </cell>
        </row>
        <row r="858">
          <cell r="A858" t="str">
            <v>SCHNDR_1_FIVPTS</v>
          </cell>
          <cell r="B858" t="str">
            <v>Five Points Solar Station</v>
          </cell>
          <cell r="C858" t="str">
            <v>Fresno</v>
          </cell>
          <cell r="D858">
            <v>0.06</v>
          </cell>
          <cell r="E858">
            <v>0.45</v>
          </cell>
          <cell r="F858">
            <v>0.53</v>
          </cell>
          <cell r="G858">
            <v>0.66</v>
          </cell>
          <cell r="H858">
            <v>0.96</v>
          </cell>
          <cell r="I858">
            <v>1.97</v>
          </cell>
          <cell r="J858">
            <v>2.16</v>
          </cell>
          <cell r="K858">
            <v>1.86</v>
          </cell>
          <cell r="L858">
            <v>1.67</v>
          </cell>
          <cell r="M858">
            <v>1.1100000000000001</v>
          </cell>
          <cell r="N858">
            <v>0.86</v>
          </cell>
          <cell r="O858">
            <v>0.53</v>
          </cell>
        </row>
        <row r="859">
          <cell r="A859" t="str">
            <v>SCHNDR_1_OS2BM2</v>
          </cell>
          <cell r="B859" t="str">
            <v>Open Sky Digester Genset 2</v>
          </cell>
          <cell r="C859" t="str">
            <v>Fresno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</row>
        <row r="860">
          <cell r="A860" t="str">
            <v>SCHNDR_1_WSTSDE</v>
          </cell>
          <cell r="B860" t="str">
            <v>Westside Solar Station</v>
          </cell>
          <cell r="C860" t="str">
            <v>Fresno</v>
          </cell>
          <cell r="D860">
            <v>0.06</v>
          </cell>
          <cell r="E860">
            <v>0.45</v>
          </cell>
          <cell r="F860">
            <v>0.53</v>
          </cell>
          <cell r="G860">
            <v>0.66</v>
          </cell>
          <cell r="H860">
            <v>0.96</v>
          </cell>
          <cell r="I860">
            <v>1.97</v>
          </cell>
          <cell r="J860">
            <v>2.16</v>
          </cell>
          <cell r="K860">
            <v>1.86</v>
          </cell>
          <cell r="L860">
            <v>1.67</v>
          </cell>
          <cell r="M860">
            <v>1.1100000000000001</v>
          </cell>
          <cell r="N860">
            <v>0.86</v>
          </cell>
          <cell r="O860">
            <v>0.53</v>
          </cell>
        </row>
        <row r="861">
          <cell r="A861" t="str">
            <v>SEARLS_7_ARGUS</v>
          </cell>
          <cell r="B861" t="str">
            <v>Argus Cogeneration</v>
          </cell>
          <cell r="C861" t="str">
            <v>CAISO System</v>
          </cell>
          <cell r="D861">
            <v>2.02</v>
          </cell>
          <cell r="E861">
            <v>1.89</v>
          </cell>
          <cell r="F861">
            <v>1.73</v>
          </cell>
          <cell r="G861">
            <v>1.56</v>
          </cell>
          <cell r="H861">
            <v>1.53</v>
          </cell>
          <cell r="I861">
            <v>1.39</v>
          </cell>
          <cell r="J861">
            <v>1.1000000000000001</v>
          </cell>
          <cell r="K861">
            <v>1.03</v>
          </cell>
          <cell r="L861">
            <v>1.1399999999999999</v>
          </cell>
          <cell r="M861">
            <v>1.03</v>
          </cell>
          <cell r="N861">
            <v>1.6</v>
          </cell>
          <cell r="O861">
            <v>2.16</v>
          </cell>
        </row>
        <row r="862">
          <cell r="A862" t="str">
            <v>SEGS_1_SR2SL2</v>
          </cell>
          <cell r="B862" t="str">
            <v>Sunray 2</v>
          </cell>
          <cell r="C862" t="str">
            <v>CAISO System</v>
          </cell>
          <cell r="D862">
            <v>0.08</v>
          </cell>
          <cell r="E862">
            <v>0.6</v>
          </cell>
          <cell r="F862">
            <v>0.7</v>
          </cell>
          <cell r="G862">
            <v>0.88</v>
          </cell>
          <cell r="H862">
            <v>1.28</v>
          </cell>
          <cell r="I862">
            <v>2.62</v>
          </cell>
          <cell r="J862">
            <v>2.88</v>
          </cell>
          <cell r="K862">
            <v>2.48</v>
          </cell>
          <cell r="L862">
            <v>2.2200000000000002</v>
          </cell>
          <cell r="M862">
            <v>1.48</v>
          </cell>
          <cell r="N862">
            <v>1.1399999999999999</v>
          </cell>
          <cell r="O862">
            <v>0.7</v>
          </cell>
        </row>
        <row r="863">
          <cell r="A863" t="str">
            <v>SENTNL_2_CTG1</v>
          </cell>
          <cell r="B863" t="str">
            <v>Sentinel Unit 1</v>
          </cell>
          <cell r="C863" t="str">
            <v>LA Basin</v>
          </cell>
          <cell r="D863">
            <v>107.68</v>
          </cell>
          <cell r="E863">
            <v>107.68</v>
          </cell>
          <cell r="F863">
            <v>107.68</v>
          </cell>
          <cell r="G863">
            <v>107.68</v>
          </cell>
          <cell r="H863">
            <v>107.68</v>
          </cell>
          <cell r="I863">
            <v>107.68</v>
          </cell>
          <cell r="J863">
            <v>107.68</v>
          </cell>
          <cell r="K863">
            <v>107.68</v>
          </cell>
          <cell r="L863">
            <v>107.68</v>
          </cell>
          <cell r="M863">
            <v>107.68</v>
          </cell>
          <cell r="N863">
            <v>107.68</v>
          </cell>
          <cell r="O863">
            <v>107.68</v>
          </cell>
        </row>
        <row r="864">
          <cell r="A864" t="str">
            <v>SENTNL_2_CTG2</v>
          </cell>
          <cell r="B864" t="str">
            <v>Sentinel Unit 2</v>
          </cell>
          <cell r="C864" t="str">
            <v>LA Basin</v>
          </cell>
          <cell r="D864">
            <v>102.5</v>
          </cell>
          <cell r="E864">
            <v>102.5</v>
          </cell>
          <cell r="F864">
            <v>102.5</v>
          </cell>
          <cell r="G864">
            <v>103.98</v>
          </cell>
          <cell r="H864">
            <v>103.98</v>
          </cell>
          <cell r="I864">
            <v>103.98</v>
          </cell>
          <cell r="J864">
            <v>103.98</v>
          </cell>
          <cell r="K864">
            <v>103.98</v>
          </cell>
          <cell r="L864">
            <v>103.98</v>
          </cell>
          <cell r="M864">
            <v>103.98</v>
          </cell>
          <cell r="N864">
            <v>103.98</v>
          </cell>
          <cell r="O864">
            <v>103.98</v>
          </cell>
        </row>
        <row r="865">
          <cell r="A865" t="str">
            <v>SENTNL_2_CTG3</v>
          </cell>
          <cell r="B865" t="str">
            <v>Sentinel Unit 3</v>
          </cell>
          <cell r="C865" t="str">
            <v>LA Basin</v>
          </cell>
          <cell r="D865">
            <v>105.69</v>
          </cell>
          <cell r="E865">
            <v>105.69</v>
          </cell>
          <cell r="F865">
            <v>105.69</v>
          </cell>
          <cell r="G865">
            <v>105.69</v>
          </cell>
          <cell r="H865">
            <v>105.69</v>
          </cell>
          <cell r="I865">
            <v>105.69</v>
          </cell>
          <cell r="J865">
            <v>105.69</v>
          </cell>
          <cell r="K865">
            <v>105.69</v>
          </cell>
          <cell r="L865">
            <v>105.69</v>
          </cell>
          <cell r="M865">
            <v>105.69</v>
          </cell>
          <cell r="N865">
            <v>105.69</v>
          </cell>
          <cell r="O865">
            <v>105.69</v>
          </cell>
        </row>
        <row r="866">
          <cell r="A866" t="str">
            <v>SENTNL_2_CTG4</v>
          </cell>
          <cell r="B866" t="str">
            <v>Sentinel Unit 4</v>
          </cell>
          <cell r="C866" t="str">
            <v>LA Basin</v>
          </cell>
          <cell r="D866">
            <v>106.55</v>
          </cell>
          <cell r="E866">
            <v>106.55</v>
          </cell>
          <cell r="F866">
            <v>106.55</v>
          </cell>
          <cell r="G866">
            <v>106.55</v>
          </cell>
          <cell r="H866">
            <v>106.55</v>
          </cell>
          <cell r="I866">
            <v>106.55</v>
          </cell>
          <cell r="J866">
            <v>106.55</v>
          </cell>
          <cell r="K866">
            <v>106.55</v>
          </cell>
          <cell r="L866">
            <v>106.55</v>
          </cell>
          <cell r="M866">
            <v>106.55</v>
          </cell>
          <cell r="N866">
            <v>106.55</v>
          </cell>
          <cell r="O866">
            <v>106.55</v>
          </cell>
        </row>
        <row r="867">
          <cell r="A867" t="str">
            <v>SENTNL_2_CTG5</v>
          </cell>
          <cell r="B867" t="str">
            <v>Sentinel Unit 5</v>
          </cell>
          <cell r="C867" t="str">
            <v>LA Basin</v>
          </cell>
          <cell r="D867">
            <v>107.52</v>
          </cell>
          <cell r="E867">
            <v>107.52</v>
          </cell>
          <cell r="F867">
            <v>107.52</v>
          </cell>
          <cell r="G867">
            <v>107.52</v>
          </cell>
          <cell r="H867">
            <v>107.52</v>
          </cell>
          <cell r="I867">
            <v>107.52</v>
          </cell>
          <cell r="J867">
            <v>107.52</v>
          </cell>
          <cell r="K867">
            <v>107.52</v>
          </cell>
          <cell r="L867">
            <v>107.52</v>
          </cell>
          <cell r="M867">
            <v>107.52</v>
          </cell>
          <cell r="N867">
            <v>107.52</v>
          </cell>
          <cell r="O867">
            <v>107.52</v>
          </cell>
        </row>
        <row r="868">
          <cell r="A868" t="str">
            <v>SENTNL_2_CTG6</v>
          </cell>
          <cell r="B868" t="str">
            <v>Sentinel Unit 6</v>
          </cell>
          <cell r="C868" t="str">
            <v>LA Basin</v>
          </cell>
          <cell r="D868">
            <v>105</v>
          </cell>
          <cell r="E868">
            <v>105</v>
          </cell>
          <cell r="F868">
            <v>105</v>
          </cell>
          <cell r="G868">
            <v>105</v>
          </cell>
          <cell r="H868">
            <v>105</v>
          </cell>
          <cell r="I868">
            <v>105</v>
          </cell>
          <cell r="J868">
            <v>105</v>
          </cell>
          <cell r="K868">
            <v>105</v>
          </cell>
          <cell r="L868">
            <v>105</v>
          </cell>
          <cell r="M868">
            <v>105</v>
          </cell>
          <cell r="N868">
            <v>105</v>
          </cell>
          <cell r="O868">
            <v>105</v>
          </cell>
        </row>
        <row r="869">
          <cell r="A869" t="str">
            <v>SENTNL_2_CTG7</v>
          </cell>
          <cell r="B869" t="str">
            <v>Sentinel Unit 7</v>
          </cell>
          <cell r="C869" t="str">
            <v>LA Basin</v>
          </cell>
          <cell r="D869">
            <v>106.73</v>
          </cell>
          <cell r="E869">
            <v>106.73</v>
          </cell>
          <cell r="F869">
            <v>106.73</v>
          </cell>
          <cell r="G869">
            <v>106.73</v>
          </cell>
          <cell r="H869">
            <v>106.73</v>
          </cell>
          <cell r="I869">
            <v>106.73</v>
          </cell>
          <cell r="J869">
            <v>106.73</v>
          </cell>
          <cell r="K869">
            <v>106.73</v>
          </cell>
          <cell r="L869">
            <v>106.73</v>
          </cell>
          <cell r="M869">
            <v>106.73</v>
          </cell>
          <cell r="N869">
            <v>106.73</v>
          </cell>
          <cell r="O869">
            <v>106.73</v>
          </cell>
        </row>
        <row r="870">
          <cell r="A870" t="str">
            <v>SENTNL_2_CTG8</v>
          </cell>
          <cell r="B870" t="str">
            <v>Sentinel Unit 8</v>
          </cell>
          <cell r="C870" t="str">
            <v>LA Basin</v>
          </cell>
          <cell r="D870">
            <v>106.85</v>
          </cell>
          <cell r="E870">
            <v>106.85</v>
          </cell>
          <cell r="F870">
            <v>106.85</v>
          </cell>
          <cell r="G870">
            <v>106.85</v>
          </cell>
          <cell r="H870">
            <v>106.85</v>
          </cell>
          <cell r="I870">
            <v>106.85</v>
          </cell>
          <cell r="J870">
            <v>106.85</v>
          </cell>
          <cell r="K870">
            <v>106.85</v>
          </cell>
          <cell r="L870">
            <v>106.85</v>
          </cell>
          <cell r="M870">
            <v>106.85</v>
          </cell>
          <cell r="N870">
            <v>106.85</v>
          </cell>
          <cell r="O870">
            <v>106.85</v>
          </cell>
        </row>
        <row r="871">
          <cell r="A871" t="str">
            <v>SGREGY_6_SANGER</v>
          </cell>
          <cell r="B871" t="str">
            <v>Algonquin Power Sanger 2</v>
          </cell>
          <cell r="C871" t="str">
            <v>Fresno</v>
          </cell>
          <cell r="D871">
            <v>48.08</v>
          </cell>
          <cell r="E871">
            <v>48.08</v>
          </cell>
          <cell r="F871">
            <v>48.08</v>
          </cell>
          <cell r="G871">
            <v>48.08</v>
          </cell>
          <cell r="H871">
            <v>48.08</v>
          </cell>
          <cell r="I871">
            <v>48.08</v>
          </cell>
          <cell r="J871">
            <v>48.08</v>
          </cell>
          <cell r="K871">
            <v>48.08</v>
          </cell>
          <cell r="L871">
            <v>48.08</v>
          </cell>
          <cell r="M871">
            <v>48.08</v>
          </cell>
          <cell r="N871">
            <v>48.08</v>
          </cell>
          <cell r="O871">
            <v>48.08</v>
          </cell>
        </row>
        <row r="872">
          <cell r="A872" t="str">
            <v>SHELRF_1_UNITS</v>
          </cell>
          <cell r="B872" t="str">
            <v>SHELL OIL REFINERY AGGREGATE</v>
          </cell>
          <cell r="C872" t="str">
            <v>Bay Area</v>
          </cell>
          <cell r="D872">
            <v>0.75</v>
          </cell>
          <cell r="E872">
            <v>0.15</v>
          </cell>
          <cell r="F872">
            <v>0.2</v>
          </cell>
          <cell r="G872">
            <v>0.28999999999999998</v>
          </cell>
          <cell r="H872">
            <v>3.74</v>
          </cell>
          <cell r="I872">
            <v>1.85</v>
          </cell>
          <cell r="J872">
            <v>0.28999999999999998</v>
          </cell>
          <cell r="K872">
            <v>0.11</v>
          </cell>
          <cell r="L872">
            <v>0.14000000000000001</v>
          </cell>
          <cell r="M872">
            <v>0.23</v>
          </cell>
          <cell r="N872">
            <v>1.19</v>
          </cell>
          <cell r="O872">
            <v>1.1599999999999999</v>
          </cell>
        </row>
        <row r="873">
          <cell r="A873" t="str">
            <v>SHUTLE_6_CREST</v>
          </cell>
          <cell r="B873" t="str">
            <v>CREST Contracts</v>
          </cell>
          <cell r="C873" t="str">
            <v>Big Creek-Ventura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</row>
        <row r="874">
          <cell r="A874" t="str">
            <v>SIERRA_1_UNITS</v>
          </cell>
          <cell r="B874" t="str">
            <v>HIGH SIERRA LIMITED</v>
          </cell>
          <cell r="C874" t="str">
            <v>Kern</v>
          </cell>
          <cell r="D874">
            <v>52.43</v>
          </cell>
          <cell r="E874">
            <v>52.43</v>
          </cell>
          <cell r="F874">
            <v>52.43</v>
          </cell>
          <cell r="G874">
            <v>52.43</v>
          </cell>
          <cell r="H874">
            <v>52.43</v>
          </cell>
          <cell r="I874">
            <v>52.43</v>
          </cell>
          <cell r="J874">
            <v>52.43</v>
          </cell>
          <cell r="K874">
            <v>52.43</v>
          </cell>
          <cell r="L874">
            <v>52.43</v>
          </cell>
          <cell r="M874">
            <v>52.43</v>
          </cell>
          <cell r="N874">
            <v>52.43</v>
          </cell>
          <cell r="O874">
            <v>52.43</v>
          </cell>
        </row>
        <row r="875">
          <cell r="A875" t="str">
            <v>SISQUC_1_SMARIA</v>
          </cell>
          <cell r="B875" t="str">
            <v>Santa Maria II LFG Power Plant</v>
          </cell>
          <cell r="C875" t="str">
            <v>CAISO System</v>
          </cell>
          <cell r="D875">
            <v>1.01</v>
          </cell>
          <cell r="E875">
            <v>1.04</v>
          </cell>
          <cell r="F875">
            <v>1.02</v>
          </cell>
          <cell r="G875">
            <v>1.03</v>
          </cell>
          <cell r="H875">
            <v>1.03</v>
          </cell>
          <cell r="I875">
            <v>1.07</v>
          </cell>
          <cell r="J875">
            <v>1.06</v>
          </cell>
          <cell r="K875">
            <v>1.07</v>
          </cell>
          <cell r="L875">
            <v>1.04</v>
          </cell>
          <cell r="M875">
            <v>1.02</v>
          </cell>
          <cell r="N875">
            <v>1</v>
          </cell>
          <cell r="O875">
            <v>0.95</v>
          </cell>
        </row>
        <row r="876">
          <cell r="A876" t="str">
            <v>SKERN_6_SOLAR1</v>
          </cell>
          <cell r="B876" t="str">
            <v>South Kern Solar PV Plant</v>
          </cell>
          <cell r="C876" t="str">
            <v>Kern</v>
          </cell>
          <cell r="D876">
            <v>0.08</v>
          </cell>
          <cell r="E876">
            <v>0.6</v>
          </cell>
          <cell r="F876">
            <v>0.7</v>
          </cell>
          <cell r="G876">
            <v>0.88</v>
          </cell>
          <cell r="H876">
            <v>1.28</v>
          </cell>
          <cell r="I876">
            <v>2.62</v>
          </cell>
          <cell r="J876">
            <v>2.88</v>
          </cell>
          <cell r="K876">
            <v>2.48</v>
          </cell>
          <cell r="L876">
            <v>2.2200000000000002</v>
          </cell>
          <cell r="M876">
            <v>1.48</v>
          </cell>
          <cell r="N876">
            <v>1.1399999999999999</v>
          </cell>
          <cell r="O876">
            <v>0.7</v>
          </cell>
        </row>
        <row r="877">
          <cell r="A877" t="str">
            <v>SKERN_6_SOLAR2</v>
          </cell>
          <cell r="B877" t="str">
            <v>SKIC Solar</v>
          </cell>
          <cell r="C877" t="str">
            <v>Kern</v>
          </cell>
          <cell r="D877">
            <v>0.04</v>
          </cell>
          <cell r="E877">
            <v>0.3</v>
          </cell>
          <cell r="F877">
            <v>0.35</v>
          </cell>
          <cell r="G877">
            <v>0.44</v>
          </cell>
          <cell r="H877">
            <v>0.64</v>
          </cell>
          <cell r="I877">
            <v>1.31</v>
          </cell>
          <cell r="J877">
            <v>1.44</v>
          </cell>
          <cell r="K877">
            <v>1.24</v>
          </cell>
          <cell r="L877">
            <v>1.1100000000000001</v>
          </cell>
          <cell r="M877">
            <v>0.74</v>
          </cell>
          <cell r="N877">
            <v>0.56999999999999995</v>
          </cell>
          <cell r="O877">
            <v>0.35</v>
          </cell>
        </row>
        <row r="878">
          <cell r="A878" t="str">
            <v>SLATE_2_SLASR1</v>
          </cell>
          <cell r="B878" t="str">
            <v>Slate</v>
          </cell>
          <cell r="C878" t="str">
            <v>Fresno</v>
          </cell>
          <cell r="D878">
            <v>0.2</v>
          </cell>
          <cell r="E878">
            <v>1.52</v>
          </cell>
          <cell r="F878">
            <v>1.77</v>
          </cell>
          <cell r="G878">
            <v>2.2200000000000002</v>
          </cell>
          <cell r="H878">
            <v>3.23</v>
          </cell>
          <cell r="I878">
            <v>6.62</v>
          </cell>
          <cell r="J878">
            <v>7.27</v>
          </cell>
          <cell r="K878">
            <v>6.26</v>
          </cell>
          <cell r="L878">
            <v>5.61</v>
          </cell>
          <cell r="M878">
            <v>3.74</v>
          </cell>
          <cell r="N878">
            <v>2.88</v>
          </cell>
          <cell r="O878">
            <v>1.77</v>
          </cell>
        </row>
        <row r="879">
          <cell r="A879" t="str">
            <v>SLATE_2_SLASR2</v>
          </cell>
          <cell r="B879" t="str">
            <v>SLATE_2</v>
          </cell>
          <cell r="C879" t="str">
            <v>Fresno</v>
          </cell>
          <cell r="D879">
            <v>46.69</v>
          </cell>
          <cell r="E879">
            <v>48.27</v>
          </cell>
          <cell r="F879">
            <v>48.7</v>
          </cell>
          <cell r="G879">
            <v>49.53</v>
          </cell>
          <cell r="H879">
            <v>51.01</v>
          </cell>
          <cell r="I879">
            <v>55.94</v>
          </cell>
          <cell r="J879">
            <v>56.86</v>
          </cell>
          <cell r="K879">
            <v>55.24</v>
          </cell>
          <cell r="L879">
            <v>53.94</v>
          </cell>
          <cell r="M879">
            <v>51.16</v>
          </cell>
          <cell r="N879">
            <v>49.58</v>
          </cell>
          <cell r="O879">
            <v>47.86</v>
          </cell>
        </row>
        <row r="880">
          <cell r="A880" t="str">
            <v>SLATE_2_SLASR3</v>
          </cell>
          <cell r="B880" t="str">
            <v>SLATE_3</v>
          </cell>
          <cell r="C880" t="str">
            <v>Fresno</v>
          </cell>
          <cell r="D880">
            <v>33.89</v>
          </cell>
          <cell r="E880">
            <v>35.04</v>
          </cell>
          <cell r="F880">
            <v>35.340000000000003</v>
          </cell>
          <cell r="G880">
            <v>35.950000000000003</v>
          </cell>
          <cell r="H880">
            <v>37.03</v>
          </cell>
          <cell r="I880">
            <v>40.6</v>
          </cell>
          <cell r="J880">
            <v>41.27</v>
          </cell>
          <cell r="K880">
            <v>40.1</v>
          </cell>
          <cell r="L880">
            <v>39.15</v>
          </cell>
          <cell r="M880">
            <v>37.130000000000003</v>
          </cell>
          <cell r="N880">
            <v>35.99</v>
          </cell>
          <cell r="O880">
            <v>34.729999999999997</v>
          </cell>
        </row>
        <row r="881">
          <cell r="A881" t="str">
            <v>SLATE_2_SLASR4</v>
          </cell>
          <cell r="B881" t="str">
            <v>SLATE_4</v>
          </cell>
          <cell r="C881" t="str">
            <v>Fresno</v>
          </cell>
          <cell r="D881">
            <v>50.06</v>
          </cell>
          <cell r="E881">
            <v>50.8</v>
          </cell>
          <cell r="F881">
            <v>51.07</v>
          </cell>
          <cell r="G881">
            <v>51.63</v>
          </cell>
          <cell r="H881">
            <v>52.49</v>
          </cell>
          <cell r="I881">
            <v>55.31</v>
          </cell>
          <cell r="J881">
            <v>55.82</v>
          </cell>
          <cell r="K881">
            <v>54.81</v>
          </cell>
          <cell r="L881">
            <v>53.89</v>
          </cell>
          <cell r="M881">
            <v>52.27</v>
          </cell>
          <cell r="N881">
            <v>51.21</v>
          </cell>
          <cell r="O881">
            <v>50.16</v>
          </cell>
        </row>
        <row r="882">
          <cell r="A882" t="str">
            <v>SLATE_2_SLASR5</v>
          </cell>
          <cell r="B882" t="str">
            <v>Slate 5</v>
          </cell>
          <cell r="C882" t="str">
            <v>Fresno</v>
          </cell>
          <cell r="D882">
            <v>10.07</v>
          </cell>
          <cell r="E882">
            <v>10.56</v>
          </cell>
          <cell r="F882">
            <v>10.68</v>
          </cell>
          <cell r="G882">
            <v>10.91</v>
          </cell>
          <cell r="H882">
            <v>11.35</v>
          </cell>
          <cell r="I882">
            <v>12.82</v>
          </cell>
          <cell r="J882">
            <v>13.09</v>
          </cell>
          <cell r="K882">
            <v>12.62</v>
          </cell>
          <cell r="L882">
            <v>12.26</v>
          </cell>
          <cell r="M882">
            <v>11.45</v>
          </cell>
          <cell r="N882">
            <v>11</v>
          </cell>
          <cell r="O882">
            <v>10.5</v>
          </cell>
        </row>
        <row r="883">
          <cell r="A883" t="str">
            <v>SLRMS3_2_SRMSR1</v>
          </cell>
          <cell r="B883" t="str">
            <v>SILVER RIDGE MOUNT SIGNAL 3</v>
          </cell>
          <cell r="C883" t="str">
            <v>San Diego-IV</v>
          </cell>
          <cell r="D883">
            <v>1</v>
          </cell>
          <cell r="E883">
            <v>7.5</v>
          </cell>
          <cell r="F883">
            <v>8.75</v>
          </cell>
          <cell r="G883">
            <v>11</v>
          </cell>
          <cell r="H883">
            <v>16</v>
          </cell>
          <cell r="I883">
            <v>32.75</v>
          </cell>
          <cell r="J883">
            <v>36</v>
          </cell>
          <cell r="K883">
            <v>31</v>
          </cell>
          <cell r="L883">
            <v>27.75</v>
          </cell>
          <cell r="M883">
            <v>18.5</v>
          </cell>
          <cell r="N883">
            <v>14.25</v>
          </cell>
          <cell r="O883">
            <v>8.75</v>
          </cell>
        </row>
        <row r="884">
          <cell r="A884" t="str">
            <v>SLST13_2_SOLAR1</v>
          </cell>
          <cell r="B884" t="str">
            <v>Quinto Solar PV Project</v>
          </cell>
          <cell r="C884" t="str">
            <v>CAISO System</v>
          </cell>
          <cell r="D884">
            <v>0.43</v>
          </cell>
          <cell r="E884">
            <v>3.23</v>
          </cell>
          <cell r="F884">
            <v>3.77</v>
          </cell>
          <cell r="G884">
            <v>4.7300000000000004</v>
          </cell>
          <cell r="H884">
            <v>6.89</v>
          </cell>
          <cell r="I884">
            <v>14.1</v>
          </cell>
          <cell r="J884">
            <v>15.49</v>
          </cell>
          <cell r="K884">
            <v>13.34</v>
          </cell>
          <cell r="L884">
            <v>11.94</v>
          </cell>
          <cell r="M884">
            <v>7.96</v>
          </cell>
          <cell r="N884">
            <v>6.13</v>
          </cell>
          <cell r="O884">
            <v>3.77</v>
          </cell>
        </row>
        <row r="885">
          <cell r="A885" t="str">
            <v>SLSTR1_2_SOLAR1</v>
          </cell>
          <cell r="B885" t="str">
            <v>Solar Star 1</v>
          </cell>
          <cell r="C885" t="str">
            <v>CAISO System</v>
          </cell>
          <cell r="D885">
            <v>1.24</v>
          </cell>
          <cell r="E885">
            <v>9.3000000000000007</v>
          </cell>
          <cell r="F885">
            <v>10.85</v>
          </cell>
          <cell r="G885">
            <v>13.64</v>
          </cell>
          <cell r="H885">
            <v>19.84</v>
          </cell>
          <cell r="I885">
            <v>40.61</v>
          </cell>
          <cell r="J885">
            <v>44.64</v>
          </cell>
          <cell r="K885">
            <v>38.44</v>
          </cell>
          <cell r="L885">
            <v>34.409999999999997</v>
          </cell>
          <cell r="M885">
            <v>22.94</v>
          </cell>
          <cell r="N885">
            <v>17.670000000000002</v>
          </cell>
          <cell r="O885">
            <v>10.85</v>
          </cell>
        </row>
        <row r="886">
          <cell r="A886" t="str">
            <v>SLSTR2_2_SOLAR2</v>
          </cell>
          <cell r="B886" t="str">
            <v>Solar Star 2</v>
          </cell>
          <cell r="C886" t="str">
            <v>CAISO System</v>
          </cell>
          <cell r="D886">
            <v>1.1000000000000001</v>
          </cell>
          <cell r="E886">
            <v>8.2799999999999994</v>
          </cell>
          <cell r="F886">
            <v>9.66</v>
          </cell>
          <cell r="G886">
            <v>12.14</v>
          </cell>
          <cell r="H886">
            <v>17.66</v>
          </cell>
          <cell r="I886">
            <v>36.159999999999997</v>
          </cell>
          <cell r="J886">
            <v>39.74</v>
          </cell>
          <cell r="K886">
            <v>34.22</v>
          </cell>
          <cell r="L886">
            <v>30.64</v>
          </cell>
          <cell r="M886">
            <v>20.420000000000002</v>
          </cell>
          <cell r="N886">
            <v>15.73</v>
          </cell>
          <cell r="O886">
            <v>9.66</v>
          </cell>
        </row>
        <row r="887">
          <cell r="A887" t="str">
            <v>SLUISP_2_UNITS</v>
          </cell>
          <cell r="B887" t="str">
            <v>SAN LUIS (GIANELLI) PUMP-GEN (AGGREGATE)</v>
          </cell>
          <cell r="C887" t="str">
            <v>CAISO System</v>
          </cell>
          <cell r="D887">
            <v>0</v>
          </cell>
          <cell r="E887">
            <v>24.43</v>
          </cell>
          <cell r="F887">
            <v>45.93</v>
          </cell>
          <cell r="G887">
            <v>74.87</v>
          </cell>
          <cell r="H887">
            <v>89.85</v>
          </cell>
          <cell r="I887">
            <v>82.12</v>
          </cell>
          <cell r="J887">
            <v>63.82</v>
          </cell>
          <cell r="K887">
            <v>54.7</v>
          </cell>
          <cell r="L887">
            <v>41.64</v>
          </cell>
          <cell r="M887">
            <v>44.07</v>
          </cell>
          <cell r="N887">
            <v>15.74</v>
          </cell>
          <cell r="O887">
            <v>0</v>
          </cell>
        </row>
        <row r="888">
          <cell r="A888" t="str">
            <v>SLYCRK_1_UNIT 1</v>
          </cell>
          <cell r="B888" t="str">
            <v>SLY CREEK HYDRO</v>
          </cell>
          <cell r="C888" t="str">
            <v>Sierra</v>
          </cell>
          <cell r="D888">
            <v>6.67</v>
          </cell>
          <cell r="E888">
            <v>7.81</v>
          </cell>
          <cell r="F888">
            <v>8.49</v>
          </cell>
          <cell r="G888">
            <v>9.6999999999999993</v>
          </cell>
          <cell r="H888">
            <v>10.130000000000001</v>
          </cell>
          <cell r="I888">
            <v>10.34</v>
          </cell>
          <cell r="J888">
            <v>11.11</v>
          </cell>
          <cell r="K888">
            <v>9.7200000000000006</v>
          </cell>
          <cell r="L888">
            <v>6.69</v>
          </cell>
          <cell r="M888">
            <v>6.72</v>
          </cell>
          <cell r="N888">
            <v>9.4600000000000009</v>
          </cell>
          <cell r="O888">
            <v>8.49</v>
          </cell>
        </row>
        <row r="889">
          <cell r="A889" t="str">
            <v>SMPRIP_1_SMPSON</v>
          </cell>
          <cell r="B889" t="str">
            <v>Ripon Cogeneration Unit 1</v>
          </cell>
          <cell r="C889" t="str">
            <v>CAISO System</v>
          </cell>
          <cell r="D889">
            <v>46.05</v>
          </cell>
          <cell r="E889">
            <v>46.05</v>
          </cell>
          <cell r="F889">
            <v>46.05</v>
          </cell>
          <cell r="G889">
            <v>46.05</v>
          </cell>
          <cell r="H889">
            <v>46.05</v>
          </cell>
          <cell r="I889">
            <v>46.05</v>
          </cell>
          <cell r="J889">
            <v>46.05</v>
          </cell>
          <cell r="K889">
            <v>46.05</v>
          </cell>
          <cell r="L889">
            <v>46.05</v>
          </cell>
          <cell r="M889">
            <v>46.05</v>
          </cell>
          <cell r="N889">
            <v>46.05</v>
          </cell>
          <cell r="O889">
            <v>46.05</v>
          </cell>
        </row>
        <row r="890">
          <cell r="A890" t="str">
            <v>SMRCOS_6_LNDFIL</v>
          </cell>
          <cell r="B890" t="str">
            <v>San Marcos Energy</v>
          </cell>
          <cell r="C890" t="str">
            <v>San Diego-IV</v>
          </cell>
          <cell r="D890">
            <v>1.5</v>
          </cell>
          <cell r="E890">
            <v>1.5</v>
          </cell>
          <cell r="F890">
            <v>1.5</v>
          </cell>
          <cell r="G890">
            <v>1.5</v>
          </cell>
          <cell r="H890">
            <v>1.49</v>
          </cell>
          <cell r="I890">
            <v>1.48</v>
          </cell>
          <cell r="J890">
            <v>1.5</v>
          </cell>
          <cell r="K890">
            <v>1.5</v>
          </cell>
          <cell r="L890">
            <v>1.5</v>
          </cell>
          <cell r="M890">
            <v>1.5</v>
          </cell>
          <cell r="N890">
            <v>1.5</v>
          </cell>
          <cell r="O890">
            <v>1.5</v>
          </cell>
        </row>
        <row r="891">
          <cell r="A891" t="str">
            <v>SMUDGO_7_UNIT 1</v>
          </cell>
          <cell r="B891" t="str">
            <v>SONOMA POWER PLANT</v>
          </cell>
          <cell r="C891" t="str">
            <v>NCNB</v>
          </cell>
          <cell r="D891">
            <v>47</v>
          </cell>
          <cell r="E891">
            <v>47</v>
          </cell>
          <cell r="F891">
            <v>47</v>
          </cell>
          <cell r="G891">
            <v>47</v>
          </cell>
          <cell r="H891">
            <v>47</v>
          </cell>
          <cell r="I891">
            <v>47</v>
          </cell>
          <cell r="J891">
            <v>47</v>
          </cell>
          <cell r="K891">
            <v>47</v>
          </cell>
          <cell r="L891">
            <v>47</v>
          </cell>
          <cell r="M891">
            <v>47</v>
          </cell>
          <cell r="N891">
            <v>47</v>
          </cell>
          <cell r="O891">
            <v>47</v>
          </cell>
        </row>
        <row r="892">
          <cell r="A892" t="str">
            <v>SMYRNA_1_DL1SR1</v>
          </cell>
          <cell r="B892" t="str">
            <v>Delano Land 1</v>
          </cell>
          <cell r="C892" t="str">
            <v>CAISO System</v>
          </cell>
          <cell r="D892">
            <v>0</v>
          </cell>
          <cell r="E892">
            <v>0.03</v>
          </cell>
          <cell r="F892">
            <v>0.04</v>
          </cell>
          <cell r="G892">
            <v>0.04</v>
          </cell>
          <cell r="H892">
            <v>0.06</v>
          </cell>
          <cell r="I892">
            <v>0.13</v>
          </cell>
          <cell r="J892">
            <v>0.14000000000000001</v>
          </cell>
          <cell r="K892">
            <v>0.12</v>
          </cell>
          <cell r="L892">
            <v>0.11</v>
          </cell>
          <cell r="M892">
            <v>7.0000000000000007E-2</v>
          </cell>
          <cell r="N892">
            <v>0.06</v>
          </cell>
          <cell r="O892">
            <v>0.04</v>
          </cell>
        </row>
        <row r="893">
          <cell r="A893" t="str">
            <v>SNCLRA_2_HOWLNG</v>
          </cell>
          <cell r="B893" t="str">
            <v>Houwelings Nurseries Oxnard, Inc</v>
          </cell>
          <cell r="C893" t="str">
            <v>Big Creek-Ventura</v>
          </cell>
          <cell r="D893">
            <v>7.04</v>
          </cell>
          <cell r="E893">
            <v>7.24</v>
          </cell>
          <cell r="F893">
            <v>6.32</v>
          </cell>
          <cell r="G893">
            <v>5.33</v>
          </cell>
          <cell r="H893">
            <v>7.09</v>
          </cell>
          <cell r="I893">
            <v>7.17</v>
          </cell>
          <cell r="J893">
            <v>5.49</v>
          </cell>
          <cell r="K893">
            <v>4.08</v>
          </cell>
          <cell r="L893">
            <v>5.15</v>
          </cell>
          <cell r="M893">
            <v>6.71</v>
          </cell>
          <cell r="N893">
            <v>6.37</v>
          </cell>
          <cell r="O893">
            <v>4</v>
          </cell>
        </row>
        <row r="894">
          <cell r="A894" t="str">
            <v>SNCLRA_2_SILBT1</v>
          </cell>
          <cell r="B894" t="str">
            <v>Silverstrand BESS</v>
          </cell>
          <cell r="C894" t="str">
            <v>Big Creek-Ventura</v>
          </cell>
          <cell r="D894">
            <v>11</v>
          </cell>
          <cell r="E894">
            <v>11</v>
          </cell>
          <cell r="F894">
            <v>11</v>
          </cell>
          <cell r="G894">
            <v>11</v>
          </cell>
          <cell r="H894">
            <v>11</v>
          </cell>
          <cell r="I894">
            <v>11</v>
          </cell>
          <cell r="J894">
            <v>11</v>
          </cell>
          <cell r="K894">
            <v>11</v>
          </cell>
          <cell r="L894">
            <v>11</v>
          </cell>
          <cell r="M894">
            <v>11</v>
          </cell>
          <cell r="N894">
            <v>11</v>
          </cell>
          <cell r="O894">
            <v>11</v>
          </cell>
        </row>
        <row r="895">
          <cell r="A895" t="str">
            <v>SNCLRA_2_SPRHYD</v>
          </cell>
          <cell r="B895" t="str">
            <v>Springville Hydroelectric Generator</v>
          </cell>
          <cell r="C895" t="str">
            <v>Big Creek-Ventura</v>
          </cell>
          <cell r="D895">
            <v>7.0000000000000007E-2</v>
          </cell>
          <cell r="E895">
            <v>0.01</v>
          </cell>
          <cell r="F895">
            <v>7.0000000000000007E-2</v>
          </cell>
          <cell r="G895">
            <v>0.06</v>
          </cell>
          <cell r="H895">
            <v>0.06</v>
          </cell>
          <cell r="I895">
            <v>0.15</v>
          </cell>
          <cell r="J895">
            <v>0.17</v>
          </cell>
          <cell r="K895">
            <v>0.19</v>
          </cell>
          <cell r="L895">
            <v>0.17</v>
          </cell>
          <cell r="M895">
            <v>0.17</v>
          </cell>
          <cell r="N895">
            <v>0.05</v>
          </cell>
          <cell r="O895">
            <v>0.03</v>
          </cell>
        </row>
        <row r="896">
          <cell r="A896" t="str">
            <v>SNCLRA_2_UNIT</v>
          </cell>
          <cell r="B896" t="str">
            <v>Channel Islands Power</v>
          </cell>
          <cell r="C896" t="str">
            <v>Big Creek-Ventura</v>
          </cell>
          <cell r="D896">
            <v>27.5</v>
          </cell>
          <cell r="E896">
            <v>27.5</v>
          </cell>
          <cell r="F896">
            <v>27.5</v>
          </cell>
          <cell r="G896">
            <v>27.5</v>
          </cell>
          <cell r="H896">
            <v>27.5</v>
          </cell>
          <cell r="I896">
            <v>27.5</v>
          </cell>
          <cell r="J896">
            <v>27.5</v>
          </cell>
          <cell r="K896">
            <v>27.5</v>
          </cell>
          <cell r="L896">
            <v>27.5</v>
          </cell>
          <cell r="M896">
            <v>27.5</v>
          </cell>
          <cell r="N896">
            <v>27.5</v>
          </cell>
          <cell r="O896">
            <v>27.5</v>
          </cell>
        </row>
        <row r="897">
          <cell r="A897" t="str">
            <v>SNCLRA_2_UNIT1</v>
          </cell>
          <cell r="B897" t="str">
            <v>New Indy Oxnard</v>
          </cell>
          <cell r="C897" t="str">
            <v>Big Creek-Ventura</v>
          </cell>
          <cell r="D897">
            <v>14.25</v>
          </cell>
          <cell r="E897">
            <v>14.31</v>
          </cell>
          <cell r="F897">
            <v>13.67</v>
          </cell>
          <cell r="G897">
            <v>10</v>
          </cell>
          <cell r="H897">
            <v>11.21</v>
          </cell>
          <cell r="I897">
            <v>11.34</v>
          </cell>
          <cell r="J897">
            <v>10.86</v>
          </cell>
          <cell r="K897">
            <v>11.3</v>
          </cell>
          <cell r="L897">
            <v>11.05</v>
          </cell>
          <cell r="M897">
            <v>8.8000000000000007</v>
          </cell>
          <cell r="N897">
            <v>10.08</v>
          </cell>
          <cell r="O897">
            <v>11.23</v>
          </cell>
        </row>
        <row r="898">
          <cell r="A898" t="str">
            <v>SNCLRA_2_VESBT1</v>
          </cell>
          <cell r="B898" t="str">
            <v>Ventura Energy Storage</v>
          </cell>
          <cell r="C898" t="str">
            <v>Big Creek-Ventura</v>
          </cell>
          <cell r="D898">
            <v>100</v>
          </cell>
          <cell r="E898">
            <v>100</v>
          </cell>
          <cell r="F898">
            <v>100</v>
          </cell>
          <cell r="G898">
            <v>100</v>
          </cell>
          <cell r="H898">
            <v>100</v>
          </cell>
          <cell r="I898">
            <v>100</v>
          </cell>
          <cell r="J898">
            <v>100</v>
          </cell>
          <cell r="K898">
            <v>100</v>
          </cell>
          <cell r="L898">
            <v>100</v>
          </cell>
          <cell r="M898">
            <v>100</v>
          </cell>
          <cell r="N898">
            <v>100</v>
          </cell>
          <cell r="O898">
            <v>100</v>
          </cell>
        </row>
        <row r="899">
          <cell r="A899" t="str">
            <v>SNCLRA_6_OXGEN</v>
          </cell>
          <cell r="B899" t="str">
            <v>OXGEN</v>
          </cell>
          <cell r="C899" t="str">
            <v>Big Creek-Ventura</v>
          </cell>
          <cell r="D899">
            <v>47.7</v>
          </cell>
          <cell r="E899">
            <v>47.7</v>
          </cell>
          <cell r="F899">
            <v>47.7</v>
          </cell>
          <cell r="G899">
            <v>47.7</v>
          </cell>
          <cell r="H899">
            <v>47.7</v>
          </cell>
          <cell r="I899">
            <v>47.7</v>
          </cell>
          <cell r="J899">
            <v>47.7</v>
          </cell>
          <cell r="K899">
            <v>47.7</v>
          </cell>
          <cell r="L899">
            <v>47.7</v>
          </cell>
          <cell r="M899">
            <v>47.7</v>
          </cell>
          <cell r="N899">
            <v>47.7</v>
          </cell>
          <cell r="O899">
            <v>47.7</v>
          </cell>
        </row>
        <row r="900">
          <cell r="A900" t="str">
            <v>SNCLRA_6_PROCGN</v>
          </cell>
          <cell r="B900" t="str">
            <v>Procter and Gamble Oxnard 2</v>
          </cell>
          <cell r="C900" t="str">
            <v>Big Creek-Ventura</v>
          </cell>
          <cell r="D900">
            <v>21.67</v>
          </cell>
          <cell r="E900">
            <v>17.27</v>
          </cell>
          <cell r="F900">
            <v>21.67</v>
          </cell>
          <cell r="G900">
            <v>21.67</v>
          </cell>
          <cell r="H900">
            <v>21.35</v>
          </cell>
          <cell r="I900">
            <v>21.7</v>
          </cell>
          <cell r="J900">
            <v>20.79</v>
          </cell>
          <cell r="K900">
            <v>12.74</v>
          </cell>
          <cell r="L900">
            <v>12.55</v>
          </cell>
          <cell r="M900">
            <v>12.74</v>
          </cell>
          <cell r="N900">
            <v>12.27</v>
          </cell>
          <cell r="O900">
            <v>13.32</v>
          </cell>
        </row>
        <row r="901">
          <cell r="A901" t="str">
            <v>SNCLRA_6_QF</v>
          </cell>
          <cell r="B901" t="str">
            <v>SANTA CLARA QFS</v>
          </cell>
          <cell r="C901" t="str">
            <v>Big Creek-Ventura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0.11</v>
          </cell>
          <cell r="O901">
            <v>0.22</v>
          </cell>
        </row>
        <row r="902">
          <cell r="A902" t="str">
            <v>SNDBAR_7_UNIT 1</v>
          </cell>
          <cell r="B902" t="str">
            <v>SANDBAR</v>
          </cell>
          <cell r="C902" t="str">
            <v>Stockton</v>
          </cell>
          <cell r="D902">
            <v>6.45</v>
          </cell>
          <cell r="E902">
            <v>3.95</v>
          </cell>
          <cell r="F902">
            <v>5.65</v>
          </cell>
          <cell r="G902">
            <v>8.3000000000000007</v>
          </cell>
          <cell r="H902">
            <v>8.3000000000000007</v>
          </cell>
          <cell r="I902">
            <v>7.45</v>
          </cell>
          <cell r="J902">
            <v>7.4</v>
          </cell>
          <cell r="K902">
            <v>7.75</v>
          </cell>
          <cell r="L902">
            <v>5.0999999999999996</v>
          </cell>
          <cell r="M902">
            <v>1.22</v>
          </cell>
          <cell r="N902">
            <v>7.19</v>
          </cell>
          <cell r="O902">
            <v>12.58</v>
          </cell>
        </row>
        <row r="903">
          <cell r="A903" t="str">
            <v>SNMALF_6_UNITS</v>
          </cell>
          <cell r="B903" t="str">
            <v>Sonoma County Landfill</v>
          </cell>
          <cell r="C903" t="str">
            <v>NCNB</v>
          </cell>
          <cell r="D903">
            <v>3.44</v>
          </cell>
          <cell r="E903">
            <v>2.82</v>
          </cell>
          <cell r="F903">
            <v>3.42</v>
          </cell>
          <cell r="G903">
            <v>3.4</v>
          </cell>
          <cell r="H903">
            <v>2.77</v>
          </cell>
          <cell r="I903">
            <v>2.5</v>
          </cell>
          <cell r="J903">
            <v>3.39</v>
          </cell>
          <cell r="K903">
            <v>3.43</v>
          </cell>
          <cell r="L903">
            <v>3.03</v>
          </cell>
          <cell r="M903">
            <v>3.02</v>
          </cell>
          <cell r="N903">
            <v>3.21</v>
          </cell>
          <cell r="O903">
            <v>3.08</v>
          </cell>
        </row>
        <row r="904">
          <cell r="A904" t="str">
            <v>SOUTH_2_UNIT</v>
          </cell>
          <cell r="B904" t="str">
            <v>SOUTH HYDRO</v>
          </cell>
          <cell r="C904" t="str">
            <v>CAISO System</v>
          </cell>
          <cell r="D904">
            <v>2.86</v>
          </cell>
          <cell r="E904">
            <v>2.93</v>
          </cell>
          <cell r="F904">
            <v>2.9</v>
          </cell>
          <cell r="G904">
            <v>2.34</v>
          </cell>
          <cell r="H904">
            <v>2.96</v>
          </cell>
          <cell r="I904">
            <v>0.8</v>
          </cell>
          <cell r="J904">
            <v>1.64</v>
          </cell>
          <cell r="K904">
            <v>1.56</v>
          </cell>
          <cell r="L904">
            <v>1.62</v>
          </cell>
          <cell r="M904">
            <v>1.2</v>
          </cell>
          <cell r="N904">
            <v>1.43</v>
          </cell>
          <cell r="O904">
            <v>1.73</v>
          </cell>
        </row>
        <row r="905">
          <cell r="A905" t="str">
            <v>SPAULD_6_UNIT 3</v>
          </cell>
          <cell r="B905" t="str">
            <v>SPAULDING HYDRO PH 3 UNIT</v>
          </cell>
          <cell r="C905" t="str">
            <v>Sierra</v>
          </cell>
          <cell r="D905">
            <v>1.01</v>
          </cell>
          <cell r="E905">
            <v>0.87</v>
          </cell>
          <cell r="F905">
            <v>1.5</v>
          </cell>
          <cell r="G905">
            <v>2.4</v>
          </cell>
          <cell r="H905">
            <v>3.76</v>
          </cell>
          <cell r="I905">
            <v>1.1499999999999999</v>
          </cell>
          <cell r="J905">
            <v>3.66</v>
          </cell>
          <cell r="K905">
            <v>3.76</v>
          </cell>
          <cell r="L905">
            <v>2.7</v>
          </cell>
          <cell r="M905">
            <v>2.0499999999999998</v>
          </cell>
          <cell r="N905">
            <v>1.2</v>
          </cell>
          <cell r="O905">
            <v>0.9</v>
          </cell>
        </row>
        <row r="906">
          <cell r="A906" t="str">
            <v>SPAULD_6_UNIT12</v>
          </cell>
          <cell r="B906" t="str">
            <v>SPAULDING HYDRO PH 1 &amp; 2 AGGREGATE</v>
          </cell>
          <cell r="C906" t="str">
            <v>Sierra</v>
          </cell>
          <cell r="D906">
            <v>2.5</v>
          </cell>
          <cell r="E906">
            <v>2.1</v>
          </cell>
          <cell r="F906">
            <v>1.96</v>
          </cell>
          <cell r="G906">
            <v>2.16</v>
          </cell>
          <cell r="H906">
            <v>5.22</v>
          </cell>
          <cell r="I906">
            <v>4.4000000000000004</v>
          </cell>
          <cell r="J906">
            <v>3.41</v>
          </cell>
          <cell r="K906">
            <v>3.63</v>
          </cell>
          <cell r="L906">
            <v>1.2</v>
          </cell>
          <cell r="M906">
            <v>1.2</v>
          </cell>
          <cell r="N906">
            <v>1.6</v>
          </cell>
          <cell r="O906">
            <v>2.56</v>
          </cell>
        </row>
        <row r="907">
          <cell r="A907" t="str">
            <v>SPBURN_2_UNIT 1</v>
          </cell>
          <cell r="B907" t="str">
            <v>Burney Biomass</v>
          </cell>
          <cell r="C907" t="str">
            <v>CAISO System</v>
          </cell>
          <cell r="D907">
            <v>6.99</v>
          </cell>
          <cell r="E907">
            <v>9.4</v>
          </cell>
          <cell r="F907">
            <v>9.61</v>
          </cell>
          <cell r="G907">
            <v>9.44</v>
          </cell>
          <cell r="H907">
            <v>9.67</v>
          </cell>
          <cell r="I907">
            <v>12.33</v>
          </cell>
          <cell r="J907">
            <v>12.59</v>
          </cell>
          <cell r="K907">
            <v>12.22</v>
          </cell>
          <cell r="L907">
            <v>12.51</v>
          </cell>
          <cell r="M907">
            <v>11.99</v>
          </cell>
          <cell r="N907">
            <v>11.99</v>
          </cell>
          <cell r="O907">
            <v>9.0299999999999994</v>
          </cell>
        </row>
        <row r="908">
          <cell r="A908" t="str">
            <v>SPBURN_7_SNOWMT</v>
          </cell>
          <cell r="B908" t="str">
            <v>Burney Creek Hydro</v>
          </cell>
          <cell r="C908" t="str">
            <v>CAISO System</v>
          </cell>
          <cell r="D908">
            <v>0.5</v>
          </cell>
          <cell r="E908">
            <v>0.65</v>
          </cell>
          <cell r="F908">
            <v>1.01</v>
          </cell>
          <cell r="G908">
            <v>1.38</v>
          </cell>
          <cell r="H908">
            <v>1.1100000000000001</v>
          </cell>
          <cell r="I908">
            <v>0.19</v>
          </cell>
          <cell r="J908">
            <v>0</v>
          </cell>
          <cell r="K908">
            <v>0</v>
          </cell>
          <cell r="L908">
            <v>0</v>
          </cell>
          <cell r="M908">
            <v>0.01</v>
          </cell>
          <cell r="N908">
            <v>0.01</v>
          </cell>
          <cell r="O908">
            <v>7.0000000000000007E-2</v>
          </cell>
        </row>
        <row r="909">
          <cell r="A909" t="str">
            <v>SPI LI_2_UNIT 1</v>
          </cell>
          <cell r="B909" t="str">
            <v>Lincoln Biomass</v>
          </cell>
          <cell r="C909" t="str">
            <v>Sierra</v>
          </cell>
          <cell r="D909">
            <v>7.39</v>
          </cell>
          <cell r="E909">
            <v>6.58</v>
          </cell>
          <cell r="F909">
            <v>6.4</v>
          </cell>
          <cell r="G909">
            <v>6.26</v>
          </cell>
          <cell r="H909">
            <v>8.02</v>
          </cell>
          <cell r="I909">
            <v>9.44</v>
          </cell>
          <cell r="J909">
            <v>9.48</v>
          </cell>
          <cell r="K909">
            <v>9.66</v>
          </cell>
          <cell r="L909">
            <v>9.3000000000000007</v>
          </cell>
          <cell r="M909">
            <v>8.35</v>
          </cell>
          <cell r="N909">
            <v>6.4</v>
          </cell>
          <cell r="O909">
            <v>7.07</v>
          </cell>
        </row>
        <row r="910">
          <cell r="A910" t="str">
            <v>SPIAND_1_ANDSN2</v>
          </cell>
          <cell r="B910" t="str">
            <v>SPI Anderson 2</v>
          </cell>
          <cell r="C910" t="str">
            <v>CAISO System</v>
          </cell>
          <cell r="D910">
            <v>16.53</v>
          </cell>
          <cell r="E910">
            <v>16.739999999999998</v>
          </cell>
          <cell r="F910">
            <v>17.079999999999998</v>
          </cell>
          <cell r="G910">
            <v>16.89</v>
          </cell>
          <cell r="H910">
            <v>18.38</v>
          </cell>
          <cell r="I910">
            <v>17.87</v>
          </cell>
          <cell r="J910">
            <v>18.079999999999998</v>
          </cell>
          <cell r="K910">
            <v>18.66</v>
          </cell>
          <cell r="L910">
            <v>18.52</v>
          </cell>
          <cell r="M910">
            <v>15.31</v>
          </cell>
          <cell r="N910">
            <v>14.63</v>
          </cell>
          <cell r="O910">
            <v>15.02</v>
          </cell>
        </row>
        <row r="911">
          <cell r="A911" t="str">
            <v>SPICER_1_UNITS</v>
          </cell>
          <cell r="B911" t="str">
            <v>SPICER HYDRO UNITS 1-3 AGGREGATE</v>
          </cell>
          <cell r="C911" t="str">
            <v>CAISO System</v>
          </cell>
          <cell r="D911">
            <v>2.16</v>
          </cell>
          <cell r="E911">
            <v>0.42</v>
          </cell>
          <cell r="F911">
            <v>0.35</v>
          </cell>
          <cell r="G911">
            <v>0.19</v>
          </cell>
          <cell r="H911">
            <v>0.21</v>
          </cell>
          <cell r="I911">
            <v>1.84</v>
          </cell>
          <cell r="J911">
            <v>2.57</v>
          </cell>
          <cell r="K911">
            <v>1.94</v>
          </cell>
          <cell r="L911">
            <v>1.5</v>
          </cell>
          <cell r="M911">
            <v>1.92</v>
          </cell>
          <cell r="N911">
            <v>1.21</v>
          </cell>
          <cell r="O911">
            <v>1.01</v>
          </cell>
        </row>
        <row r="912">
          <cell r="A912" t="str">
            <v>SPIFBD_1_PL1X2</v>
          </cell>
          <cell r="B912" t="str">
            <v>SIERRA PACIFIC IND. (SONORA)</v>
          </cell>
          <cell r="C912" t="str">
            <v>Stockton</v>
          </cell>
          <cell r="D912">
            <v>2.48</v>
          </cell>
          <cell r="E912">
            <v>2.2599999999999998</v>
          </cell>
          <cell r="F912">
            <v>2.5299999999999998</v>
          </cell>
          <cell r="G912">
            <v>2.77</v>
          </cell>
          <cell r="H912">
            <v>3.32</v>
          </cell>
          <cell r="I912">
            <v>3.28</v>
          </cell>
          <cell r="J912">
            <v>3.53</v>
          </cell>
          <cell r="K912">
            <v>3.67</v>
          </cell>
          <cell r="L912">
            <v>3.39</v>
          </cell>
          <cell r="M912">
            <v>3</v>
          </cell>
          <cell r="N912">
            <v>2.74</v>
          </cell>
          <cell r="O912">
            <v>2.6</v>
          </cell>
        </row>
        <row r="913">
          <cell r="A913" t="str">
            <v>SPQUIN_6_SRPCQU</v>
          </cell>
          <cell r="B913" t="str">
            <v>Quincy Biomass</v>
          </cell>
          <cell r="C913" t="str">
            <v>CAISO System</v>
          </cell>
          <cell r="D913">
            <v>18.25</v>
          </cell>
          <cell r="E913">
            <v>15.95</v>
          </cell>
          <cell r="F913">
            <v>16.059999999999999</v>
          </cell>
          <cell r="G913">
            <v>9.27</v>
          </cell>
          <cell r="H913">
            <v>19.18</v>
          </cell>
          <cell r="I913">
            <v>21.47</v>
          </cell>
          <cell r="J913">
            <v>19.27</v>
          </cell>
          <cell r="K913">
            <v>14.51</v>
          </cell>
          <cell r="L913">
            <v>12.65</v>
          </cell>
          <cell r="M913">
            <v>8.73</v>
          </cell>
          <cell r="N913">
            <v>7.99</v>
          </cell>
          <cell r="O913">
            <v>15.7</v>
          </cell>
        </row>
        <row r="914">
          <cell r="A914" t="str">
            <v>SPRGAP_1_UNIT 1</v>
          </cell>
          <cell r="B914" t="str">
            <v>SPRING GAP HYDRO</v>
          </cell>
          <cell r="C914" t="str">
            <v>Stockton</v>
          </cell>
          <cell r="D914">
            <v>1.81</v>
          </cell>
          <cell r="E914">
            <v>1.23</v>
          </cell>
          <cell r="F914">
            <v>2.86</v>
          </cell>
          <cell r="G914">
            <v>5.08</v>
          </cell>
          <cell r="H914">
            <v>4.71</v>
          </cell>
          <cell r="I914">
            <v>2.75</v>
          </cell>
          <cell r="J914">
            <v>1.74</v>
          </cell>
          <cell r="K914">
            <v>0.09</v>
          </cell>
          <cell r="L914">
            <v>3.21</v>
          </cell>
          <cell r="M914">
            <v>3.35</v>
          </cell>
          <cell r="N914">
            <v>2</v>
          </cell>
          <cell r="O914">
            <v>2.99</v>
          </cell>
        </row>
        <row r="915">
          <cell r="A915" t="str">
            <v>SPRGVL_2_CREST</v>
          </cell>
          <cell r="B915" t="str">
            <v>Springerville Aggregate Solar Resources</v>
          </cell>
          <cell r="C915" t="str">
            <v>Big Creek-Ventura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  <cell r="M915">
            <v>0</v>
          </cell>
          <cell r="N915">
            <v>0</v>
          </cell>
          <cell r="O915">
            <v>0</v>
          </cell>
        </row>
        <row r="916">
          <cell r="A916" t="str">
            <v>SPRGVL_2_EXETPV</v>
          </cell>
          <cell r="B916" t="str">
            <v>Exeter Tulare PV</v>
          </cell>
          <cell r="C916" t="str">
            <v>Big Creek-Ventura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</row>
        <row r="917">
          <cell r="A917" t="str">
            <v>SPRGVL_2_LINDPV</v>
          </cell>
          <cell r="B917" t="str">
            <v>Lindsay Tulare PV</v>
          </cell>
          <cell r="C917" t="str">
            <v>Big Creek-Ventura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  <cell r="O917">
            <v>0</v>
          </cell>
        </row>
        <row r="918">
          <cell r="A918" t="str">
            <v>SPRGVL_2_PORTPV</v>
          </cell>
          <cell r="B918" t="str">
            <v>Porterville Tulare PV</v>
          </cell>
          <cell r="C918" t="str">
            <v>Big Creek-Ventura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</row>
        <row r="919">
          <cell r="A919" t="str">
            <v>SPRGVL_2_QF</v>
          </cell>
          <cell r="B919" t="str">
            <v>SPRINGVILLE QFS</v>
          </cell>
          <cell r="C919" t="str">
            <v>Big Creek-Ventura</v>
          </cell>
          <cell r="D919">
            <v>0.05</v>
          </cell>
          <cell r="E919">
            <v>0.18</v>
          </cell>
          <cell r="F919">
            <v>0.18</v>
          </cell>
          <cell r="G919">
            <v>0.18</v>
          </cell>
          <cell r="H919">
            <v>0.18</v>
          </cell>
          <cell r="I919">
            <v>0.02</v>
          </cell>
          <cell r="J919">
            <v>0.18</v>
          </cell>
          <cell r="K919">
            <v>0.18</v>
          </cell>
          <cell r="L919">
            <v>0.16</v>
          </cell>
          <cell r="M919">
            <v>0.08</v>
          </cell>
          <cell r="N919">
            <v>0.04</v>
          </cell>
          <cell r="O919">
            <v>0.01</v>
          </cell>
        </row>
        <row r="920">
          <cell r="A920" t="str">
            <v>SPRGVL_2_TULESC</v>
          </cell>
          <cell r="B920" t="str">
            <v>TULE RIVER HYDRO PLANT (SCE)</v>
          </cell>
          <cell r="C920" t="str">
            <v>Big Creek-Ventura</v>
          </cell>
          <cell r="D920">
            <v>0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</row>
        <row r="921">
          <cell r="A921" t="str">
            <v>SRINTL_6_UNIT</v>
          </cell>
          <cell r="B921" t="str">
            <v>SRI INTERNATIONAL</v>
          </cell>
          <cell r="C921" t="str">
            <v>Bay Area</v>
          </cell>
          <cell r="D921">
            <v>1.26</v>
          </cell>
          <cell r="E921">
            <v>1.18</v>
          </cell>
          <cell r="F921">
            <v>1.27</v>
          </cell>
          <cell r="G921">
            <v>1.3</v>
          </cell>
          <cell r="H921">
            <v>1.1299999999999999</v>
          </cell>
          <cell r="I921">
            <v>0.98</v>
          </cell>
          <cell r="J921">
            <v>0.94</v>
          </cell>
          <cell r="K921">
            <v>0.88</v>
          </cell>
          <cell r="L921">
            <v>0.9</v>
          </cell>
          <cell r="M921">
            <v>1.01</v>
          </cell>
          <cell r="N921">
            <v>1.17</v>
          </cell>
          <cell r="O921">
            <v>1.26</v>
          </cell>
        </row>
        <row r="922">
          <cell r="A922" t="str">
            <v>STANIS_7_UNIT 1</v>
          </cell>
          <cell r="B922" t="str">
            <v>STANISLAUS HYDRO</v>
          </cell>
          <cell r="C922" t="str">
            <v>Stockton</v>
          </cell>
          <cell r="D922">
            <v>59</v>
          </cell>
          <cell r="E922">
            <v>53.6</v>
          </cell>
          <cell r="F922">
            <v>52.31</v>
          </cell>
          <cell r="G922">
            <v>29.44</v>
          </cell>
          <cell r="H922">
            <v>29.68</v>
          </cell>
          <cell r="I922">
            <v>59</v>
          </cell>
          <cell r="J922">
            <v>70.84</v>
          </cell>
          <cell r="K922">
            <v>73.92</v>
          </cell>
          <cell r="L922">
            <v>56.65</v>
          </cell>
          <cell r="M922">
            <v>5.04</v>
          </cell>
          <cell r="N922">
            <v>0</v>
          </cell>
          <cell r="O922">
            <v>62.99</v>
          </cell>
        </row>
        <row r="923">
          <cell r="A923" t="str">
            <v>STANTN_2_STAGT1</v>
          </cell>
          <cell r="B923" t="str">
            <v>Stanton 1</v>
          </cell>
          <cell r="C923" t="str">
            <v>LA Basin</v>
          </cell>
          <cell r="D923">
            <v>49.65</v>
          </cell>
          <cell r="E923">
            <v>49.65</v>
          </cell>
          <cell r="F923">
            <v>49.65</v>
          </cell>
          <cell r="G923">
            <v>49.65</v>
          </cell>
          <cell r="H923">
            <v>49.65</v>
          </cell>
          <cell r="I923">
            <v>49.65</v>
          </cell>
          <cell r="J923">
            <v>49.65</v>
          </cell>
          <cell r="K923">
            <v>49.65</v>
          </cell>
          <cell r="L923">
            <v>49.65</v>
          </cell>
          <cell r="M923">
            <v>49.65</v>
          </cell>
          <cell r="N923">
            <v>49.65</v>
          </cell>
          <cell r="O923">
            <v>49.65</v>
          </cell>
        </row>
        <row r="924">
          <cell r="A924" t="str">
            <v>STANTN_2_STAGT2</v>
          </cell>
          <cell r="B924" t="str">
            <v>Stanton 2</v>
          </cell>
          <cell r="C924" t="str">
            <v>LA Basin</v>
          </cell>
          <cell r="D924">
            <v>49.65</v>
          </cell>
          <cell r="E924">
            <v>49.65</v>
          </cell>
          <cell r="F924">
            <v>49.65</v>
          </cell>
          <cell r="G924">
            <v>49.65</v>
          </cell>
          <cell r="H924">
            <v>49.65</v>
          </cell>
          <cell r="I924">
            <v>49.65</v>
          </cell>
          <cell r="J924">
            <v>49.65</v>
          </cell>
          <cell r="K924">
            <v>49.65</v>
          </cell>
          <cell r="L924">
            <v>49.65</v>
          </cell>
          <cell r="M924">
            <v>49.65</v>
          </cell>
          <cell r="N924">
            <v>49.65</v>
          </cell>
          <cell r="O924">
            <v>49.65</v>
          </cell>
        </row>
        <row r="925">
          <cell r="A925" t="str">
            <v>STIGCT_2_LODI</v>
          </cell>
          <cell r="B925" t="str">
            <v>LODI STIG UNIT</v>
          </cell>
          <cell r="C925" t="str">
            <v>Sierra</v>
          </cell>
          <cell r="D925">
            <v>49.5</v>
          </cell>
          <cell r="E925">
            <v>49.5</v>
          </cell>
          <cell r="F925">
            <v>49.5</v>
          </cell>
          <cell r="G925">
            <v>49.5</v>
          </cell>
          <cell r="H925">
            <v>49.5</v>
          </cell>
          <cell r="I925">
            <v>49.5</v>
          </cell>
          <cell r="J925">
            <v>49.5</v>
          </cell>
          <cell r="K925">
            <v>49.5</v>
          </cell>
          <cell r="L925">
            <v>49.5</v>
          </cell>
          <cell r="M925">
            <v>49.5</v>
          </cell>
          <cell r="N925">
            <v>49.5</v>
          </cell>
          <cell r="O925">
            <v>49.5</v>
          </cell>
        </row>
        <row r="926">
          <cell r="A926" t="str">
            <v>STNRES_1_UNIT</v>
          </cell>
          <cell r="B926" t="str">
            <v>Covanta Stanislaus</v>
          </cell>
          <cell r="C926" t="str">
            <v>Stockton</v>
          </cell>
          <cell r="D926">
            <v>14.53</v>
          </cell>
          <cell r="E926">
            <v>19.27</v>
          </cell>
          <cell r="F926">
            <v>19.71</v>
          </cell>
          <cell r="G926">
            <v>17.93</v>
          </cell>
          <cell r="H926">
            <v>13.83</v>
          </cell>
          <cell r="I926">
            <v>17.87</v>
          </cell>
          <cell r="J926">
            <v>19.8</v>
          </cell>
          <cell r="K926">
            <v>19.600000000000001</v>
          </cell>
          <cell r="L926">
            <v>19.55</v>
          </cell>
          <cell r="M926">
            <v>18.87</v>
          </cell>
          <cell r="N926">
            <v>19.079999999999998</v>
          </cell>
          <cell r="O926">
            <v>18.45</v>
          </cell>
        </row>
        <row r="927">
          <cell r="A927" t="str">
            <v>STOILS_1_UNITS</v>
          </cell>
          <cell r="B927" t="str">
            <v>Chevron Richmond Refinery</v>
          </cell>
          <cell r="C927" t="str">
            <v>Bay Area</v>
          </cell>
          <cell r="D927">
            <v>0</v>
          </cell>
          <cell r="E927">
            <v>7.46</v>
          </cell>
          <cell r="F927">
            <v>0.19</v>
          </cell>
          <cell r="G927">
            <v>0</v>
          </cell>
          <cell r="H927">
            <v>0</v>
          </cell>
          <cell r="I927">
            <v>0</v>
          </cell>
          <cell r="J927">
            <v>6.49</v>
          </cell>
          <cell r="K927">
            <v>3.33</v>
          </cell>
          <cell r="L927">
            <v>0</v>
          </cell>
          <cell r="M927">
            <v>11.34</v>
          </cell>
          <cell r="N927">
            <v>16.559999999999999</v>
          </cell>
          <cell r="O927">
            <v>0</v>
          </cell>
        </row>
        <row r="928">
          <cell r="A928" t="str">
            <v>STOREY_2_MDRCH2</v>
          </cell>
          <cell r="B928" t="str">
            <v>Madera Chowchilla 2</v>
          </cell>
          <cell r="C928" t="str">
            <v>Fresno</v>
          </cell>
          <cell r="D928">
            <v>0</v>
          </cell>
          <cell r="E928">
            <v>0</v>
          </cell>
          <cell r="F928">
            <v>0.05</v>
          </cell>
          <cell r="G928">
            <v>0.14000000000000001</v>
          </cell>
          <cell r="H928">
            <v>0.18</v>
          </cell>
          <cell r="I928">
            <v>0.31</v>
          </cell>
          <cell r="J928">
            <v>0.33</v>
          </cell>
          <cell r="K928">
            <v>0.17</v>
          </cell>
          <cell r="L928">
            <v>0.13</v>
          </cell>
          <cell r="M928">
            <v>0.14000000000000001</v>
          </cell>
          <cell r="N928">
            <v>0</v>
          </cell>
          <cell r="O928">
            <v>0</v>
          </cell>
        </row>
        <row r="929">
          <cell r="A929" t="str">
            <v>STOREY_2_MDRCH3</v>
          </cell>
          <cell r="B929" t="str">
            <v>Madera Chowchilla 3</v>
          </cell>
          <cell r="C929" t="str">
            <v>Fresno</v>
          </cell>
          <cell r="D929">
            <v>0</v>
          </cell>
          <cell r="E929">
            <v>0</v>
          </cell>
          <cell r="F929">
            <v>0</v>
          </cell>
          <cell r="G929">
            <v>0.05</v>
          </cell>
          <cell r="H929">
            <v>7.0000000000000007E-2</v>
          </cell>
          <cell r="I929">
            <v>0.2</v>
          </cell>
          <cell r="J929">
            <v>0.23</v>
          </cell>
          <cell r="K929">
            <v>0.1</v>
          </cell>
          <cell r="L929">
            <v>0.06</v>
          </cell>
          <cell r="M929">
            <v>7.0000000000000007E-2</v>
          </cell>
          <cell r="N929">
            <v>0</v>
          </cell>
          <cell r="O929">
            <v>0</v>
          </cell>
        </row>
        <row r="930">
          <cell r="A930" t="str">
            <v>STOREY_2_MDRCH4</v>
          </cell>
          <cell r="B930" t="str">
            <v>Madera Chowchilla 4</v>
          </cell>
          <cell r="C930" t="str">
            <v>Fresno</v>
          </cell>
          <cell r="D930">
            <v>0</v>
          </cell>
          <cell r="E930">
            <v>0</v>
          </cell>
          <cell r="F930">
            <v>0.03</v>
          </cell>
          <cell r="G930">
            <v>0.23</v>
          </cell>
          <cell r="H930">
            <v>0.22</v>
          </cell>
          <cell r="I930">
            <v>0.35</v>
          </cell>
          <cell r="J930">
            <v>0.39</v>
          </cell>
          <cell r="K930">
            <v>0.17</v>
          </cell>
          <cell r="L930">
            <v>0.08</v>
          </cell>
          <cell r="M930">
            <v>0.08</v>
          </cell>
          <cell r="N930">
            <v>0</v>
          </cell>
          <cell r="O930">
            <v>0</v>
          </cell>
        </row>
        <row r="931">
          <cell r="A931" t="str">
            <v>STOREY_7_MDRCHW</v>
          </cell>
          <cell r="B931" t="str">
            <v>Madera Canal Site 980</v>
          </cell>
          <cell r="C931" t="str">
            <v>Fresno</v>
          </cell>
          <cell r="D931">
            <v>0</v>
          </cell>
          <cell r="E931">
            <v>0</v>
          </cell>
          <cell r="F931">
            <v>0.12</v>
          </cell>
          <cell r="G931">
            <v>0.44</v>
          </cell>
          <cell r="H931">
            <v>0.4</v>
          </cell>
          <cell r="I931">
            <v>0.71</v>
          </cell>
          <cell r="J931">
            <v>0.91</v>
          </cell>
          <cell r="K931">
            <v>0.06</v>
          </cell>
          <cell r="L931">
            <v>0</v>
          </cell>
          <cell r="M931">
            <v>0.13</v>
          </cell>
          <cell r="N931">
            <v>0</v>
          </cell>
          <cell r="O931">
            <v>0</v>
          </cell>
        </row>
        <row r="932">
          <cell r="A932" t="str">
            <v>STROUD_6_SOLAR</v>
          </cell>
          <cell r="B932" t="str">
            <v>Stroud Solar Station</v>
          </cell>
          <cell r="C932" t="str">
            <v>Fresno</v>
          </cell>
          <cell r="D932">
            <v>0.08</v>
          </cell>
          <cell r="E932">
            <v>0.6</v>
          </cell>
          <cell r="F932">
            <v>0.7</v>
          </cell>
          <cell r="G932">
            <v>0.88</v>
          </cell>
          <cell r="H932">
            <v>1.28</v>
          </cell>
          <cell r="I932">
            <v>2.62</v>
          </cell>
          <cell r="J932">
            <v>2.88</v>
          </cell>
          <cell r="K932">
            <v>2.48</v>
          </cell>
          <cell r="L932">
            <v>2.2200000000000002</v>
          </cell>
          <cell r="M932">
            <v>1.48</v>
          </cell>
          <cell r="N932">
            <v>1.1399999999999999</v>
          </cell>
          <cell r="O932">
            <v>0.7</v>
          </cell>
        </row>
        <row r="933">
          <cell r="A933" t="str">
            <v>STROUD_6_WWHSR1</v>
          </cell>
          <cell r="B933" t="str">
            <v>Winter Wheat Solar Farm</v>
          </cell>
          <cell r="C933" t="str">
            <v>Fresno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>
            <v>0</v>
          </cell>
          <cell r="N933">
            <v>0</v>
          </cell>
          <cell r="O933">
            <v>0</v>
          </cell>
        </row>
        <row r="934">
          <cell r="A934" t="str">
            <v>SUMWHT_6_SWSSR1</v>
          </cell>
          <cell r="B934" t="str">
            <v>Summer Wheat Solar Farm</v>
          </cell>
          <cell r="C934" t="str">
            <v>Fresno</v>
          </cell>
          <cell r="D934">
            <v>7.0000000000000007E-2</v>
          </cell>
          <cell r="E934">
            <v>0.56000000000000005</v>
          </cell>
          <cell r="F934">
            <v>0.65</v>
          </cell>
          <cell r="G934">
            <v>0.81</v>
          </cell>
          <cell r="H934">
            <v>1.18</v>
          </cell>
          <cell r="I934">
            <v>2.42</v>
          </cell>
          <cell r="J934">
            <v>2.66</v>
          </cell>
          <cell r="K934">
            <v>2.29</v>
          </cell>
          <cell r="L934">
            <v>2.0499999999999998</v>
          </cell>
          <cell r="M934">
            <v>1.37</v>
          </cell>
          <cell r="N934">
            <v>1.05</v>
          </cell>
          <cell r="O934">
            <v>0.65</v>
          </cell>
        </row>
        <row r="935">
          <cell r="A935" t="str">
            <v>SUNRIS_2_PL1X3</v>
          </cell>
          <cell r="B935" t="str">
            <v>Sunrise Power Project AGGREGATE II</v>
          </cell>
          <cell r="C935" t="str">
            <v>CAISO System</v>
          </cell>
          <cell r="D935">
            <v>586.02</v>
          </cell>
          <cell r="E935">
            <v>586.02</v>
          </cell>
          <cell r="F935">
            <v>586.02</v>
          </cell>
          <cell r="G935">
            <v>586.02</v>
          </cell>
          <cell r="H935">
            <v>586.02</v>
          </cell>
          <cell r="I935">
            <v>586.02</v>
          </cell>
          <cell r="J935">
            <v>586.02</v>
          </cell>
          <cell r="K935">
            <v>586.02</v>
          </cell>
          <cell r="L935">
            <v>586.02</v>
          </cell>
          <cell r="M935">
            <v>586.02</v>
          </cell>
          <cell r="N935">
            <v>586.02</v>
          </cell>
          <cell r="O935">
            <v>586.02</v>
          </cell>
        </row>
        <row r="936">
          <cell r="A936" t="str">
            <v>SUNSET_2_UNITS</v>
          </cell>
          <cell r="B936" t="str">
            <v>MIDWAY SUNSET COGENERATION PLANT</v>
          </cell>
          <cell r="C936" t="str">
            <v>CAISO System</v>
          </cell>
          <cell r="D936">
            <v>248</v>
          </cell>
          <cell r="E936">
            <v>248</v>
          </cell>
          <cell r="F936">
            <v>248</v>
          </cell>
          <cell r="G936">
            <v>245</v>
          </cell>
          <cell r="H936">
            <v>240</v>
          </cell>
          <cell r="I936">
            <v>234</v>
          </cell>
          <cell r="J936">
            <v>229</v>
          </cell>
          <cell r="K936">
            <v>229</v>
          </cell>
          <cell r="L936">
            <v>231</v>
          </cell>
          <cell r="M936">
            <v>243</v>
          </cell>
          <cell r="N936">
            <v>246</v>
          </cell>
          <cell r="O936">
            <v>248</v>
          </cell>
        </row>
        <row r="937">
          <cell r="A937" t="str">
            <v>SUNSHN_2_LNDFL</v>
          </cell>
          <cell r="B937" t="str">
            <v>Sunshine Gas Producers</v>
          </cell>
          <cell r="C937" t="str">
            <v>Big Creek-Ventura</v>
          </cell>
          <cell r="D937">
            <v>18.100000000000001</v>
          </cell>
          <cell r="E937">
            <v>17.52</v>
          </cell>
          <cell r="F937">
            <v>17.850000000000001</v>
          </cell>
          <cell r="G937">
            <v>16.8</v>
          </cell>
          <cell r="H937">
            <v>17.649999999999999</v>
          </cell>
          <cell r="I937">
            <v>17.53</v>
          </cell>
          <cell r="J937">
            <v>16.940000000000001</v>
          </cell>
          <cell r="K937">
            <v>16.440000000000001</v>
          </cell>
          <cell r="L937">
            <v>16.72</v>
          </cell>
          <cell r="M937">
            <v>16.329999999999998</v>
          </cell>
          <cell r="N937">
            <v>17.260000000000002</v>
          </cell>
          <cell r="O937">
            <v>16.010000000000002</v>
          </cell>
        </row>
        <row r="938">
          <cell r="A938" t="str">
            <v>SUNSLR_1_SSVSR1</v>
          </cell>
          <cell r="B938" t="str">
            <v>Sunshine Valley Solar 1</v>
          </cell>
          <cell r="C938" t="str">
            <v>CAISO System</v>
          </cell>
          <cell r="D938">
            <v>0.4</v>
          </cell>
          <cell r="E938">
            <v>3</v>
          </cell>
          <cell r="F938">
            <v>3.5</v>
          </cell>
          <cell r="G938">
            <v>4.4000000000000004</v>
          </cell>
          <cell r="H938">
            <v>6.4</v>
          </cell>
          <cell r="I938">
            <v>13.1</v>
          </cell>
          <cell r="J938">
            <v>14.4</v>
          </cell>
          <cell r="K938">
            <v>12.4</v>
          </cell>
          <cell r="L938">
            <v>11.1</v>
          </cell>
          <cell r="M938">
            <v>7.4</v>
          </cell>
          <cell r="N938">
            <v>5.7</v>
          </cell>
          <cell r="O938">
            <v>3.5</v>
          </cell>
        </row>
        <row r="939">
          <cell r="A939" t="str">
            <v>SUNSPT_2_WNASR1</v>
          </cell>
          <cell r="B939" t="str">
            <v>Windhub Solar A</v>
          </cell>
          <cell r="C939" t="str">
            <v>CAISO System</v>
          </cell>
          <cell r="D939">
            <v>0.08</v>
          </cell>
          <cell r="E939">
            <v>0.6</v>
          </cell>
          <cell r="F939">
            <v>0.7</v>
          </cell>
          <cell r="G939">
            <v>0.88</v>
          </cell>
          <cell r="H939">
            <v>1.28</v>
          </cell>
          <cell r="I939">
            <v>2.62</v>
          </cell>
          <cell r="J939">
            <v>2.88</v>
          </cell>
          <cell r="K939">
            <v>2.48</v>
          </cell>
          <cell r="L939">
            <v>2.2200000000000002</v>
          </cell>
          <cell r="M939">
            <v>1.48</v>
          </cell>
          <cell r="N939">
            <v>1.1399999999999999</v>
          </cell>
          <cell r="O939">
            <v>0.7</v>
          </cell>
        </row>
        <row r="940">
          <cell r="A940" t="str">
            <v>SUNST2_5_SS2SR1</v>
          </cell>
          <cell r="B940" t="str">
            <v>Sun Streams Solar 2</v>
          </cell>
          <cell r="C940" t="str">
            <v>CAISO System</v>
          </cell>
          <cell r="D940">
            <v>0.6</v>
          </cell>
          <cell r="E940">
            <v>4.5</v>
          </cell>
          <cell r="F940">
            <v>5.25</v>
          </cell>
          <cell r="G940">
            <v>6.6</v>
          </cell>
          <cell r="H940">
            <v>9.6</v>
          </cell>
          <cell r="I940">
            <v>19.649999999999999</v>
          </cell>
          <cell r="J940">
            <v>21.6</v>
          </cell>
          <cell r="K940">
            <v>18.600000000000001</v>
          </cell>
          <cell r="L940">
            <v>16.649999999999999</v>
          </cell>
          <cell r="M940">
            <v>11.1</v>
          </cell>
          <cell r="N940">
            <v>8.5500000000000007</v>
          </cell>
          <cell r="O940">
            <v>5.25</v>
          </cell>
        </row>
        <row r="941">
          <cell r="A941" t="str">
            <v>SYCAMR_2_UNIT 1</v>
          </cell>
          <cell r="B941" t="str">
            <v>Sycamore Cogeneration Unit 1</v>
          </cell>
          <cell r="C941" t="str">
            <v>Big Creek-Ventura</v>
          </cell>
          <cell r="D941">
            <v>74</v>
          </cell>
          <cell r="E941">
            <v>74</v>
          </cell>
          <cell r="F941">
            <v>74</v>
          </cell>
          <cell r="G941">
            <v>74</v>
          </cell>
          <cell r="H941">
            <v>74</v>
          </cell>
          <cell r="I941">
            <v>74</v>
          </cell>
          <cell r="J941">
            <v>74</v>
          </cell>
          <cell r="K941">
            <v>74</v>
          </cell>
          <cell r="L941">
            <v>74</v>
          </cell>
          <cell r="M941">
            <v>74</v>
          </cell>
          <cell r="N941">
            <v>74</v>
          </cell>
          <cell r="O941">
            <v>74</v>
          </cell>
        </row>
        <row r="942">
          <cell r="A942" t="str">
            <v>SYCAMR_2_UNIT 2</v>
          </cell>
          <cell r="B942" t="str">
            <v>Sycamore Cogeneration Unit 2</v>
          </cell>
          <cell r="C942" t="str">
            <v>Big Creek-Ventura</v>
          </cell>
          <cell r="D942">
            <v>74</v>
          </cell>
          <cell r="E942">
            <v>74</v>
          </cell>
          <cell r="F942">
            <v>74</v>
          </cell>
          <cell r="G942">
            <v>74</v>
          </cell>
          <cell r="H942">
            <v>74</v>
          </cell>
          <cell r="I942">
            <v>73.67</v>
          </cell>
          <cell r="J942">
            <v>73.33</v>
          </cell>
          <cell r="K942">
            <v>73.33</v>
          </cell>
          <cell r="L942">
            <v>73.67</v>
          </cell>
          <cell r="M942">
            <v>74</v>
          </cell>
          <cell r="N942">
            <v>74</v>
          </cell>
          <cell r="O942">
            <v>74</v>
          </cell>
        </row>
        <row r="943">
          <cell r="A943" t="str">
            <v>SYCAMR_2_UNIT 3</v>
          </cell>
          <cell r="B943" t="str">
            <v>Sycamore Cogeneration Unit 3</v>
          </cell>
          <cell r="C943" t="str">
            <v>Big Creek-Ventura</v>
          </cell>
          <cell r="D943">
            <v>73</v>
          </cell>
          <cell r="E943">
            <v>73</v>
          </cell>
          <cell r="F943">
            <v>73</v>
          </cell>
          <cell r="G943">
            <v>73</v>
          </cell>
          <cell r="H943">
            <v>73</v>
          </cell>
          <cell r="I943">
            <v>73</v>
          </cell>
          <cell r="J943">
            <v>73</v>
          </cell>
          <cell r="K943">
            <v>73</v>
          </cell>
          <cell r="L943">
            <v>73</v>
          </cell>
          <cell r="M943">
            <v>73</v>
          </cell>
          <cell r="N943">
            <v>73</v>
          </cell>
          <cell r="O943">
            <v>73</v>
          </cell>
        </row>
        <row r="944">
          <cell r="A944" t="str">
            <v>SYCAMR_2_UNIT 4</v>
          </cell>
          <cell r="B944" t="str">
            <v>Sycamore Cogeneration Unit 4</v>
          </cell>
          <cell r="C944" t="str">
            <v>Big Creek-Ventura</v>
          </cell>
          <cell r="D944">
            <v>73</v>
          </cell>
          <cell r="E944">
            <v>73</v>
          </cell>
          <cell r="F944">
            <v>73</v>
          </cell>
          <cell r="G944">
            <v>73</v>
          </cell>
          <cell r="H944">
            <v>73</v>
          </cell>
          <cell r="I944">
            <v>73</v>
          </cell>
          <cell r="J944">
            <v>73</v>
          </cell>
          <cell r="K944">
            <v>73</v>
          </cell>
          <cell r="L944">
            <v>73</v>
          </cell>
          <cell r="M944">
            <v>73</v>
          </cell>
          <cell r="N944">
            <v>73</v>
          </cell>
          <cell r="O944">
            <v>73</v>
          </cell>
        </row>
        <row r="945">
          <cell r="A945" t="str">
            <v>TANHIL_6_SOLART</v>
          </cell>
          <cell r="B945" t="str">
            <v>Berry Cogen 18</v>
          </cell>
          <cell r="C945" t="str">
            <v>CAISO System</v>
          </cell>
          <cell r="D945">
            <v>11.52</v>
          </cell>
          <cell r="E945">
            <v>11.84</v>
          </cell>
          <cell r="F945">
            <v>11.48</v>
          </cell>
          <cell r="G945">
            <v>10.039999999999999</v>
          </cell>
          <cell r="H945">
            <v>11.68</v>
          </cell>
          <cell r="I945">
            <v>11.01</v>
          </cell>
          <cell r="J945">
            <v>11.07</v>
          </cell>
          <cell r="K945">
            <v>10.82</v>
          </cell>
          <cell r="L945">
            <v>11.09</v>
          </cell>
          <cell r="M945">
            <v>9.36</v>
          </cell>
          <cell r="N945">
            <v>8.91</v>
          </cell>
          <cell r="O945">
            <v>11.87</v>
          </cell>
        </row>
        <row r="946">
          <cell r="A946" t="str">
            <v>TBLMTN_6_QF</v>
          </cell>
          <cell r="B946" t="str">
            <v>SMALL QF AGGREGATION - PARADISE</v>
          </cell>
          <cell r="C946" t="str">
            <v>CAISO System</v>
          </cell>
          <cell r="D946">
            <v>0.21</v>
          </cell>
          <cell r="E946">
            <v>0.32</v>
          </cell>
          <cell r="F946">
            <v>0.3</v>
          </cell>
          <cell r="G946">
            <v>0.38</v>
          </cell>
          <cell r="H946">
            <v>0.26</v>
          </cell>
          <cell r="I946">
            <v>0.21</v>
          </cell>
          <cell r="J946">
            <v>0.22</v>
          </cell>
          <cell r="K946">
            <v>0.21</v>
          </cell>
          <cell r="L946">
            <v>0.2</v>
          </cell>
          <cell r="M946">
            <v>0.15</v>
          </cell>
          <cell r="N946">
            <v>0.18</v>
          </cell>
          <cell r="O946">
            <v>0.19</v>
          </cell>
        </row>
        <row r="947">
          <cell r="A947" t="str">
            <v>TEHAPI_2_PW1WD1</v>
          </cell>
          <cell r="B947" t="str">
            <v>Point Wind 1</v>
          </cell>
          <cell r="C947" t="str">
            <v>CAISO System</v>
          </cell>
          <cell r="D947">
            <v>8.3914832168495401</v>
          </cell>
          <cell r="E947">
            <v>8.9249236346301064</v>
          </cell>
          <cell r="F947">
            <v>7.8419463046996132</v>
          </cell>
          <cell r="G947">
            <v>7.513241469132649</v>
          </cell>
          <cell r="H947">
            <v>7.9891378239407578</v>
          </cell>
          <cell r="I947">
            <v>7.3229889339567178</v>
          </cell>
          <cell r="J947">
            <v>6.8036651208456425</v>
          </cell>
          <cell r="K947">
            <v>5.1697156926725816</v>
          </cell>
          <cell r="L947">
            <v>5.3404625500529912</v>
          </cell>
          <cell r="M947">
            <v>4.9542877016613653</v>
          </cell>
          <cell r="N947">
            <v>6.676810694537898</v>
          </cell>
          <cell r="O947">
            <v>8.0878391297605994</v>
          </cell>
        </row>
        <row r="948">
          <cell r="A948" t="str">
            <v>TEHAPI_2_PW2WD2</v>
          </cell>
          <cell r="B948" t="str">
            <v>Point Wind 2</v>
          </cell>
          <cell r="C948" t="str">
            <v>CAISO System</v>
          </cell>
          <cell r="D948">
            <v>2.5444800657534929</v>
          </cell>
          <cell r="E948">
            <v>2.7062307925599818</v>
          </cell>
          <cell r="F948">
            <v>2.3778485320630538</v>
          </cell>
          <cell r="G948">
            <v>2.2781780828702916</v>
          </cell>
          <cell r="H948">
            <v>2.4224801992997875</v>
          </cell>
          <cell r="I948">
            <v>2.2204893798478995</v>
          </cell>
          <cell r="J948">
            <v>2.0630191143435934</v>
          </cell>
          <cell r="K948">
            <v>1.5675701405450657</v>
          </cell>
          <cell r="L948">
            <v>1.6193442981841033</v>
          </cell>
          <cell r="M948">
            <v>1.5022476922283357</v>
          </cell>
          <cell r="N948">
            <v>2.0245540956274106</v>
          </cell>
          <cell r="O948">
            <v>2.4524085800916535</v>
          </cell>
        </row>
        <row r="949">
          <cell r="A949" t="str">
            <v>TEHAPI_2_WIND1</v>
          </cell>
          <cell r="B949" t="str">
            <v>Wind Wall Monolith 1</v>
          </cell>
          <cell r="C949" t="str">
            <v>CAISO System</v>
          </cell>
          <cell r="D949">
            <v>3.507495090639364</v>
          </cell>
          <cell r="E949">
            <v>3.7304639744663639</v>
          </cell>
          <cell r="F949">
            <v>3.2777981501008071</v>
          </cell>
          <cell r="G949">
            <v>3.1404052045121729</v>
          </cell>
          <cell r="H949">
            <v>3.3393216636181102</v>
          </cell>
          <cell r="I949">
            <v>3.0608829298597779</v>
          </cell>
          <cell r="J949">
            <v>2.8438145430361343</v>
          </cell>
          <cell r="K949">
            <v>2.160851895126358</v>
          </cell>
          <cell r="L949">
            <v>2.232221133260726</v>
          </cell>
          <cell r="M949">
            <v>2.0708067146341991</v>
          </cell>
          <cell r="N949">
            <v>2.7907915832086183</v>
          </cell>
          <cell r="O949">
            <v>3.3805771051957865</v>
          </cell>
        </row>
        <row r="950">
          <cell r="A950" t="str">
            <v>TEHAPI_2_WIND2</v>
          </cell>
          <cell r="B950" t="str">
            <v>Wind Wall Monolith 2</v>
          </cell>
          <cell r="C950" t="str">
            <v>CAISO System</v>
          </cell>
          <cell r="D950">
            <v>4.1807221080366421</v>
          </cell>
          <cell r="E950">
            <v>4.4464875383311924</v>
          </cell>
          <cell r="F950">
            <v>3.9069372408758234</v>
          </cell>
          <cell r="G950">
            <v>3.743173155604937</v>
          </cell>
          <cell r="H950">
            <v>3.9802695496828453</v>
          </cell>
          <cell r="I950">
            <v>3.6483874116112012</v>
          </cell>
          <cell r="J950">
            <v>3.389655017039543</v>
          </cell>
          <cell r="K950">
            <v>2.5756048281455732</v>
          </cell>
          <cell r="L950">
            <v>2.6606726454886029</v>
          </cell>
          <cell r="M950">
            <v>2.4682764165362792</v>
          </cell>
          <cell r="N950">
            <v>3.3264548543433707</v>
          </cell>
          <cell r="O950">
            <v>4.0294435420117027</v>
          </cell>
        </row>
        <row r="951">
          <cell r="A951" t="str">
            <v>TENGEN_2_PL1X2</v>
          </cell>
          <cell r="B951" t="str">
            <v>Berry Cogen 42</v>
          </cell>
          <cell r="C951" t="str">
            <v>Big Creek-Ventura</v>
          </cell>
          <cell r="D951">
            <v>36.33</v>
          </cell>
          <cell r="E951">
            <v>33.799999999999997</v>
          </cell>
          <cell r="F951">
            <v>29.71</v>
          </cell>
          <cell r="G951">
            <v>21.79</v>
          </cell>
          <cell r="H951">
            <v>21.24</v>
          </cell>
          <cell r="I951">
            <v>37.31</v>
          </cell>
          <cell r="J951">
            <v>36.1</v>
          </cell>
          <cell r="K951">
            <v>34.18</v>
          </cell>
          <cell r="L951">
            <v>33.68</v>
          </cell>
          <cell r="M951">
            <v>24.97</v>
          </cell>
          <cell r="N951">
            <v>30.48</v>
          </cell>
          <cell r="O951">
            <v>24.81</v>
          </cell>
        </row>
        <row r="952">
          <cell r="A952" t="str">
            <v>TERMEX_2_PL1X3</v>
          </cell>
          <cell r="B952" t="str">
            <v>TDM</v>
          </cell>
          <cell r="C952" t="str">
            <v>San Diego-IV</v>
          </cell>
          <cell r="D952">
            <v>605</v>
          </cell>
          <cell r="E952">
            <v>605</v>
          </cell>
          <cell r="F952">
            <v>605</v>
          </cell>
          <cell r="G952">
            <v>605</v>
          </cell>
          <cell r="H952">
            <v>601</v>
          </cell>
          <cell r="I952">
            <v>593</v>
          </cell>
          <cell r="J952">
            <v>591</v>
          </cell>
          <cell r="K952">
            <v>593</v>
          </cell>
          <cell r="L952">
            <v>596</v>
          </cell>
          <cell r="M952">
            <v>605</v>
          </cell>
          <cell r="N952">
            <v>605</v>
          </cell>
          <cell r="O952">
            <v>605</v>
          </cell>
        </row>
        <row r="953">
          <cell r="A953" t="str">
            <v>TESLA_1_QF</v>
          </cell>
          <cell r="B953" t="str">
            <v>SMALL QF AGGREGATION - STOCKTON</v>
          </cell>
          <cell r="C953" t="str">
            <v>CAISO System</v>
          </cell>
          <cell r="D953">
            <v>0.06</v>
          </cell>
          <cell r="E953">
            <v>0.15</v>
          </cell>
          <cell r="F953">
            <v>0.19</v>
          </cell>
          <cell r="G953">
            <v>0.16</v>
          </cell>
          <cell r="H953">
            <v>0.22</v>
          </cell>
          <cell r="I953">
            <v>0.35</v>
          </cell>
          <cell r="J953">
            <v>0.34</v>
          </cell>
          <cell r="K953">
            <v>0.35</v>
          </cell>
          <cell r="L953">
            <v>0.3</v>
          </cell>
          <cell r="M953">
            <v>0.11</v>
          </cell>
          <cell r="N953">
            <v>0.05</v>
          </cell>
          <cell r="O953">
            <v>0.04</v>
          </cell>
        </row>
        <row r="954">
          <cell r="A954" t="str">
            <v>TIDWTR_2_UNITS</v>
          </cell>
          <cell r="B954" t="str">
            <v>MARTINEZ COGEN LIMITED PARTNERSHIP</v>
          </cell>
          <cell r="C954" t="str">
            <v>Bay Area</v>
          </cell>
          <cell r="D954">
            <v>23.95</v>
          </cell>
          <cell r="E954">
            <v>26.89</v>
          </cell>
          <cell r="F954">
            <v>22.49</v>
          </cell>
          <cell r="G954">
            <v>25.94</v>
          </cell>
          <cell r="H954">
            <v>38.840000000000003</v>
          </cell>
          <cell r="I954">
            <v>42.92</v>
          </cell>
          <cell r="J954">
            <v>43.59</v>
          </cell>
          <cell r="K954">
            <v>54.77</v>
          </cell>
          <cell r="L954">
            <v>62.6</v>
          </cell>
          <cell r="M954">
            <v>59.22</v>
          </cell>
          <cell r="N954">
            <v>33.119999999999997</v>
          </cell>
          <cell r="O954">
            <v>31.26</v>
          </cell>
        </row>
        <row r="955">
          <cell r="A955" t="str">
            <v>TIFFNY_1_DILLON</v>
          </cell>
          <cell r="B955" t="str">
            <v>TIFFNY_1_DILLON</v>
          </cell>
          <cell r="C955" t="str">
            <v>LA Basin</v>
          </cell>
          <cell r="D955">
            <v>7.9515002054796655</v>
          </cell>
          <cell r="E955">
            <v>8.4569712267499426</v>
          </cell>
          <cell r="F955">
            <v>7.4307766626970428</v>
          </cell>
          <cell r="G955">
            <v>7.119306508969661</v>
          </cell>
          <cell r="H955">
            <v>7.5702506228118356</v>
          </cell>
          <cell r="I955">
            <v>6.9390293120246849</v>
          </cell>
          <cell r="J955">
            <v>6.4469347323237294</v>
          </cell>
          <cell r="K955">
            <v>4.8986566892033299</v>
          </cell>
          <cell r="L955">
            <v>5.060450931825323</v>
          </cell>
          <cell r="M955">
            <v>4.6945240382135491</v>
          </cell>
          <cell r="N955">
            <v>6.3267315488356584</v>
          </cell>
          <cell r="O955">
            <v>7.6637768127864172</v>
          </cell>
        </row>
        <row r="956">
          <cell r="A956" t="str">
            <v>TIGRCK_7_UNITS</v>
          </cell>
          <cell r="B956" t="str">
            <v>TIGER CREEK HYDRO AGGREGATE</v>
          </cell>
          <cell r="C956" t="str">
            <v>CAISO System</v>
          </cell>
          <cell r="D956">
            <v>25.6</v>
          </cell>
          <cell r="E956">
            <v>14.46</v>
          </cell>
          <cell r="F956">
            <v>8</v>
          </cell>
          <cell r="G956">
            <v>0</v>
          </cell>
          <cell r="H956">
            <v>16</v>
          </cell>
          <cell r="I956">
            <v>36</v>
          </cell>
          <cell r="J956">
            <v>32.44</v>
          </cell>
          <cell r="K956">
            <v>40.4</v>
          </cell>
          <cell r="L956">
            <v>36.299999999999997</v>
          </cell>
          <cell r="M956">
            <v>30.77</v>
          </cell>
          <cell r="N956">
            <v>29.62</v>
          </cell>
          <cell r="O956">
            <v>30.16</v>
          </cell>
        </row>
        <row r="957">
          <cell r="A957" t="str">
            <v>TKOPWR_6_HYDRO</v>
          </cell>
          <cell r="B957" t="str">
            <v>Bear Creek Hydroelectric Project</v>
          </cell>
          <cell r="C957" t="str">
            <v>CAISO System</v>
          </cell>
          <cell r="D957">
            <v>0.48</v>
          </cell>
          <cell r="E957">
            <v>0.82</v>
          </cell>
          <cell r="F957">
            <v>0.88</v>
          </cell>
          <cell r="G957">
            <v>0.52</v>
          </cell>
          <cell r="H957">
            <v>0.25</v>
          </cell>
          <cell r="I957">
            <v>0.06</v>
          </cell>
          <cell r="J957">
            <v>0</v>
          </cell>
          <cell r="K957">
            <v>0</v>
          </cell>
          <cell r="L957">
            <v>0</v>
          </cell>
          <cell r="M957">
            <v>0.04</v>
          </cell>
          <cell r="N957">
            <v>0.04</v>
          </cell>
          <cell r="O957">
            <v>0.01</v>
          </cell>
        </row>
        <row r="958">
          <cell r="A958" t="str">
            <v>TMPLTN_2_SOLAR</v>
          </cell>
          <cell r="B958" t="str">
            <v>Vintner Solar</v>
          </cell>
          <cell r="C958" t="str">
            <v>CAISO System</v>
          </cell>
          <cell r="D958">
            <v>0.01</v>
          </cell>
          <cell r="E958">
            <v>0.05</v>
          </cell>
          <cell r="F958">
            <v>0.05</v>
          </cell>
          <cell r="G958">
            <v>7.0000000000000007E-2</v>
          </cell>
          <cell r="H958">
            <v>0.1</v>
          </cell>
          <cell r="I958">
            <v>0.2</v>
          </cell>
          <cell r="J958">
            <v>0.22</v>
          </cell>
          <cell r="K958">
            <v>0.19</v>
          </cell>
          <cell r="L958">
            <v>0.17</v>
          </cell>
          <cell r="M958">
            <v>0.11</v>
          </cell>
          <cell r="N958">
            <v>0.09</v>
          </cell>
          <cell r="O958">
            <v>0.05</v>
          </cell>
        </row>
        <row r="959">
          <cell r="A959" t="str">
            <v>TOADTW_6_UNIT</v>
          </cell>
          <cell r="B959" t="str">
            <v>TOAD TOWN</v>
          </cell>
          <cell r="C959" t="str">
            <v>CAISO System</v>
          </cell>
          <cell r="D959">
            <v>0.4</v>
          </cell>
          <cell r="E959">
            <v>0.47</v>
          </cell>
          <cell r="F959">
            <v>0.31</v>
          </cell>
          <cell r="G959">
            <v>0.16</v>
          </cell>
          <cell r="H959">
            <v>0.55000000000000004</v>
          </cell>
          <cell r="I959">
            <v>0.36</v>
          </cell>
          <cell r="J959">
            <v>0.44</v>
          </cell>
          <cell r="K959">
            <v>0.24</v>
          </cell>
          <cell r="L959">
            <v>0.1</v>
          </cell>
          <cell r="M959">
            <v>7.0000000000000007E-2</v>
          </cell>
          <cell r="N959">
            <v>0.12</v>
          </cell>
          <cell r="O959">
            <v>0.14000000000000001</v>
          </cell>
        </row>
        <row r="960">
          <cell r="A960" t="str">
            <v>TOPAZ_2_SOLAR</v>
          </cell>
          <cell r="B960" t="str">
            <v>Topaz Solar Farms</v>
          </cell>
          <cell r="C960" t="str">
            <v>CAISO System</v>
          </cell>
          <cell r="D960">
            <v>2.2000000000000002</v>
          </cell>
          <cell r="E960">
            <v>16.5</v>
          </cell>
          <cell r="F960">
            <v>19.25</v>
          </cell>
          <cell r="G960">
            <v>24.2</v>
          </cell>
          <cell r="H960">
            <v>35.200000000000003</v>
          </cell>
          <cell r="I960">
            <v>72.05</v>
          </cell>
          <cell r="J960">
            <v>79.2</v>
          </cell>
          <cell r="K960">
            <v>68.2</v>
          </cell>
          <cell r="L960">
            <v>61.05</v>
          </cell>
          <cell r="M960">
            <v>40.700000000000003</v>
          </cell>
          <cell r="N960">
            <v>31.35</v>
          </cell>
          <cell r="O960">
            <v>19.25</v>
          </cell>
        </row>
        <row r="961">
          <cell r="A961" t="str">
            <v>TORTLA_1_SOLAR</v>
          </cell>
          <cell r="B961" t="str">
            <v>Longboat Solar</v>
          </cell>
          <cell r="C961" t="str">
            <v>CAISO System</v>
          </cell>
          <cell r="D961">
            <v>0.08</v>
          </cell>
          <cell r="E961">
            <v>0.6</v>
          </cell>
          <cell r="F961">
            <v>0.7</v>
          </cell>
          <cell r="G961">
            <v>0.88</v>
          </cell>
          <cell r="H961">
            <v>1.28</v>
          </cell>
          <cell r="I961">
            <v>2.62</v>
          </cell>
          <cell r="J961">
            <v>2.88</v>
          </cell>
          <cell r="K961">
            <v>2.48</v>
          </cell>
          <cell r="L961">
            <v>2.2200000000000002</v>
          </cell>
          <cell r="M961">
            <v>1.48</v>
          </cell>
          <cell r="N961">
            <v>1.1399999999999999</v>
          </cell>
          <cell r="O961">
            <v>0.7</v>
          </cell>
        </row>
        <row r="962">
          <cell r="A962" t="str">
            <v>TRNQL8_2_AMASR1</v>
          </cell>
          <cell r="B962" t="str">
            <v>Tranquillity 8 Amarillo</v>
          </cell>
          <cell r="C962" t="str">
            <v>Fresno</v>
          </cell>
          <cell r="D962">
            <v>0.08</v>
          </cell>
          <cell r="E962">
            <v>0.6</v>
          </cell>
          <cell r="F962">
            <v>0.7</v>
          </cell>
          <cell r="G962">
            <v>0.88</v>
          </cell>
          <cell r="H962">
            <v>1.28</v>
          </cell>
          <cell r="I962">
            <v>2.62</v>
          </cell>
          <cell r="J962">
            <v>2.88</v>
          </cell>
          <cell r="K962">
            <v>2.48</v>
          </cell>
          <cell r="L962">
            <v>2.2200000000000002</v>
          </cell>
          <cell r="M962">
            <v>1.48</v>
          </cell>
          <cell r="N962">
            <v>1.1399999999999999</v>
          </cell>
          <cell r="O962">
            <v>0.7</v>
          </cell>
        </row>
        <row r="963">
          <cell r="A963" t="str">
            <v>TRNQL8_2_AZUSR1</v>
          </cell>
          <cell r="B963" t="str">
            <v>Tranquillity 8 Azul</v>
          </cell>
          <cell r="C963" t="str">
            <v>Fresno</v>
          </cell>
          <cell r="D963">
            <v>0.08</v>
          </cell>
          <cell r="E963">
            <v>0.6</v>
          </cell>
          <cell r="F963">
            <v>0.7</v>
          </cell>
          <cell r="G963">
            <v>0.88</v>
          </cell>
          <cell r="H963">
            <v>1.28</v>
          </cell>
          <cell r="I963">
            <v>2.62</v>
          </cell>
          <cell r="J963">
            <v>2.88</v>
          </cell>
          <cell r="K963">
            <v>2.48</v>
          </cell>
          <cell r="L963">
            <v>2.2200000000000002</v>
          </cell>
          <cell r="M963">
            <v>1.48</v>
          </cell>
          <cell r="N963">
            <v>1.1399999999999999</v>
          </cell>
          <cell r="O963">
            <v>0.7</v>
          </cell>
        </row>
        <row r="964">
          <cell r="A964" t="str">
            <v>TRNQL8_2_ROJSR1</v>
          </cell>
          <cell r="B964" t="str">
            <v>Tranquillity 8 Rojo</v>
          </cell>
          <cell r="C964" t="str">
            <v>Fresno</v>
          </cell>
          <cell r="D964">
            <v>0.4</v>
          </cell>
          <cell r="E964">
            <v>3</v>
          </cell>
          <cell r="F964">
            <v>3.5</v>
          </cell>
          <cell r="G964">
            <v>4.4000000000000004</v>
          </cell>
          <cell r="H964">
            <v>6.4</v>
          </cell>
          <cell r="I964">
            <v>13.1</v>
          </cell>
          <cell r="J964">
            <v>14.4</v>
          </cell>
          <cell r="K964">
            <v>12.4</v>
          </cell>
          <cell r="L964">
            <v>11.1</v>
          </cell>
          <cell r="M964">
            <v>7.4</v>
          </cell>
          <cell r="N964">
            <v>5.7</v>
          </cell>
          <cell r="O964">
            <v>3.5</v>
          </cell>
        </row>
        <row r="965">
          <cell r="A965" t="str">
            <v>TRNQL8_2_VERSR1</v>
          </cell>
          <cell r="B965" t="str">
            <v>Tranquillity 8 Verde</v>
          </cell>
          <cell r="C965" t="str">
            <v>Fresno</v>
          </cell>
          <cell r="D965">
            <v>0.24</v>
          </cell>
          <cell r="E965">
            <v>1.8</v>
          </cell>
          <cell r="F965">
            <v>2.1</v>
          </cell>
          <cell r="G965">
            <v>2.64</v>
          </cell>
          <cell r="H965">
            <v>3.84</v>
          </cell>
          <cell r="I965">
            <v>7.86</v>
          </cell>
          <cell r="J965">
            <v>8.64</v>
          </cell>
          <cell r="K965">
            <v>7.44</v>
          </cell>
          <cell r="L965">
            <v>6.66</v>
          </cell>
          <cell r="M965">
            <v>4.4400000000000004</v>
          </cell>
          <cell r="N965">
            <v>3.42</v>
          </cell>
          <cell r="O965">
            <v>2.1</v>
          </cell>
        </row>
        <row r="966">
          <cell r="A966" t="str">
            <v>TRNQLT_2_RETBT1</v>
          </cell>
          <cell r="B966" t="str">
            <v>RE Tranquillity BESS</v>
          </cell>
          <cell r="C966" t="str">
            <v>Fresno</v>
          </cell>
          <cell r="D966">
            <v>72</v>
          </cell>
          <cell r="E966">
            <v>72</v>
          </cell>
          <cell r="F966">
            <v>72</v>
          </cell>
          <cell r="G966">
            <v>72</v>
          </cell>
          <cell r="H966">
            <v>72</v>
          </cell>
          <cell r="I966">
            <v>72</v>
          </cell>
          <cell r="J966">
            <v>72</v>
          </cell>
          <cell r="K966">
            <v>72</v>
          </cell>
          <cell r="L966">
            <v>72</v>
          </cell>
          <cell r="M966">
            <v>72</v>
          </cell>
          <cell r="N966">
            <v>72</v>
          </cell>
          <cell r="O966">
            <v>72</v>
          </cell>
        </row>
        <row r="967">
          <cell r="A967" t="str">
            <v>TRNQLT_2_SOLAR</v>
          </cell>
          <cell r="B967" t="str">
            <v>Tranquillity</v>
          </cell>
          <cell r="C967" t="str">
            <v>Fresno</v>
          </cell>
          <cell r="D967">
            <v>0.45</v>
          </cell>
          <cell r="E967">
            <v>4.21</v>
          </cell>
          <cell r="F967">
            <v>5.12</v>
          </cell>
          <cell r="G967">
            <v>7</v>
          </cell>
          <cell r="H967">
            <v>10.26</v>
          </cell>
          <cell r="I967">
            <v>22.36</v>
          </cell>
          <cell r="J967">
            <v>24.76</v>
          </cell>
          <cell r="K967">
            <v>20.73</v>
          </cell>
          <cell r="L967">
            <v>17.82</v>
          </cell>
          <cell r="M967">
            <v>10.7</v>
          </cell>
          <cell r="N967">
            <v>7.33</v>
          </cell>
          <cell r="O967">
            <v>3.38</v>
          </cell>
        </row>
        <row r="968">
          <cell r="A968" t="str">
            <v>TRNSWD_1_QF</v>
          </cell>
          <cell r="B968" t="str">
            <v>FPL Energy C Wind</v>
          </cell>
          <cell r="C968" t="str">
            <v>LA Basin</v>
          </cell>
          <cell r="D968">
            <v>6.88599917794539</v>
          </cell>
          <cell r="E968">
            <v>7.32373708236545</v>
          </cell>
          <cell r="F968">
            <v>6.4350525898956397</v>
          </cell>
          <cell r="G968">
            <v>6.1653194367677262</v>
          </cell>
          <cell r="H968">
            <v>6.5558370393550502</v>
          </cell>
          <cell r="I968">
            <v>6.0091993842133773</v>
          </cell>
          <cell r="J968">
            <v>5.58304547819235</v>
          </cell>
          <cell r="K968">
            <v>4.2422366928500841</v>
          </cell>
          <cell r="L968">
            <v>4.3823505069607291</v>
          </cell>
          <cell r="M968">
            <v>4.0654578170929332</v>
          </cell>
          <cell r="N968">
            <v>5.4789495212916801</v>
          </cell>
          <cell r="O968">
            <v>6.6368307198730365</v>
          </cell>
        </row>
        <row r="969">
          <cell r="A969" t="str">
            <v>TULARE_2_TULBM1</v>
          </cell>
          <cell r="B969" t="str">
            <v>Tulare BioMAT Fuel Cell</v>
          </cell>
          <cell r="C969" t="str">
            <v>Big Creek-Ventura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</row>
        <row r="970">
          <cell r="A970" t="str">
            <v>TULEWD_1_TULWD1</v>
          </cell>
          <cell r="B970" t="str">
            <v>Tule Wind</v>
          </cell>
          <cell r="C970" t="str">
            <v>San Diego-IV</v>
          </cell>
          <cell r="D970">
            <v>23.059350595891029</v>
          </cell>
          <cell r="E970">
            <v>24.525216557574833</v>
          </cell>
          <cell r="F970">
            <v>21.549252321821424</v>
          </cell>
          <cell r="G970">
            <v>20.645988876012016</v>
          </cell>
          <cell r="H970">
            <v>21.953726806154325</v>
          </cell>
          <cell r="I970">
            <v>20.123185004871587</v>
          </cell>
          <cell r="J970">
            <v>18.696110723738816</v>
          </cell>
          <cell r="K970">
            <v>14.206104398689657</v>
          </cell>
          <cell r="L970">
            <v>14.675307702293436</v>
          </cell>
          <cell r="M970">
            <v>13.614119710819292</v>
          </cell>
          <cell r="N970">
            <v>18.347521491623411</v>
          </cell>
          <cell r="O970">
            <v>22.224952757080608</v>
          </cell>
        </row>
        <row r="971">
          <cell r="A971" t="str">
            <v>TULLCK_7_UNITS</v>
          </cell>
          <cell r="B971" t="str">
            <v>Tullock Hydro</v>
          </cell>
          <cell r="C971" t="str">
            <v>Stockton</v>
          </cell>
          <cell r="D971">
            <v>4.09</v>
          </cell>
          <cell r="E971">
            <v>9.0299999999999994</v>
          </cell>
          <cell r="F971">
            <v>15.19</v>
          </cell>
          <cell r="G971">
            <v>19.61</v>
          </cell>
          <cell r="H971">
            <v>21.79</v>
          </cell>
          <cell r="I971">
            <v>24.04</v>
          </cell>
          <cell r="J971">
            <v>22.18</v>
          </cell>
          <cell r="K971">
            <v>19.14</v>
          </cell>
          <cell r="L971">
            <v>14.14</v>
          </cell>
          <cell r="M971">
            <v>9.7899999999999991</v>
          </cell>
          <cell r="N971">
            <v>2.93</v>
          </cell>
          <cell r="O971">
            <v>5.99</v>
          </cell>
        </row>
        <row r="972">
          <cell r="A972" t="str">
            <v>TUPMAN_1_BIOGAS</v>
          </cell>
          <cell r="B972" t="str">
            <v>ABEC Bidart-Stockale #1</v>
          </cell>
          <cell r="C972" t="str">
            <v>CAISO System</v>
          </cell>
          <cell r="D972">
            <v>0.32</v>
          </cell>
          <cell r="E972">
            <v>0.33</v>
          </cell>
          <cell r="F972">
            <v>0.33</v>
          </cell>
          <cell r="G972">
            <v>0.34</v>
          </cell>
          <cell r="H972">
            <v>0.36</v>
          </cell>
          <cell r="I972">
            <v>0.36</v>
          </cell>
          <cell r="J972">
            <v>0.34</v>
          </cell>
          <cell r="K972">
            <v>0.34</v>
          </cell>
          <cell r="L972">
            <v>0.35</v>
          </cell>
          <cell r="M972">
            <v>0.32</v>
          </cell>
          <cell r="N972">
            <v>0.3</v>
          </cell>
          <cell r="O972">
            <v>0.3</v>
          </cell>
        </row>
        <row r="973">
          <cell r="A973" t="str">
            <v>TVYVLY_6_KRSHY1</v>
          </cell>
          <cell r="B973" t="str">
            <v>Kings River Syphon</v>
          </cell>
          <cell r="C973" t="str">
            <v>Fresno</v>
          </cell>
          <cell r="D973">
            <v>0.81</v>
          </cell>
          <cell r="E973">
            <v>0.81</v>
          </cell>
          <cell r="F973">
            <v>0.28000000000000003</v>
          </cell>
          <cell r="G973">
            <v>0.28000000000000003</v>
          </cell>
          <cell r="H973">
            <v>0.28000000000000003</v>
          </cell>
          <cell r="I973">
            <v>0.81</v>
          </cell>
          <cell r="J973">
            <v>0.98</v>
          </cell>
          <cell r="K973">
            <v>1</v>
          </cell>
          <cell r="L973">
            <v>1.04</v>
          </cell>
          <cell r="M973">
            <v>1.04</v>
          </cell>
          <cell r="N973">
            <v>1.04</v>
          </cell>
          <cell r="O973">
            <v>1.04</v>
          </cell>
        </row>
        <row r="974">
          <cell r="A974" t="str">
            <v>TWISSL_6_SOLAR</v>
          </cell>
          <cell r="B974" t="str">
            <v>Nickel 1 ("NLH1")</v>
          </cell>
          <cell r="C974" t="str">
            <v>CAISO System</v>
          </cell>
          <cell r="D974">
            <v>0.01</v>
          </cell>
          <cell r="E974">
            <v>0.05</v>
          </cell>
          <cell r="F974">
            <v>0.05</v>
          </cell>
          <cell r="G974">
            <v>7.0000000000000007E-2</v>
          </cell>
          <cell r="H974">
            <v>0.1</v>
          </cell>
          <cell r="I974">
            <v>0.2</v>
          </cell>
          <cell r="J974">
            <v>0.22</v>
          </cell>
          <cell r="K974">
            <v>0.19</v>
          </cell>
          <cell r="L974">
            <v>0.17</v>
          </cell>
          <cell r="M974">
            <v>0.11</v>
          </cell>
          <cell r="N974">
            <v>0.09</v>
          </cell>
          <cell r="O974">
            <v>0.05</v>
          </cell>
        </row>
        <row r="975">
          <cell r="A975" t="str">
            <v>TWISSL_6_SOLAR1</v>
          </cell>
          <cell r="B975" t="str">
            <v>Coronal Lost Hills</v>
          </cell>
          <cell r="C975" t="str">
            <v>CAISO System</v>
          </cell>
          <cell r="D975">
            <v>0.08</v>
          </cell>
          <cell r="E975">
            <v>0.6</v>
          </cell>
          <cell r="F975">
            <v>0.7</v>
          </cell>
          <cell r="G975">
            <v>0.88</v>
          </cell>
          <cell r="H975">
            <v>1.28</v>
          </cell>
          <cell r="I975">
            <v>2.62</v>
          </cell>
          <cell r="J975">
            <v>2.88</v>
          </cell>
          <cell r="K975">
            <v>2.48</v>
          </cell>
          <cell r="L975">
            <v>2.2200000000000002</v>
          </cell>
          <cell r="M975">
            <v>1.48</v>
          </cell>
          <cell r="N975">
            <v>1.1399999999999999</v>
          </cell>
          <cell r="O975">
            <v>0.7</v>
          </cell>
        </row>
        <row r="976">
          <cell r="A976" t="str">
            <v>TX-ELK_6_ECKSR2</v>
          </cell>
          <cell r="B976" t="str">
            <v>Eagle Creek</v>
          </cell>
          <cell r="C976" t="str">
            <v>CAISO System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  <cell r="M976">
            <v>0</v>
          </cell>
          <cell r="N976">
            <v>0</v>
          </cell>
          <cell r="O976">
            <v>0</v>
          </cell>
        </row>
        <row r="977">
          <cell r="A977" t="str">
            <v>TX-ELK_6_SOLAR1</v>
          </cell>
          <cell r="B977" t="str">
            <v>Castor</v>
          </cell>
          <cell r="C977" t="str">
            <v>CAISO System</v>
          </cell>
          <cell r="D977">
            <v>0</v>
          </cell>
          <cell r="E977">
            <v>0</v>
          </cell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  <cell r="M977">
            <v>0</v>
          </cell>
          <cell r="N977">
            <v>0</v>
          </cell>
          <cell r="O977">
            <v>0</v>
          </cell>
        </row>
        <row r="978">
          <cell r="A978" t="str">
            <v>TXMCKT_6_UNIT</v>
          </cell>
          <cell r="B978" t="str">
            <v>McKittrick Cogen</v>
          </cell>
          <cell r="C978" t="str">
            <v>CAISO System</v>
          </cell>
          <cell r="D978">
            <v>3.47</v>
          </cell>
          <cell r="E978">
            <v>3.33</v>
          </cell>
          <cell r="F978">
            <v>4.12</v>
          </cell>
          <cell r="G978">
            <v>5.08</v>
          </cell>
          <cell r="H978">
            <v>3.75</v>
          </cell>
          <cell r="I978">
            <v>3.83</v>
          </cell>
          <cell r="J978">
            <v>3.5</v>
          </cell>
          <cell r="K978">
            <v>3.33</v>
          </cell>
          <cell r="L978">
            <v>3.46</v>
          </cell>
          <cell r="M978">
            <v>3.67</v>
          </cell>
          <cell r="N978">
            <v>3.69</v>
          </cell>
          <cell r="O978">
            <v>4.0999999999999996</v>
          </cell>
        </row>
        <row r="979">
          <cell r="A979" t="str">
            <v>UKIAH_7_LAKEMN</v>
          </cell>
          <cell r="B979" t="str">
            <v>UKIAH LAKE MENDOCINO HYDRO</v>
          </cell>
          <cell r="C979" t="str">
            <v>NCNB</v>
          </cell>
          <cell r="D979">
            <v>0.87</v>
          </cell>
          <cell r="E979">
            <v>0.42</v>
          </cell>
          <cell r="F979">
            <v>0.95</v>
          </cell>
          <cell r="G979">
            <v>0.55000000000000004</v>
          </cell>
          <cell r="H979">
            <v>0.6</v>
          </cell>
          <cell r="I979">
            <v>0.68</v>
          </cell>
          <cell r="J979">
            <v>0.76</v>
          </cell>
          <cell r="K979">
            <v>0.7</v>
          </cell>
          <cell r="L979">
            <v>0.6</v>
          </cell>
          <cell r="M979">
            <v>0.45</v>
          </cell>
          <cell r="N979">
            <v>0.28000000000000003</v>
          </cell>
          <cell r="O979">
            <v>0.4</v>
          </cell>
        </row>
        <row r="980">
          <cell r="A980" t="str">
            <v>ULTPCH_1_UNIT 1</v>
          </cell>
          <cell r="B980" t="str">
            <v>Pacific Ultrapower Chinese Station</v>
          </cell>
          <cell r="C980" t="str">
            <v>Stockton</v>
          </cell>
          <cell r="D980">
            <v>17.989999999999998</v>
          </cell>
          <cell r="E980">
            <v>18</v>
          </cell>
          <cell r="F980">
            <v>14.98</v>
          </cell>
          <cell r="G980">
            <v>16.8</v>
          </cell>
          <cell r="H980">
            <v>17.739999999999998</v>
          </cell>
          <cell r="I980">
            <v>14.2</v>
          </cell>
          <cell r="J980">
            <v>17.149999999999999</v>
          </cell>
          <cell r="K980">
            <v>17.98</v>
          </cell>
          <cell r="L980">
            <v>17.61</v>
          </cell>
          <cell r="M980">
            <v>16.55</v>
          </cell>
          <cell r="N980">
            <v>14.91</v>
          </cell>
          <cell r="O980">
            <v>17.809999999999999</v>
          </cell>
        </row>
        <row r="981">
          <cell r="A981" t="str">
            <v>ULTPFR_1_UNIT 1</v>
          </cell>
          <cell r="B981" t="str">
            <v>Rio Bravo Fresno</v>
          </cell>
          <cell r="C981" t="str">
            <v>Fresno</v>
          </cell>
          <cell r="D981">
            <v>23.98</v>
          </cell>
          <cell r="E981">
            <v>23.03</v>
          </cell>
          <cell r="F981">
            <v>24.3</v>
          </cell>
          <cell r="G981">
            <v>21.66</v>
          </cell>
          <cell r="H981">
            <v>23.54</v>
          </cell>
          <cell r="I981">
            <v>24.04</v>
          </cell>
          <cell r="J981">
            <v>24.01</v>
          </cell>
          <cell r="K981">
            <v>19.46</v>
          </cell>
          <cell r="L981">
            <v>15.53</v>
          </cell>
          <cell r="M981">
            <v>15.75</v>
          </cell>
          <cell r="N981">
            <v>23.88</v>
          </cell>
          <cell r="O981">
            <v>22.8</v>
          </cell>
        </row>
        <row r="982">
          <cell r="A982" t="str">
            <v>ULTRCK_2_UNIT</v>
          </cell>
          <cell r="B982" t="str">
            <v>Rio Bravo Rocklin</v>
          </cell>
          <cell r="C982" t="str">
            <v>Sierra</v>
          </cell>
          <cell r="D982">
            <v>15.36</v>
          </cell>
          <cell r="E982">
            <v>20.65</v>
          </cell>
          <cell r="F982">
            <v>15.39</v>
          </cell>
          <cell r="G982">
            <v>23.85</v>
          </cell>
          <cell r="H982">
            <v>21.52</v>
          </cell>
          <cell r="I982">
            <v>23.36</v>
          </cell>
          <cell r="J982">
            <v>21.69</v>
          </cell>
          <cell r="K982">
            <v>23.11</v>
          </cell>
          <cell r="L982">
            <v>19.79</v>
          </cell>
          <cell r="M982">
            <v>23.06</v>
          </cell>
          <cell r="N982">
            <v>23.55</v>
          </cell>
          <cell r="O982">
            <v>22.98</v>
          </cell>
        </row>
        <row r="983">
          <cell r="A983" t="str">
            <v>UNCHEM_1_UNIT</v>
          </cell>
          <cell r="B983" t="str">
            <v>CONTRA COSTA CARBON PLANT</v>
          </cell>
          <cell r="C983" t="str">
            <v>Bay Area</v>
          </cell>
          <cell r="D983">
            <v>12.22</v>
          </cell>
          <cell r="E983">
            <v>12.39</v>
          </cell>
          <cell r="F983">
            <v>13.5</v>
          </cell>
          <cell r="G983">
            <v>12.81</v>
          </cell>
          <cell r="H983">
            <v>12.87</v>
          </cell>
          <cell r="I983">
            <v>13.38</v>
          </cell>
          <cell r="J983">
            <v>12.36</v>
          </cell>
          <cell r="K983">
            <v>13.41</v>
          </cell>
          <cell r="L983">
            <v>13.6</v>
          </cell>
          <cell r="M983">
            <v>12.54</v>
          </cell>
          <cell r="N983">
            <v>13.36</v>
          </cell>
          <cell r="O983">
            <v>13.35</v>
          </cell>
        </row>
        <row r="984">
          <cell r="A984" t="str">
            <v>UNOCAL_1_UNITS</v>
          </cell>
          <cell r="B984" t="str">
            <v>TOSCO (RODEO PLANT)</v>
          </cell>
          <cell r="C984" t="str">
            <v>Bay Area</v>
          </cell>
          <cell r="D984">
            <v>4.41</v>
          </cell>
          <cell r="E984">
            <v>5.37</v>
          </cell>
          <cell r="F984">
            <v>5.61</v>
          </cell>
          <cell r="G984">
            <v>4.0999999999999996</v>
          </cell>
          <cell r="H984">
            <v>2.68</v>
          </cell>
          <cell r="I984">
            <v>2.5099999999999998</v>
          </cell>
          <cell r="J984">
            <v>2.3199999999999998</v>
          </cell>
          <cell r="K984">
            <v>2.12</v>
          </cell>
          <cell r="L984">
            <v>2.33</v>
          </cell>
          <cell r="M984">
            <v>6.33</v>
          </cell>
          <cell r="N984">
            <v>6.89</v>
          </cell>
          <cell r="O984">
            <v>5.75</v>
          </cell>
        </row>
        <row r="985">
          <cell r="A985" t="str">
            <v>UNVRSY_1_UNIT 1</v>
          </cell>
          <cell r="B985" t="str">
            <v>Berry Cogen 38 - Unit 1</v>
          </cell>
          <cell r="C985" t="str">
            <v>CAISO System</v>
          </cell>
          <cell r="D985">
            <v>35.979999999999997</v>
          </cell>
          <cell r="E985">
            <v>31.41</v>
          </cell>
          <cell r="F985">
            <v>35.869999999999997</v>
          </cell>
          <cell r="G985">
            <v>31.66</v>
          </cell>
          <cell r="H985">
            <v>34.96</v>
          </cell>
          <cell r="I985">
            <v>34.200000000000003</v>
          </cell>
          <cell r="J985">
            <v>33.49</v>
          </cell>
          <cell r="K985">
            <v>32.99</v>
          </cell>
          <cell r="L985">
            <v>32.630000000000003</v>
          </cell>
          <cell r="M985">
            <v>29.54</v>
          </cell>
          <cell r="N985">
            <v>35.19</v>
          </cell>
          <cell r="O985">
            <v>35.450000000000003</v>
          </cell>
        </row>
        <row r="986">
          <cell r="A986" t="str">
            <v>USWND2_1_WIND1</v>
          </cell>
          <cell r="B986" t="str">
            <v>Golden Hills A</v>
          </cell>
          <cell r="C986" t="str">
            <v>CAISO System</v>
          </cell>
          <cell r="D986">
            <v>14.10666816453919</v>
          </cell>
          <cell r="E986">
            <v>15.135315702831228</v>
          </cell>
          <cell r="F986">
            <v>13.499180536809346</v>
          </cell>
          <cell r="G986">
            <v>14.260999738984868</v>
          </cell>
          <cell r="H986">
            <v>14.753699355424596</v>
          </cell>
          <cell r="I986">
            <v>10.883378660944928</v>
          </cell>
          <cell r="J986">
            <v>9.6793292025048991</v>
          </cell>
          <cell r="K986">
            <v>9.0908838857927705</v>
          </cell>
          <cell r="L986">
            <v>9.3336170930184963</v>
          </cell>
          <cell r="M986">
            <v>7.8216074428225983</v>
          </cell>
          <cell r="N986">
            <v>9.8815647693352702</v>
          </cell>
          <cell r="O986">
            <v>12.63066544132926</v>
          </cell>
        </row>
        <row r="987">
          <cell r="A987" t="str">
            <v>USWND2_1_WIND2</v>
          </cell>
          <cell r="B987" t="str">
            <v>Golden Hills B</v>
          </cell>
          <cell r="C987" t="str">
            <v>CAISO System</v>
          </cell>
          <cell r="D987">
            <v>14.10666816453919</v>
          </cell>
          <cell r="E987">
            <v>15.135315702831228</v>
          </cell>
          <cell r="F987">
            <v>13.499180536809346</v>
          </cell>
          <cell r="G987">
            <v>14.260999738984868</v>
          </cell>
          <cell r="H987">
            <v>14.753699355424596</v>
          </cell>
          <cell r="I987">
            <v>10.883378660944928</v>
          </cell>
          <cell r="J987">
            <v>9.6793292025048991</v>
          </cell>
          <cell r="K987">
            <v>9.0908838857927705</v>
          </cell>
          <cell r="L987">
            <v>9.3336170930184963</v>
          </cell>
          <cell r="M987">
            <v>7.8216074428225983</v>
          </cell>
          <cell r="N987">
            <v>9.8815647693352702</v>
          </cell>
          <cell r="O987">
            <v>12.63066544132926</v>
          </cell>
        </row>
        <row r="988">
          <cell r="A988" t="str">
            <v>USWND2_1_WIND3</v>
          </cell>
          <cell r="B988" t="str">
            <v>Golden Hills C</v>
          </cell>
          <cell r="C988" t="str">
            <v>CAISO System</v>
          </cell>
          <cell r="D988">
            <v>15.10490539033526</v>
          </cell>
          <cell r="E988">
            <v>16.206343629660999</v>
          </cell>
          <cell r="F988">
            <v>14.454429811294924</v>
          </cell>
          <cell r="G988">
            <v>15.27015800729292</v>
          </cell>
          <cell r="H988">
            <v>15.797722773499334</v>
          </cell>
          <cell r="I988">
            <v>11.653524636952204</v>
          </cell>
          <cell r="J988">
            <v>10.364272423538765</v>
          </cell>
          <cell r="K988">
            <v>9.7341866561095767</v>
          </cell>
          <cell r="L988">
            <v>9.9940965148708276</v>
          </cell>
          <cell r="M988">
            <v>8.3750917683854631</v>
          </cell>
          <cell r="N988">
            <v>10.580818887090839</v>
          </cell>
          <cell r="O988">
            <v>13.524455547047159</v>
          </cell>
        </row>
        <row r="989">
          <cell r="A989" t="str">
            <v>USWND4_2_UNIT2</v>
          </cell>
          <cell r="B989" t="str">
            <v>Altamont Landfill Gas to Energy</v>
          </cell>
          <cell r="C989" t="str">
            <v>CAISO System</v>
          </cell>
          <cell r="D989">
            <v>7.4</v>
          </cell>
          <cell r="E989">
            <v>7.4</v>
          </cell>
          <cell r="F989">
            <v>7.35</v>
          </cell>
          <cell r="G989">
            <v>6.41</v>
          </cell>
          <cell r="H989">
            <v>7.4</v>
          </cell>
          <cell r="I989">
            <v>7.4</v>
          </cell>
          <cell r="J989">
            <v>7.4</v>
          </cell>
          <cell r="K989">
            <v>7.4</v>
          </cell>
          <cell r="L989">
            <v>7.4</v>
          </cell>
          <cell r="M989">
            <v>7.23</v>
          </cell>
          <cell r="N989">
            <v>7.4</v>
          </cell>
          <cell r="O989">
            <v>7.4</v>
          </cell>
        </row>
        <row r="990">
          <cell r="A990" t="str">
            <v>USWNDR_2_LABWD1</v>
          </cell>
          <cell r="B990" t="str">
            <v>LaBrisa Wind Project</v>
          </cell>
          <cell r="C990" t="str">
            <v>Bay Area</v>
          </cell>
          <cell r="D990">
            <v>2.9553075763699423</v>
          </cell>
          <cell r="E990">
            <v>3.1708063623249778</v>
          </cell>
          <cell r="F990">
            <v>2.8280406152533546</v>
          </cell>
          <cell r="G990">
            <v>2.9876396101225282</v>
          </cell>
          <cell r="H990">
            <v>3.0908588035107396</v>
          </cell>
          <cell r="I990">
            <v>2.2800374289689094</v>
          </cell>
          <cell r="J990">
            <v>2.0277924306923669</v>
          </cell>
          <cell r="K990">
            <v>1.9045147805431781</v>
          </cell>
          <cell r="L990">
            <v>1.955366709431249</v>
          </cell>
          <cell r="M990">
            <v>1.6386049112058516</v>
          </cell>
          <cell r="N990">
            <v>2.0701602170395121</v>
          </cell>
          <cell r="O990">
            <v>2.6460891287700963</v>
          </cell>
        </row>
        <row r="991">
          <cell r="A991" t="str">
            <v>USWNDR_2_SMUD</v>
          </cell>
          <cell r="B991" t="str">
            <v>SOLANO WIND FARM</v>
          </cell>
          <cell r="C991" t="str">
            <v>Bay Area</v>
          </cell>
          <cell r="D991">
            <v>33.552592017053414</v>
          </cell>
          <cell r="E991">
            <v>35.999221566929585</v>
          </cell>
          <cell r="F991">
            <v>32.107687785176424</v>
          </cell>
          <cell r="G991">
            <v>33.919668373591101</v>
          </cell>
          <cell r="H991">
            <v>35.091550282525262</v>
          </cell>
          <cell r="I991">
            <v>25.886024943560354</v>
          </cell>
          <cell r="J991">
            <v>23.022203396460675</v>
          </cell>
          <cell r="K991">
            <v>21.622591141766883</v>
          </cell>
          <cell r="L991">
            <v>22.199930041076115</v>
          </cell>
          <cell r="M991">
            <v>18.603627758557103</v>
          </cell>
          <cell r="N991">
            <v>23.50321899745526</v>
          </cell>
          <cell r="O991">
            <v>30.041931908636496</v>
          </cell>
        </row>
        <row r="992">
          <cell r="A992" t="str">
            <v>USWNDR_2_SMUD2</v>
          </cell>
          <cell r="B992" t="str">
            <v>Solano Wind Project Phase 3</v>
          </cell>
          <cell r="C992" t="str">
            <v>Bay Area</v>
          </cell>
          <cell r="D992">
            <v>41.965367584453176</v>
          </cell>
          <cell r="E992">
            <v>45.02545034501469</v>
          </cell>
          <cell r="F992">
            <v>40.158176736597632</v>
          </cell>
          <cell r="G992">
            <v>42.424482463739899</v>
          </cell>
          <cell r="H992">
            <v>43.890195009852498</v>
          </cell>
          <cell r="I992">
            <v>32.376531491358513</v>
          </cell>
          <cell r="J992">
            <v>28.794652515831611</v>
          </cell>
          <cell r="K992">
            <v>27.04410988371313</v>
          </cell>
          <cell r="L992">
            <v>27.766207273923737</v>
          </cell>
          <cell r="M992">
            <v>23.268189739123091</v>
          </cell>
          <cell r="N992">
            <v>29.396275081961068</v>
          </cell>
          <cell r="O992">
            <v>37.574465628535364</v>
          </cell>
        </row>
        <row r="993">
          <cell r="A993" t="str">
            <v>USWPFK_6_FRICK</v>
          </cell>
          <cell r="B993" t="str">
            <v>Frick Summit Wind Repower</v>
          </cell>
          <cell r="C993" t="str">
            <v>Bay Area</v>
          </cell>
          <cell r="D993">
            <v>3.2836750848554912</v>
          </cell>
          <cell r="E993">
            <v>3.5231181803610867</v>
          </cell>
          <cell r="F993">
            <v>3.1422673502815051</v>
          </cell>
          <cell r="G993">
            <v>3.3195995668028089</v>
          </cell>
          <cell r="H993">
            <v>3.4342875594563771</v>
          </cell>
          <cell r="I993">
            <v>2.5333749210765659</v>
          </cell>
          <cell r="J993">
            <v>2.2531027007692965</v>
          </cell>
          <cell r="K993">
            <v>2.1161275339368646</v>
          </cell>
          <cell r="L993">
            <v>2.1726296771458324</v>
          </cell>
          <cell r="M993">
            <v>1.8206721235620573</v>
          </cell>
          <cell r="N993">
            <v>2.3001780189327912</v>
          </cell>
          <cell r="O993">
            <v>2.9400990319667737</v>
          </cell>
        </row>
        <row r="994">
          <cell r="A994" t="str">
            <v>USWPJR_2_UNITS</v>
          </cell>
          <cell r="B994" t="str">
            <v>Vasco Wind</v>
          </cell>
          <cell r="C994" t="str">
            <v>Bay Area</v>
          </cell>
          <cell r="D994">
            <v>25.678339163569945</v>
          </cell>
          <cell r="E994">
            <v>27.5507841704237</v>
          </cell>
          <cell r="F994">
            <v>24.572530679201371</v>
          </cell>
          <cell r="G994">
            <v>25.959268612397967</v>
          </cell>
          <cell r="H994">
            <v>26.85612871494887</v>
          </cell>
          <cell r="I994">
            <v>19.810991882818747</v>
          </cell>
          <cell r="J994">
            <v>17.619263120015901</v>
          </cell>
          <cell r="K994">
            <v>16.548117315386282</v>
          </cell>
          <cell r="L994">
            <v>16.989964075280408</v>
          </cell>
          <cell r="M994">
            <v>14.237656006255289</v>
          </cell>
          <cell r="N994">
            <v>17.987392108054426</v>
          </cell>
          <cell r="O994">
            <v>22.991574429980169</v>
          </cell>
        </row>
        <row r="995">
          <cell r="A995" t="str">
            <v>VACADX_1_SOLAR</v>
          </cell>
          <cell r="B995" t="str">
            <v>Vaca-Dixon Solar Station</v>
          </cell>
          <cell r="C995" t="str">
            <v>CAISO System</v>
          </cell>
          <cell r="D995">
            <v>0.01</v>
          </cell>
          <cell r="E995">
            <v>0.08</v>
          </cell>
          <cell r="F995">
            <v>0.09</v>
          </cell>
          <cell r="G995">
            <v>0.11</v>
          </cell>
          <cell r="H995">
            <v>0.16</v>
          </cell>
          <cell r="I995">
            <v>0.33</v>
          </cell>
          <cell r="J995">
            <v>0.36</v>
          </cell>
          <cell r="K995">
            <v>0.31</v>
          </cell>
          <cell r="L995">
            <v>0.28000000000000003</v>
          </cell>
          <cell r="M995">
            <v>0.19</v>
          </cell>
          <cell r="N995">
            <v>0.14000000000000001</v>
          </cell>
          <cell r="O995">
            <v>0.09</v>
          </cell>
        </row>
        <row r="996">
          <cell r="A996" t="str">
            <v>VACADX_1_UNITA1</v>
          </cell>
          <cell r="B996" t="str">
            <v>CalPeak Power Vaca Dixon Unit 1</v>
          </cell>
          <cell r="C996" t="str">
            <v>CAISO System</v>
          </cell>
          <cell r="D996">
            <v>50.61</v>
          </cell>
          <cell r="E996">
            <v>50.61</v>
          </cell>
          <cell r="F996">
            <v>50.61</v>
          </cell>
          <cell r="G996">
            <v>50.61</v>
          </cell>
          <cell r="H996">
            <v>50.61</v>
          </cell>
          <cell r="I996">
            <v>50.61</v>
          </cell>
          <cell r="J996">
            <v>50.61</v>
          </cell>
          <cell r="K996">
            <v>50.61</v>
          </cell>
          <cell r="L996">
            <v>50.61</v>
          </cell>
          <cell r="M996">
            <v>50.61</v>
          </cell>
          <cell r="N996">
            <v>50.61</v>
          </cell>
          <cell r="O996">
            <v>50.61</v>
          </cell>
        </row>
        <row r="997">
          <cell r="A997" t="str">
            <v>VALLEY_5_PERRIS</v>
          </cell>
          <cell r="B997" t="str">
            <v>MWD Perris Hydroelectric Recovery Plant</v>
          </cell>
          <cell r="C997" t="str">
            <v>LA Basin</v>
          </cell>
          <cell r="D997">
            <v>1.6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>
            <v>0</v>
          </cell>
          <cell r="N997">
            <v>0</v>
          </cell>
          <cell r="O997">
            <v>0</v>
          </cell>
        </row>
        <row r="998">
          <cell r="A998" t="str">
            <v>VALLEY_5_REDMTN</v>
          </cell>
          <cell r="B998" t="str">
            <v xml:space="preserve">MWD Red Mountain Hydroelectric Recovery </v>
          </cell>
          <cell r="C998" t="str">
            <v>LA Basin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1.21</v>
          </cell>
          <cell r="L998">
            <v>1.33</v>
          </cell>
          <cell r="M998">
            <v>1.44</v>
          </cell>
          <cell r="N998">
            <v>1.31</v>
          </cell>
          <cell r="O998">
            <v>1.01</v>
          </cell>
        </row>
        <row r="999">
          <cell r="A999" t="str">
            <v>VALLEY_5_SOLAR1</v>
          </cell>
          <cell r="B999" t="str">
            <v>Kona Solar - Meridian #1</v>
          </cell>
          <cell r="C999" t="str">
            <v>LA Basin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</row>
        <row r="1000">
          <cell r="A1000" t="str">
            <v>VALLEY_5_SOLAR2</v>
          </cell>
          <cell r="B1000" t="str">
            <v>AP North Lake Solar</v>
          </cell>
          <cell r="C1000" t="str">
            <v>LA Basin</v>
          </cell>
          <cell r="D1000">
            <v>0.08</v>
          </cell>
          <cell r="E1000">
            <v>0.6</v>
          </cell>
          <cell r="F1000">
            <v>0.7</v>
          </cell>
          <cell r="G1000">
            <v>0.88</v>
          </cell>
          <cell r="H1000">
            <v>1.28</v>
          </cell>
          <cell r="I1000">
            <v>2.62</v>
          </cell>
          <cell r="J1000">
            <v>2.88</v>
          </cell>
          <cell r="K1000">
            <v>2.48</v>
          </cell>
          <cell r="L1000">
            <v>2.2200000000000002</v>
          </cell>
          <cell r="M1000">
            <v>1.48</v>
          </cell>
          <cell r="N1000">
            <v>1.1399999999999999</v>
          </cell>
          <cell r="O1000">
            <v>0.7</v>
          </cell>
        </row>
        <row r="1001">
          <cell r="A1001" t="str">
            <v>VALTNE_2_AVASR1</v>
          </cell>
          <cell r="B1001" t="str">
            <v>Valentine Solar</v>
          </cell>
          <cell r="C1001" t="str">
            <v>CAISO System</v>
          </cell>
          <cell r="D1001">
            <v>0.4</v>
          </cell>
          <cell r="E1001">
            <v>3</v>
          </cell>
          <cell r="F1001">
            <v>3.5</v>
          </cell>
          <cell r="G1001">
            <v>4.4000000000000004</v>
          </cell>
          <cell r="H1001">
            <v>6.4</v>
          </cell>
          <cell r="I1001">
            <v>13.1</v>
          </cell>
          <cell r="J1001">
            <v>14.4</v>
          </cell>
          <cell r="K1001">
            <v>12.4</v>
          </cell>
          <cell r="L1001">
            <v>11.1</v>
          </cell>
          <cell r="M1001">
            <v>7.4</v>
          </cell>
          <cell r="N1001">
            <v>5.7</v>
          </cell>
          <cell r="O1001">
            <v>3.5</v>
          </cell>
        </row>
        <row r="1002">
          <cell r="A1002" t="str">
            <v>VEAVST_1_SOLAR</v>
          </cell>
          <cell r="B1002" t="str">
            <v>Community Solar</v>
          </cell>
          <cell r="C1002" t="str">
            <v>CAISO System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  <cell r="M1002">
            <v>0</v>
          </cell>
          <cell r="N1002">
            <v>0</v>
          </cell>
          <cell r="O1002">
            <v>0</v>
          </cell>
        </row>
        <row r="1003">
          <cell r="A1003" t="str">
            <v>VEDDER_1_SEKERN</v>
          </cell>
          <cell r="B1003" t="str">
            <v>TEXACO EXPLORATION &amp; PROD (SE KERN RIVER</v>
          </cell>
          <cell r="C1003" t="str">
            <v>Kern</v>
          </cell>
          <cell r="D1003">
            <v>0.33</v>
          </cell>
          <cell r="E1003">
            <v>2.67</v>
          </cell>
          <cell r="F1003">
            <v>2.78</v>
          </cell>
          <cell r="G1003">
            <v>2.1</v>
          </cell>
          <cell r="H1003">
            <v>2.12</v>
          </cell>
          <cell r="I1003">
            <v>1.27</v>
          </cell>
          <cell r="J1003">
            <v>2.02</v>
          </cell>
          <cell r="K1003">
            <v>2.37</v>
          </cell>
          <cell r="L1003">
            <v>3.45</v>
          </cell>
          <cell r="M1003">
            <v>3.51</v>
          </cell>
          <cell r="N1003">
            <v>2.38</v>
          </cell>
          <cell r="O1003">
            <v>1.8</v>
          </cell>
        </row>
        <row r="1004">
          <cell r="A1004" t="str">
            <v>VEGA_6_SOLAR1</v>
          </cell>
          <cell r="B1004" t="str">
            <v>Vega Solar</v>
          </cell>
          <cell r="C1004" t="str">
            <v>Fresno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  <cell r="M1004">
            <v>0</v>
          </cell>
          <cell r="N1004">
            <v>0</v>
          </cell>
          <cell r="O1004">
            <v>0</v>
          </cell>
        </row>
        <row r="1005">
          <cell r="A1005" t="str">
            <v>VENWD_1_WIND3</v>
          </cell>
          <cell r="B1005" t="str">
            <v>Painted Hills</v>
          </cell>
          <cell r="C1005" t="str">
            <v>LA Basin</v>
          </cell>
          <cell r="D1005">
            <v>7.868451203333545</v>
          </cell>
          <cell r="E1005">
            <v>8.3686428606038881</v>
          </cell>
          <cell r="F1005">
            <v>7.3531663286644298</v>
          </cell>
          <cell r="G1005">
            <v>7.0449493076537557</v>
          </cell>
          <cell r="H1005">
            <v>7.4911835607513568</v>
          </cell>
          <cell r="I1005">
            <v>6.8665550058768723</v>
          </cell>
          <cell r="J1005">
            <v>6.3796000806750151</v>
          </cell>
          <cell r="K1005">
            <v>4.8474929415605397</v>
          </cell>
          <cell r="L1005">
            <v>5.0075973332040364</v>
          </cell>
          <cell r="M1005">
            <v>4.645492342703319</v>
          </cell>
          <cell r="N1005">
            <v>6.2606523526589308</v>
          </cell>
          <cell r="O1005">
            <v>7.5837329216306477</v>
          </cell>
        </row>
        <row r="1006">
          <cell r="A1006" t="str">
            <v>VERNON_6_GONZL1</v>
          </cell>
          <cell r="B1006" t="str">
            <v>H. Gonzales Unit #1</v>
          </cell>
          <cell r="C1006" t="str">
            <v>LA Basin</v>
          </cell>
          <cell r="D1006">
            <v>5.75</v>
          </cell>
          <cell r="E1006">
            <v>5.75</v>
          </cell>
          <cell r="F1006">
            <v>5.75</v>
          </cell>
          <cell r="G1006">
            <v>5.75</v>
          </cell>
          <cell r="H1006">
            <v>5.75</v>
          </cell>
          <cell r="I1006">
            <v>5.75</v>
          </cell>
          <cell r="J1006">
            <v>5.75</v>
          </cell>
          <cell r="K1006">
            <v>5.75</v>
          </cell>
          <cell r="L1006">
            <v>5.75</v>
          </cell>
          <cell r="M1006">
            <v>5.75</v>
          </cell>
          <cell r="N1006">
            <v>5.75</v>
          </cell>
          <cell r="O1006">
            <v>5.75</v>
          </cell>
        </row>
        <row r="1007">
          <cell r="A1007" t="str">
            <v>VERNON_6_GONZL2</v>
          </cell>
          <cell r="B1007" t="str">
            <v>H. Gonzales Unit #2</v>
          </cell>
          <cell r="C1007" t="str">
            <v>LA Basin</v>
          </cell>
          <cell r="D1007">
            <v>5.75</v>
          </cell>
          <cell r="E1007">
            <v>5.75</v>
          </cell>
          <cell r="F1007">
            <v>5.75</v>
          </cell>
          <cell r="G1007">
            <v>5.75</v>
          </cell>
          <cell r="H1007">
            <v>5.75</v>
          </cell>
          <cell r="I1007">
            <v>5.75</v>
          </cell>
          <cell r="J1007">
            <v>5.75</v>
          </cell>
          <cell r="K1007">
            <v>5.75</v>
          </cell>
          <cell r="L1007">
            <v>5.75</v>
          </cell>
          <cell r="M1007">
            <v>5.75</v>
          </cell>
          <cell r="N1007">
            <v>5.75</v>
          </cell>
          <cell r="O1007">
            <v>5.75</v>
          </cell>
        </row>
        <row r="1008">
          <cell r="A1008" t="str">
            <v>VERNON_6_MALBRG</v>
          </cell>
          <cell r="B1008" t="str">
            <v>Malburg Generating Station</v>
          </cell>
          <cell r="C1008" t="str">
            <v>LA Basin</v>
          </cell>
          <cell r="D1008">
            <v>134</v>
          </cell>
          <cell r="E1008">
            <v>134</v>
          </cell>
          <cell r="F1008">
            <v>134</v>
          </cell>
          <cell r="G1008">
            <v>134</v>
          </cell>
          <cell r="H1008">
            <v>134</v>
          </cell>
          <cell r="I1008">
            <v>134</v>
          </cell>
          <cell r="J1008">
            <v>134</v>
          </cell>
          <cell r="K1008">
            <v>134</v>
          </cell>
          <cell r="L1008">
            <v>134</v>
          </cell>
          <cell r="M1008">
            <v>134</v>
          </cell>
          <cell r="N1008">
            <v>134</v>
          </cell>
          <cell r="O1008">
            <v>134</v>
          </cell>
        </row>
        <row r="1009">
          <cell r="A1009" t="str">
            <v>VESTAL_2_KERN</v>
          </cell>
          <cell r="B1009" t="str">
            <v>KERN RIVER PH 3 UNITS 1 &amp; 2 AGGREGATE</v>
          </cell>
          <cell r="C1009" t="str">
            <v>Big Creek-Ventura</v>
          </cell>
          <cell r="D1009">
            <v>10.18</v>
          </cell>
          <cell r="E1009">
            <v>16.11</v>
          </cell>
          <cell r="F1009">
            <v>15.62</v>
          </cell>
          <cell r="G1009">
            <v>24.4</v>
          </cell>
          <cell r="H1009">
            <v>28.48</v>
          </cell>
          <cell r="I1009">
            <v>20.58</v>
          </cell>
          <cell r="J1009">
            <v>12.19</v>
          </cell>
          <cell r="K1009">
            <v>10.18</v>
          </cell>
          <cell r="L1009">
            <v>5.64</v>
          </cell>
          <cell r="M1009">
            <v>4.37</v>
          </cell>
          <cell r="N1009">
            <v>7.7</v>
          </cell>
          <cell r="O1009">
            <v>9.64</v>
          </cell>
        </row>
        <row r="1010">
          <cell r="A1010" t="str">
            <v>VESTAL_2_RTS042</v>
          </cell>
          <cell r="B1010" t="str">
            <v>SPVP042 Porterville Solar</v>
          </cell>
          <cell r="C1010" t="str">
            <v>Big Creek-Ventura</v>
          </cell>
          <cell r="D1010">
            <v>0</v>
          </cell>
          <cell r="E1010">
            <v>0</v>
          </cell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  <cell r="M1010">
            <v>0</v>
          </cell>
          <cell r="N1010">
            <v>0</v>
          </cell>
          <cell r="O1010">
            <v>0</v>
          </cell>
        </row>
        <row r="1011">
          <cell r="A1011" t="str">
            <v>VESTAL_2_SOLAR1</v>
          </cell>
          <cell r="B1011" t="str">
            <v>NICOLIS</v>
          </cell>
          <cell r="C1011" t="str">
            <v>Big Creek-Ventura</v>
          </cell>
          <cell r="D1011">
            <v>0.08</v>
          </cell>
          <cell r="E1011">
            <v>0.6</v>
          </cell>
          <cell r="F1011">
            <v>0.7</v>
          </cell>
          <cell r="G1011">
            <v>0.88</v>
          </cell>
          <cell r="H1011">
            <v>1.28</v>
          </cell>
          <cell r="I1011">
            <v>2.62</v>
          </cell>
          <cell r="J1011">
            <v>2.88</v>
          </cell>
          <cell r="K1011">
            <v>2.48</v>
          </cell>
          <cell r="L1011">
            <v>2.2200000000000002</v>
          </cell>
          <cell r="M1011">
            <v>1.48</v>
          </cell>
          <cell r="N1011">
            <v>1.1399999999999999</v>
          </cell>
          <cell r="O1011">
            <v>0.7</v>
          </cell>
        </row>
        <row r="1012">
          <cell r="A1012" t="str">
            <v>VESTAL_2_SOLAR2</v>
          </cell>
          <cell r="B1012" t="str">
            <v>TROPICO</v>
          </cell>
          <cell r="C1012" t="str">
            <v>Big Creek-Ventura</v>
          </cell>
          <cell r="D1012">
            <v>0.06</v>
          </cell>
          <cell r="E1012">
            <v>0.42</v>
          </cell>
          <cell r="F1012">
            <v>0.49</v>
          </cell>
          <cell r="G1012">
            <v>0.62</v>
          </cell>
          <cell r="H1012">
            <v>0.9</v>
          </cell>
          <cell r="I1012">
            <v>1.83</v>
          </cell>
          <cell r="J1012">
            <v>2.02</v>
          </cell>
          <cell r="K1012">
            <v>1.74</v>
          </cell>
          <cell r="L1012">
            <v>1.55</v>
          </cell>
          <cell r="M1012">
            <v>1.04</v>
          </cell>
          <cell r="N1012">
            <v>0.8</v>
          </cell>
          <cell r="O1012">
            <v>0.49</v>
          </cell>
        </row>
        <row r="1013">
          <cell r="A1013" t="str">
            <v>VESTAL_2_TS5SR1</v>
          </cell>
          <cell r="B1013" t="str">
            <v>Tulare Solar 5</v>
          </cell>
          <cell r="C1013" t="str">
            <v>Big Creek-Ventura</v>
          </cell>
          <cell r="D1013">
            <v>0.22</v>
          </cell>
          <cell r="E1013">
            <v>1.67</v>
          </cell>
          <cell r="F1013">
            <v>1.95</v>
          </cell>
          <cell r="G1013">
            <v>2.46</v>
          </cell>
          <cell r="H1013">
            <v>3.57</v>
          </cell>
          <cell r="I1013">
            <v>7.31</v>
          </cell>
          <cell r="J1013">
            <v>8.0399999999999991</v>
          </cell>
          <cell r="K1013">
            <v>6.92</v>
          </cell>
          <cell r="L1013">
            <v>6.2</v>
          </cell>
          <cell r="M1013">
            <v>4.13</v>
          </cell>
          <cell r="N1013">
            <v>3.18</v>
          </cell>
          <cell r="O1013">
            <v>1.95</v>
          </cell>
        </row>
        <row r="1014">
          <cell r="A1014" t="str">
            <v>VESTAL_2_UNIT1</v>
          </cell>
          <cell r="B1014" t="str">
            <v>CALGREN-PIXLEY</v>
          </cell>
          <cell r="C1014" t="str">
            <v>Big Creek-Ventura</v>
          </cell>
          <cell r="D1014">
            <v>3.33</v>
          </cell>
          <cell r="E1014">
            <v>2.5499999999999998</v>
          </cell>
          <cell r="F1014">
            <v>3.46</v>
          </cell>
          <cell r="G1014">
            <v>2.8</v>
          </cell>
          <cell r="H1014">
            <v>3.07</v>
          </cell>
          <cell r="I1014">
            <v>2.88</v>
          </cell>
          <cell r="J1014">
            <v>2.93</v>
          </cell>
          <cell r="K1014">
            <v>2.83</v>
          </cell>
          <cell r="L1014">
            <v>3.08</v>
          </cell>
          <cell r="M1014">
            <v>3.44</v>
          </cell>
          <cell r="N1014">
            <v>3.56</v>
          </cell>
          <cell r="O1014">
            <v>2.93</v>
          </cell>
        </row>
        <row r="1015">
          <cell r="A1015" t="str">
            <v>VESTAL_2_WELLHD</v>
          </cell>
          <cell r="B1015" t="str">
            <v>Wellhead Power Delano</v>
          </cell>
          <cell r="C1015" t="str">
            <v>Big Creek-Ventura</v>
          </cell>
          <cell r="D1015">
            <v>49</v>
          </cell>
          <cell r="E1015">
            <v>49</v>
          </cell>
          <cell r="F1015">
            <v>49</v>
          </cell>
          <cell r="G1015">
            <v>49</v>
          </cell>
          <cell r="H1015">
            <v>49</v>
          </cell>
          <cell r="I1015">
            <v>49</v>
          </cell>
          <cell r="J1015">
            <v>49</v>
          </cell>
          <cell r="K1015">
            <v>49</v>
          </cell>
          <cell r="L1015">
            <v>49</v>
          </cell>
          <cell r="M1015">
            <v>49</v>
          </cell>
          <cell r="N1015">
            <v>49</v>
          </cell>
          <cell r="O1015">
            <v>49</v>
          </cell>
        </row>
        <row r="1016">
          <cell r="A1016" t="str">
            <v>VESTAL_6_QF</v>
          </cell>
          <cell r="B1016" t="str">
            <v>Isabella Hydro Dam 1</v>
          </cell>
          <cell r="C1016" t="str">
            <v>Big Creek-Ventura</v>
          </cell>
          <cell r="D1016">
            <v>6.78</v>
          </cell>
          <cell r="E1016">
            <v>4.25</v>
          </cell>
          <cell r="F1016">
            <v>4.8899999999999997</v>
          </cell>
          <cell r="G1016">
            <v>5.91</v>
          </cell>
          <cell r="H1016">
            <v>5.96</v>
          </cell>
          <cell r="I1016">
            <v>6.24</v>
          </cell>
          <cell r="J1016">
            <v>5.84</v>
          </cell>
          <cell r="K1016">
            <v>5.15</v>
          </cell>
          <cell r="L1016">
            <v>5.07</v>
          </cell>
          <cell r="M1016">
            <v>3.99</v>
          </cell>
          <cell r="N1016">
            <v>4.0599999999999996</v>
          </cell>
          <cell r="O1016">
            <v>4.57</v>
          </cell>
        </row>
        <row r="1017">
          <cell r="A1017" t="str">
            <v>VICTOR_1_CREST</v>
          </cell>
          <cell r="B1017" t="str">
            <v>Victor Aggregate Solar Resources</v>
          </cell>
          <cell r="C1017" t="str">
            <v>CAISO System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  <cell r="M1017">
            <v>0</v>
          </cell>
          <cell r="N1017">
            <v>0</v>
          </cell>
          <cell r="O1017">
            <v>0</v>
          </cell>
        </row>
        <row r="1018">
          <cell r="A1018" t="str">
            <v>VICTOR_1_EXSLRA</v>
          </cell>
          <cell r="B1018" t="str">
            <v>Expressway Solar A</v>
          </cell>
          <cell r="C1018" t="str">
            <v>CAISO System</v>
          </cell>
          <cell r="D1018">
            <v>0.01</v>
          </cell>
          <cell r="E1018">
            <v>0.06</v>
          </cell>
          <cell r="F1018">
            <v>7.0000000000000007E-2</v>
          </cell>
          <cell r="G1018">
            <v>0.09</v>
          </cell>
          <cell r="H1018">
            <v>0.13</v>
          </cell>
          <cell r="I1018">
            <v>0.26</v>
          </cell>
          <cell r="J1018">
            <v>0.28999999999999998</v>
          </cell>
          <cell r="K1018">
            <v>0.25</v>
          </cell>
          <cell r="L1018">
            <v>0.22</v>
          </cell>
          <cell r="M1018">
            <v>0.15</v>
          </cell>
          <cell r="N1018">
            <v>0.11</v>
          </cell>
          <cell r="O1018">
            <v>7.0000000000000007E-2</v>
          </cell>
        </row>
        <row r="1019">
          <cell r="A1019" t="str">
            <v>VICTOR_1_EXSLRB</v>
          </cell>
          <cell r="B1019" t="str">
            <v>Expressway Solar B</v>
          </cell>
          <cell r="C1019" t="str">
            <v>CAISO System</v>
          </cell>
          <cell r="D1019">
            <v>0.01</v>
          </cell>
          <cell r="E1019">
            <v>0.06</v>
          </cell>
          <cell r="F1019">
            <v>7.0000000000000007E-2</v>
          </cell>
          <cell r="G1019">
            <v>0.09</v>
          </cell>
          <cell r="H1019">
            <v>0.13</v>
          </cell>
          <cell r="I1019">
            <v>0.26</v>
          </cell>
          <cell r="J1019">
            <v>0.28999999999999998</v>
          </cell>
          <cell r="K1019">
            <v>0.25</v>
          </cell>
          <cell r="L1019">
            <v>0.22</v>
          </cell>
          <cell r="M1019">
            <v>0.15</v>
          </cell>
          <cell r="N1019">
            <v>0.11</v>
          </cell>
          <cell r="O1019">
            <v>7.0000000000000007E-2</v>
          </cell>
        </row>
        <row r="1020">
          <cell r="A1020" t="str">
            <v>VICTOR_1_LVSLR1</v>
          </cell>
          <cell r="B1020" t="str">
            <v>Lone Valley Solar Park 1</v>
          </cell>
          <cell r="C1020" t="str">
            <v>CAISO System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  <cell r="M1020">
            <v>0</v>
          </cell>
          <cell r="N1020">
            <v>0</v>
          </cell>
          <cell r="O1020">
            <v>0</v>
          </cell>
        </row>
        <row r="1021">
          <cell r="A1021" t="str">
            <v>VICTOR_1_LVSLR2</v>
          </cell>
          <cell r="B1021" t="str">
            <v>Lone Valley Solar Park 2</v>
          </cell>
          <cell r="C1021" t="str">
            <v>CAISO System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  <cell r="M1021">
            <v>0</v>
          </cell>
          <cell r="N1021">
            <v>0</v>
          </cell>
          <cell r="O1021">
            <v>0</v>
          </cell>
        </row>
        <row r="1022">
          <cell r="A1022" t="str">
            <v>VICTOR_1_SLRHES</v>
          </cell>
          <cell r="B1022" t="str">
            <v>Sunedison - Hesperia</v>
          </cell>
          <cell r="C1022" t="str">
            <v>CAISO System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>
            <v>0</v>
          </cell>
          <cell r="N1022">
            <v>0</v>
          </cell>
          <cell r="O1022">
            <v>0</v>
          </cell>
        </row>
        <row r="1023">
          <cell r="A1023" t="str">
            <v>VICTOR_1_SOLAR1</v>
          </cell>
          <cell r="B1023" t="str">
            <v>Victor Phelan Solar One</v>
          </cell>
          <cell r="C1023" t="str">
            <v>CAISO System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>
            <v>0</v>
          </cell>
          <cell r="N1023">
            <v>0</v>
          </cell>
          <cell r="O1023">
            <v>0</v>
          </cell>
        </row>
        <row r="1024">
          <cell r="A1024" t="str">
            <v>VICTOR_1_SOLAR2</v>
          </cell>
          <cell r="B1024" t="str">
            <v>Alamo Solar</v>
          </cell>
          <cell r="C1024" t="str">
            <v>CAISO System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>
            <v>0</v>
          </cell>
          <cell r="N1024">
            <v>0</v>
          </cell>
          <cell r="O1024">
            <v>0</v>
          </cell>
        </row>
        <row r="1025">
          <cell r="A1025" t="str">
            <v>VICTOR_1_SOLAR3</v>
          </cell>
          <cell r="B1025" t="str">
            <v>Adelanto Solar 2</v>
          </cell>
          <cell r="C1025" t="str">
            <v>CAISO System</v>
          </cell>
          <cell r="D1025">
            <v>0.03</v>
          </cell>
          <cell r="E1025">
            <v>0.21</v>
          </cell>
          <cell r="F1025">
            <v>0.25</v>
          </cell>
          <cell r="G1025">
            <v>0.31</v>
          </cell>
          <cell r="H1025">
            <v>0.45</v>
          </cell>
          <cell r="I1025">
            <v>0.92</v>
          </cell>
          <cell r="J1025">
            <v>1.01</v>
          </cell>
          <cell r="K1025">
            <v>0.87</v>
          </cell>
          <cell r="L1025">
            <v>0.78</v>
          </cell>
          <cell r="M1025">
            <v>0.52</v>
          </cell>
          <cell r="N1025">
            <v>0.4</v>
          </cell>
          <cell r="O1025">
            <v>0.25</v>
          </cell>
        </row>
        <row r="1026">
          <cell r="A1026" t="str">
            <v>VICTOR_1_SOLAR4</v>
          </cell>
          <cell r="B1026" t="str">
            <v>Adelanto Solar</v>
          </cell>
          <cell r="C1026" t="str">
            <v>CAISO System</v>
          </cell>
          <cell r="D1026">
            <v>0</v>
          </cell>
          <cell r="E1026">
            <v>0</v>
          </cell>
          <cell r="F1026">
            <v>0</v>
          </cell>
          <cell r="G1026">
            <v>0</v>
          </cell>
          <cell r="H1026">
            <v>0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>
            <v>0</v>
          </cell>
          <cell r="N1026">
            <v>0</v>
          </cell>
          <cell r="O1026">
            <v>0</v>
          </cell>
        </row>
        <row r="1027">
          <cell r="A1027" t="str">
            <v>VICTOR_1_VDRYFA</v>
          </cell>
          <cell r="B1027" t="str">
            <v xml:space="preserve">Victor Dry Farm Ranch A </v>
          </cell>
          <cell r="C1027" t="str">
            <v>CAISO System</v>
          </cell>
          <cell r="D1027">
            <v>0.02</v>
          </cell>
          <cell r="E1027">
            <v>0.15</v>
          </cell>
          <cell r="F1027">
            <v>0.18</v>
          </cell>
          <cell r="G1027">
            <v>0.22</v>
          </cell>
          <cell r="H1027">
            <v>0.32</v>
          </cell>
          <cell r="I1027">
            <v>0.66</v>
          </cell>
          <cell r="J1027">
            <v>0.72</v>
          </cell>
          <cell r="K1027">
            <v>0.62</v>
          </cell>
          <cell r="L1027">
            <v>0.56000000000000005</v>
          </cell>
          <cell r="M1027">
            <v>0.37</v>
          </cell>
          <cell r="N1027">
            <v>0.28999999999999998</v>
          </cell>
          <cell r="O1027">
            <v>0.18</v>
          </cell>
        </row>
        <row r="1028">
          <cell r="A1028" t="str">
            <v>VICTOR_1_VDRYFB</v>
          </cell>
          <cell r="B1028" t="str">
            <v xml:space="preserve">Victor Dry Farm Ranch B </v>
          </cell>
          <cell r="C1028" t="str">
            <v>CAISO System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  <cell r="O1028">
            <v>0</v>
          </cell>
        </row>
        <row r="1029">
          <cell r="A1029" t="str">
            <v>VILLPK_2_VALLYV</v>
          </cell>
          <cell r="B1029" t="str">
            <v>MWD Valley View Hydroelectric Recovery P</v>
          </cell>
          <cell r="C1029" t="str">
            <v>LA Basin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3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>
            <v>2.4</v>
          </cell>
          <cell r="N1029">
            <v>3</v>
          </cell>
          <cell r="O1029">
            <v>3</v>
          </cell>
        </row>
        <row r="1030">
          <cell r="A1030" t="str">
            <v>VILLPK_6_MWDYOR</v>
          </cell>
          <cell r="B1030" t="str">
            <v>Yorba Linda Hydroelectric Recovery Plant</v>
          </cell>
          <cell r="C1030" t="str">
            <v>LA Basin</v>
          </cell>
          <cell r="D1030">
            <v>1.6</v>
          </cell>
          <cell r="E1030">
            <v>2.8</v>
          </cell>
          <cell r="F1030">
            <v>2</v>
          </cell>
          <cell r="G1030">
            <v>2.4</v>
          </cell>
          <cell r="H1030">
            <v>2.8</v>
          </cell>
          <cell r="I1030">
            <v>2.8</v>
          </cell>
          <cell r="J1030">
            <v>4</v>
          </cell>
          <cell r="K1030">
            <v>4</v>
          </cell>
          <cell r="L1030">
            <v>3.92</v>
          </cell>
          <cell r="M1030">
            <v>0</v>
          </cell>
          <cell r="N1030">
            <v>0</v>
          </cell>
          <cell r="O1030">
            <v>0</v>
          </cell>
        </row>
        <row r="1031">
          <cell r="A1031" t="str">
            <v>VISTA_2_FCELL</v>
          </cell>
          <cell r="B1031" t="str">
            <v>CSU SB Fuel Cell</v>
          </cell>
          <cell r="C1031" t="str">
            <v>LA Basin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  <cell r="M1031">
            <v>0</v>
          </cell>
          <cell r="N1031">
            <v>0</v>
          </cell>
          <cell r="O1031">
            <v>0</v>
          </cell>
        </row>
        <row r="1032">
          <cell r="A1032" t="str">
            <v>VISTA_2_RIALTO</v>
          </cell>
          <cell r="B1032" t="str">
            <v>Rialto RT Solar</v>
          </cell>
          <cell r="C1032" t="str">
            <v>LA Basin</v>
          </cell>
          <cell r="D1032">
            <v>0</v>
          </cell>
          <cell r="E1032">
            <v>0.03</v>
          </cell>
          <cell r="F1032">
            <v>0.04</v>
          </cell>
          <cell r="G1032">
            <v>0.04</v>
          </cell>
          <cell r="H1032">
            <v>0.06</v>
          </cell>
          <cell r="I1032">
            <v>0.13</v>
          </cell>
          <cell r="J1032">
            <v>0.14000000000000001</v>
          </cell>
          <cell r="K1032">
            <v>0.12</v>
          </cell>
          <cell r="L1032">
            <v>0.11</v>
          </cell>
          <cell r="M1032">
            <v>7.0000000000000007E-2</v>
          </cell>
          <cell r="N1032">
            <v>0.06</v>
          </cell>
          <cell r="O1032">
            <v>0.04</v>
          </cell>
        </row>
        <row r="1033">
          <cell r="A1033" t="str">
            <v>VISTA_2_RTS028</v>
          </cell>
          <cell r="B1033" t="str">
            <v>SPVP028</v>
          </cell>
          <cell r="C1033" t="str">
            <v>LA Basin</v>
          </cell>
          <cell r="D1033">
            <v>0.01</v>
          </cell>
          <cell r="E1033">
            <v>0.11</v>
          </cell>
          <cell r="F1033">
            <v>0.12</v>
          </cell>
          <cell r="G1033">
            <v>0.15</v>
          </cell>
          <cell r="H1033">
            <v>0.22</v>
          </cell>
          <cell r="I1033">
            <v>0.46</v>
          </cell>
          <cell r="J1033">
            <v>0.5</v>
          </cell>
          <cell r="K1033">
            <v>0.43</v>
          </cell>
          <cell r="L1033">
            <v>0.39</v>
          </cell>
          <cell r="M1033">
            <v>0.26</v>
          </cell>
          <cell r="N1033">
            <v>0.2</v>
          </cell>
          <cell r="O1033">
            <v>0.12</v>
          </cell>
        </row>
        <row r="1034">
          <cell r="A1034" t="str">
            <v>VISTA_6_QF</v>
          </cell>
          <cell r="B1034" t="str">
            <v>VISTA QFS</v>
          </cell>
          <cell r="C1034" t="str">
            <v>LA Basin</v>
          </cell>
          <cell r="D1034">
            <v>0</v>
          </cell>
          <cell r="E1034">
            <v>0</v>
          </cell>
          <cell r="F1034">
            <v>0</v>
          </cell>
          <cell r="G1034">
            <v>0.04</v>
          </cell>
          <cell r="H1034">
            <v>0.06</v>
          </cell>
          <cell r="I1034">
            <v>7.0000000000000007E-2</v>
          </cell>
          <cell r="J1034">
            <v>0.11</v>
          </cell>
          <cell r="K1034">
            <v>0.11</v>
          </cell>
          <cell r="L1034">
            <v>0.1</v>
          </cell>
          <cell r="M1034">
            <v>0.05</v>
          </cell>
          <cell r="N1034">
            <v>0.03</v>
          </cell>
          <cell r="O1034">
            <v>0.02</v>
          </cell>
        </row>
        <row r="1035">
          <cell r="A1035" t="str">
            <v>VISTRA_5_DALBT1</v>
          </cell>
          <cell r="B1035" t="str">
            <v>Dallas Energy Storage</v>
          </cell>
          <cell r="C1035" t="str">
            <v>Bay Area</v>
          </cell>
          <cell r="D1035">
            <v>100</v>
          </cell>
          <cell r="E1035">
            <v>100</v>
          </cell>
          <cell r="F1035">
            <v>100</v>
          </cell>
          <cell r="G1035">
            <v>100</v>
          </cell>
          <cell r="H1035">
            <v>100</v>
          </cell>
          <cell r="I1035">
            <v>100</v>
          </cell>
          <cell r="J1035">
            <v>100</v>
          </cell>
          <cell r="K1035">
            <v>100</v>
          </cell>
          <cell r="L1035">
            <v>100</v>
          </cell>
          <cell r="M1035">
            <v>100</v>
          </cell>
          <cell r="N1035">
            <v>100</v>
          </cell>
          <cell r="O1035">
            <v>100</v>
          </cell>
        </row>
        <row r="1036">
          <cell r="A1036" t="str">
            <v>VISTRA_5_DALBT2</v>
          </cell>
          <cell r="B1036" t="str">
            <v>Dallas Energy Storage 2</v>
          </cell>
          <cell r="C1036" t="str">
            <v>Bay Area</v>
          </cell>
          <cell r="D1036">
            <v>100</v>
          </cell>
          <cell r="E1036">
            <v>100</v>
          </cell>
          <cell r="F1036">
            <v>100</v>
          </cell>
          <cell r="G1036">
            <v>100</v>
          </cell>
          <cell r="H1036">
            <v>100</v>
          </cell>
          <cell r="I1036">
            <v>100</v>
          </cell>
          <cell r="J1036">
            <v>100</v>
          </cell>
          <cell r="K1036">
            <v>100</v>
          </cell>
          <cell r="L1036">
            <v>100</v>
          </cell>
          <cell r="M1036">
            <v>100</v>
          </cell>
          <cell r="N1036">
            <v>100</v>
          </cell>
          <cell r="O1036">
            <v>100</v>
          </cell>
        </row>
        <row r="1037">
          <cell r="A1037" t="str">
            <v>VISTRA_5_DALBT3</v>
          </cell>
          <cell r="B1037" t="str">
            <v>Dallas Energy Storage 3</v>
          </cell>
          <cell r="C1037" t="str">
            <v>Bay Area</v>
          </cell>
          <cell r="D1037">
            <v>100</v>
          </cell>
          <cell r="E1037">
            <v>100</v>
          </cell>
          <cell r="F1037">
            <v>100</v>
          </cell>
          <cell r="G1037">
            <v>100</v>
          </cell>
          <cell r="H1037">
            <v>100</v>
          </cell>
          <cell r="I1037">
            <v>100</v>
          </cell>
          <cell r="J1037">
            <v>100</v>
          </cell>
          <cell r="K1037">
            <v>100</v>
          </cell>
          <cell r="L1037">
            <v>100</v>
          </cell>
          <cell r="M1037">
            <v>100</v>
          </cell>
          <cell r="N1037">
            <v>100</v>
          </cell>
          <cell r="O1037">
            <v>100</v>
          </cell>
        </row>
        <row r="1038">
          <cell r="A1038" t="str">
            <v>VISTRA_5_DALBT4</v>
          </cell>
          <cell r="B1038" t="str">
            <v>Dallas Energy Storage 4</v>
          </cell>
          <cell r="C1038" t="str">
            <v>Bay Area</v>
          </cell>
          <cell r="D1038">
            <v>100</v>
          </cell>
          <cell r="E1038">
            <v>100</v>
          </cell>
          <cell r="F1038">
            <v>100</v>
          </cell>
          <cell r="G1038">
            <v>100</v>
          </cell>
          <cell r="H1038">
            <v>100</v>
          </cell>
          <cell r="I1038">
            <v>100</v>
          </cell>
          <cell r="J1038">
            <v>100</v>
          </cell>
          <cell r="K1038">
            <v>100</v>
          </cell>
          <cell r="L1038">
            <v>100</v>
          </cell>
          <cell r="M1038">
            <v>100</v>
          </cell>
          <cell r="N1038">
            <v>100</v>
          </cell>
          <cell r="O1038">
            <v>100</v>
          </cell>
        </row>
        <row r="1039">
          <cell r="A1039" t="str">
            <v>VLCNTR_6_VCEBT1</v>
          </cell>
          <cell r="B1039" t="str">
            <v>Valley Center Energy Storage</v>
          </cell>
          <cell r="C1039" t="str">
            <v>San Diego-IV</v>
          </cell>
          <cell r="D1039">
            <v>54</v>
          </cell>
          <cell r="E1039">
            <v>54</v>
          </cell>
          <cell r="F1039">
            <v>54</v>
          </cell>
          <cell r="G1039">
            <v>54</v>
          </cell>
          <cell r="H1039">
            <v>54</v>
          </cell>
          <cell r="I1039">
            <v>54</v>
          </cell>
          <cell r="J1039">
            <v>54</v>
          </cell>
          <cell r="K1039">
            <v>54</v>
          </cell>
          <cell r="L1039">
            <v>54</v>
          </cell>
          <cell r="M1039">
            <v>54</v>
          </cell>
          <cell r="N1039">
            <v>54</v>
          </cell>
          <cell r="O1039">
            <v>54</v>
          </cell>
        </row>
        <row r="1040">
          <cell r="A1040" t="str">
            <v>VLCNTR_6_VCEBT2</v>
          </cell>
          <cell r="B1040" t="str">
            <v>Valley Center Energy Storage B</v>
          </cell>
          <cell r="C1040" t="str">
            <v>San Diego-IV</v>
          </cell>
          <cell r="D1040">
            <v>50</v>
          </cell>
          <cell r="E1040">
            <v>50</v>
          </cell>
          <cell r="F1040">
            <v>50</v>
          </cell>
          <cell r="G1040">
            <v>50</v>
          </cell>
          <cell r="H1040">
            <v>50</v>
          </cell>
          <cell r="I1040">
            <v>50</v>
          </cell>
          <cell r="J1040">
            <v>50</v>
          </cell>
          <cell r="K1040">
            <v>50</v>
          </cell>
          <cell r="L1040">
            <v>50</v>
          </cell>
          <cell r="M1040">
            <v>50</v>
          </cell>
          <cell r="N1040">
            <v>50</v>
          </cell>
          <cell r="O1040">
            <v>50</v>
          </cell>
        </row>
        <row r="1041">
          <cell r="A1041" t="str">
            <v>VLCNTR_6_VCSLR</v>
          </cell>
          <cell r="B1041" t="str">
            <v>Cole Grade</v>
          </cell>
          <cell r="C1041" t="str">
            <v>San Diego-IV</v>
          </cell>
          <cell r="D1041">
            <v>0.01</v>
          </cell>
          <cell r="E1041">
            <v>7.0000000000000007E-2</v>
          </cell>
          <cell r="F1041">
            <v>0.08</v>
          </cell>
          <cell r="G1041">
            <v>0.1</v>
          </cell>
          <cell r="H1041">
            <v>0.15</v>
          </cell>
          <cell r="I1041">
            <v>0.31</v>
          </cell>
          <cell r="J1041">
            <v>0.34</v>
          </cell>
          <cell r="K1041">
            <v>0.28999999999999998</v>
          </cell>
          <cell r="L1041">
            <v>0.26</v>
          </cell>
          <cell r="M1041">
            <v>0.17</v>
          </cell>
          <cell r="N1041">
            <v>0.13</v>
          </cell>
          <cell r="O1041">
            <v>0.08</v>
          </cell>
        </row>
        <row r="1042">
          <cell r="A1042" t="str">
            <v>VLCNTR_6_VCSLR1</v>
          </cell>
          <cell r="B1042" t="str">
            <v>Valley Center 1</v>
          </cell>
          <cell r="C1042" t="str">
            <v>San Diego-IV</v>
          </cell>
          <cell r="D1042">
            <v>0.01</v>
          </cell>
          <cell r="E1042">
            <v>0.08</v>
          </cell>
          <cell r="F1042">
            <v>0.09</v>
          </cell>
          <cell r="G1042">
            <v>0.11</v>
          </cell>
          <cell r="H1042">
            <v>0.16</v>
          </cell>
          <cell r="I1042">
            <v>0.33</v>
          </cell>
          <cell r="J1042">
            <v>0.36</v>
          </cell>
          <cell r="K1042">
            <v>0.31</v>
          </cell>
          <cell r="L1042">
            <v>0.28000000000000003</v>
          </cell>
          <cell r="M1042">
            <v>0.19</v>
          </cell>
          <cell r="N1042">
            <v>0.14000000000000001</v>
          </cell>
          <cell r="O1042">
            <v>0.09</v>
          </cell>
        </row>
        <row r="1043">
          <cell r="A1043" t="str">
            <v>VLCNTR_6_VCSLR2</v>
          </cell>
          <cell r="B1043" t="str">
            <v>Valley Center 2</v>
          </cell>
          <cell r="C1043" t="str">
            <v>San Diego-IV</v>
          </cell>
          <cell r="D1043">
            <v>0.02</v>
          </cell>
          <cell r="E1043">
            <v>0.15</v>
          </cell>
          <cell r="F1043">
            <v>0.18</v>
          </cell>
          <cell r="G1043">
            <v>0.22</v>
          </cell>
          <cell r="H1043">
            <v>0.32</v>
          </cell>
          <cell r="I1043">
            <v>0.66</v>
          </cell>
          <cell r="J1043">
            <v>0.72</v>
          </cell>
          <cell r="K1043">
            <v>0.62</v>
          </cell>
          <cell r="L1043">
            <v>0.56000000000000005</v>
          </cell>
          <cell r="M1043">
            <v>0.37</v>
          </cell>
          <cell r="N1043">
            <v>0.28999999999999998</v>
          </cell>
          <cell r="O1043">
            <v>0.18</v>
          </cell>
        </row>
        <row r="1044">
          <cell r="A1044" t="str">
            <v>VLYHOM_7_SSJID</v>
          </cell>
          <cell r="B1044" t="str">
            <v>Woodward Power Plant</v>
          </cell>
          <cell r="C1044" t="str">
            <v>Stockton</v>
          </cell>
          <cell r="D1044">
            <v>0</v>
          </cell>
          <cell r="E1044">
            <v>0</v>
          </cell>
          <cell r="F1044">
            <v>0</v>
          </cell>
          <cell r="G1044">
            <v>0.49</v>
          </cell>
          <cell r="H1044">
            <v>0.16</v>
          </cell>
          <cell r="I1044">
            <v>0.19</v>
          </cell>
          <cell r="J1044">
            <v>0.75</v>
          </cell>
          <cell r="K1044">
            <v>0.54</v>
          </cell>
          <cell r="L1044">
            <v>0.09</v>
          </cell>
          <cell r="M1044">
            <v>0</v>
          </cell>
          <cell r="N1044">
            <v>0</v>
          </cell>
          <cell r="O1044">
            <v>0</v>
          </cell>
        </row>
        <row r="1045">
          <cell r="A1045" t="str">
            <v>VOLTA_2_UNIT 1</v>
          </cell>
          <cell r="B1045" t="str">
            <v>VOLTA HYDRO UNIT 1</v>
          </cell>
          <cell r="C1045" t="str">
            <v>CAISO System</v>
          </cell>
          <cell r="D1045">
            <v>4.6900000000000004</v>
          </cell>
          <cell r="E1045">
            <v>5.15</v>
          </cell>
          <cell r="F1045">
            <v>3.64</v>
          </cell>
          <cell r="G1045">
            <v>2.94</v>
          </cell>
          <cell r="H1045">
            <v>3.96</v>
          </cell>
          <cell r="I1045">
            <v>3.38</v>
          </cell>
          <cell r="J1045">
            <v>2.7</v>
          </cell>
          <cell r="K1045">
            <v>2.44</v>
          </cell>
          <cell r="L1045">
            <v>3.05</v>
          </cell>
          <cell r="M1045">
            <v>2.2599999999999998</v>
          </cell>
          <cell r="N1045">
            <v>2.75</v>
          </cell>
          <cell r="O1045">
            <v>3.79</v>
          </cell>
        </row>
        <row r="1046">
          <cell r="A1046" t="str">
            <v>VOLTA_2_UNIT 2</v>
          </cell>
          <cell r="B1046" t="str">
            <v>Volta Hydro Unit 2</v>
          </cell>
          <cell r="C1046" t="str">
            <v>CAISO System</v>
          </cell>
          <cell r="D1046">
            <v>0.34</v>
          </cell>
          <cell r="E1046">
            <v>0.43</v>
          </cell>
          <cell r="F1046">
            <v>0.48</v>
          </cell>
          <cell r="G1046">
            <v>0.42</v>
          </cell>
          <cell r="H1046">
            <v>0.5</v>
          </cell>
          <cell r="I1046">
            <v>0.39</v>
          </cell>
          <cell r="J1046">
            <v>0.32</v>
          </cell>
          <cell r="K1046">
            <v>0.23</v>
          </cell>
          <cell r="L1046">
            <v>0.36</v>
          </cell>
          <cell r="M1046">
            <v>0.12</v>
          </cell>
          <cell r="N1046">
            <v>0.16</v>
          </cell>
          <cell r="O1046">
            <v>0.22</v>
          </cell>
        </row>
        <row r="1047">
          <cell r="A1047" t="str">
            <v>VOLTA_6_BAILCK</v>
          </cell>
          <cell r="B1047" t="str">
            <v>Bailey Creek Ranch</v>
          </cell>
          <cell r="C1047" t="str">
            <v>CAISO System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  <cell r="M1047">
            <v>0</v>
          </cell>
          <cell r="N1047">
            <v>0</v>
          </cell>
          <cell r="O1047">
            <v>0</v>
          </cell>
        </row>
        <row r="1048">
          <cell r="A1048" t="str">
            <v>VOLTA_6_DIGHYD</v>
          </cell>
          <cell r="B1048" t="str">
            <v>Digger Creek Ranch Hydro</v>
          </cell>
          <cell r="C1048" t="str">
            <v>CAISO System</v>
          </cell>
          <cell r="D1048">
            <v>0.3</v>
          </cell>
          <cell r="E1048">
            <v>0.31</v>
          </cell>
          <cell r="F1048">
            <v>0.38</v>
          </cell>
          <cell r="G1048">
            <v>0.46</v>
          </cell>
          <cell r="H1048">
            <v>0.36</v>
          </cell>
          <cell r="I1048">
            <v>0.38</v>
          </cell>
          <cell r="J1048">
            <v>0.32</v>
          </cell>
          <cell r="K1048">
            <v>0.28999999999999998</v>
          </cell>
          <cell r="L1048">
            <v>0.28000000000000003</v>
          </cell>
          <cell r="M1048">
            <v>0.23</v>
          </cell>
          <cell r="N1048">
            <v>0.24</v>
          </cell>
          <cell r="O1048">
            <v>0.28999999999999998</v>
          </cell>
        </row>
        <row r="1049">
          <cell r="A1049" t="str">
            <v>VOLTA_7_PONHY1</v>
          </cell>
          <cell r="B1049" t="str">
            <v>Ponderosa Bailey Hydroelectric</v>
          </cell>
          <cell r="C1049" t="str">
            <v>CAISO System</v>
          </cell>
          <cell r="D1049">
            <v>0.47</v>
          </cell>
          <cell r="E1049">
            <v>0.45</v>
          </cell>
          <cell r="F1049">
            <v>0.51</v>
          </cell>
          <cell r="G1049">
            <v>0.4</v>
          </cell>
          <cell r="H1049">
            <v>0.46</v>
          </cell>
          <cell r="I1049">
            <v>0.35</v>
          </cell>
          <cell r="J1049">
            <v>0.3</v>
          </cell>
          <cell r="K1049">
            <v>0.27</v>
          </cell>
          <cell r="L1049">
            <v>0.27</v>
          </cell>
          <cell r="M1049">
            <v>0.24</v>
          </cell>
          <cell r="N1049">
            <v>0.22</v>
          </cell>
          <cell r="O1049">
            <v>0.26</v>
          </cell>
        </row>
        <row r="1050">
          <cell r="A1050" t="str">
            <v>VOLTA_7_QFUNTS</v>
          </cell>
          <cell r="B1050" t="str">
            <v>VOLTA_7_QFUNTS</v>
          </cell>
          <cell r="C1050" t="str">
            <v>CAISO System</v>
          </cell>
          <cell r="D1050">
            <v>0.15</v>
          </cell>
          <cell r="E1050">
            <v>0.15</v>
          </cell>
          <cell r="F1050">
            <v>0.15</v>
          </cell>
          <cell r="G1050">
            <v>0.15</v>
          </cell>
          <cell r="H1050">
            <v>0.15</v>
          </cell>
          <cell r="I1050">
            <v>0.15</v>
          </cell>
          <cell r="J1050">
            <v>0.15</v>
          </cell>
          <cell r="K1050">
            <v>0.05</v>
          </cell>
          <cell r="L1050">
            <v>0.03</v>
          </cell>
          <cell r="M1050">
            <v>0.02</v>
          </cell>
          <cell r="N1050">
            <v>0.04</v>
          </cell>
          <cell r="O1050">
            <v>0.06</v>
          </cell>
        </row>
        <row r="1051">
          <cell r="A1051" t="str">
            <v>VOYAGR_2_VOAWD5</v>
          </cell>
          <cell r="B1051" t="str">
            <v>Voyager Wind Oasis Alta</v>
          </cell>
          <cell r="C1051" t="str">
            <v>CAISO System</v>
          </cell>
          <cell r="D1051">
            <v>2.470266063835683</v>
          </cell>
          <cell r="E1051">
            <v>2.6272990611103157</v>
          </cell>
          <cell r="F1051">
            <v>2.3084946165445484</v>
          </cell>
          <cell r="G1051">
            <v>2.2117312221199081</v>
          </cell>
          <cell r="H1051">
            <v>2.3518245268202103</v>
          </cell>
          <cell r="I1051">
            <v>2.1557251062690024</v>
          </cell>
          <cell r="J1051">
            <v>2.0028477235085722</v>
          </cell>
          <cell r="K1051">
            <v>1.5218493447791679</v>
          </cell>
          <cell r="L1051">
            <v>1.5721134228204003</v>
          </cell>
          <cell r="M1051">
            <v>1.4584321345383426</v>
          </cell>
          <cell r="N1051">
            <v>1.9655046011716113</v>
          </cell>
          <cell r="O1051">
            <v>2.3808799965056471</v>
          </cell>
        </row>
        <row r="1052">
          <cell r="A1052" t="str">
            <v>VOYAGR_2_VOYWD1</v>
          </cell>
          <cell r="B1052" t="str">
            <v>Voyager 1</v>
          </cell>
          <cell r="C1052" t="str">
            <v>CAISO System</v>
          </cell>
          <cell r="D1052">
            <v>22.778397588630749</v>
          </cell>
          <cell r="E1052">
            <v>24.226403574229668</v>
          </cell>
          <cell r="F1052">
            <v>21.286698213072796</v>
          </cell>
          <cell r="G1052">
            <v>20.394440046028421</v>
          </cell>
          <cell r="H1052">
            <v>21.686244617481638</v>
          </cell>
          <cell r="I1052">
            <v>19.878005969180048</v>
          </cell>
          <cell r="J1052">
            <v>18.468319029863377</v>
          </cell>
          <cell r="K1052">
            <v>14.033018529004472</v>
          </cell>
          <cell r="L1052">
            <v>14.496505102702274</v>
          </cell>
          <cell r="M1052">
            <v>13.448246528135746</v>
          </cell>
          <cell r="N1052">
            <v>18.123976976897882</v>
          </cell>
          <cell r="O1052">
            <v>21.954165976362155</v>
          </cell>
        </row>
        <row r="1053">
          <cell r="A1053" t="str">
            <v>VOYAGR_2_VOYWD2</v>
          </cell>
          <cell r="B1053" t="str">
            <v>Voyager Wind 2</v>
          </cell>
          <cell r="C1053" t="str">
            <v>CAISO System</v>
          </cell>
          <cell r="D1053">
            <v>22.32604557694124</v>
          </cell>
          <cell r="E1053">
            <v>23.745295877774563</v>
          </cell>
          <cell r="F1053">
            <v>20.863969585150478</v>
          </cell>
          <cell r="G1053">
            <v>19.989430609073704</v>
          </cell>
          <cell r="H1053">
            <v>21.255581470939457</v>
          </cell>
          <cell r="I1053">
            <v>19.483252301651532</v>
          </cell>
          <cell r="J1053">
            <v>18.101560076202297</v>
          </cell>
          <cell r="K1053">
            <v>13.754339392907573</v>
          </cell>
          <cell r="L1053">
            <v>14.208621671913992</v>
          </cell>
          <cell r="M1053">
            <v>13.181180271739599</v>
          </cell>
          <cell r="N1053">
            <v>17.764056248786343</v>
          </cell>
          <cell r="O1053">
            <v>21.518182228790309</v>
          </cell>
        </row>
        <row r="1054">
          <cell r="A1054" t="str">
            <v>VOYAGR_2_VOYWD3</v>
          </cell>
          <cell r="B1054" t="str">
            <v>Voyager Wind 3</v>
          </cell>
          <cell r="C1054" t="str">
            <v>CAISO System</v>
          </cell>
          <cell r="D1054">
            <v>7.5009151938358185</v>
          </cell>
          <cell r="E1054">
            <v>7.9777428572341131</v>
          </cell>
          <cell r="F1054">
            <v>7.0096993184775442</v>
          </cell>
          <cell r="G1054">
            <v>6.7158791401280471</v>
          </cell>
          <cell r="H1054">
            <v>7.1412697541858323</v>
          </cell>
          <cell r="I1054">
            <v>6.5458176510099531</v>
          </cell>
          <cell r="J1054">
            <v>6.0816084308253853</v>
          </cell>
          <cell r="K1054">
            <v>4.6210661434818086</v>
          </cell>
          <cell r="L1054">
            <v>4.7736920456885548</v>
          </cell>
          <cell r="M1054">
            <v>4.4285010093814483</v>
          </cell>
          <cell r="N1054">
            <v>5.9682167610683043</v>
          </cell>
          <cell r="O1054">
            <v>7.2294961267285203</v>
          </cell>
        </row>
        <row r="1055">
          <cell r="A1055" t="str">
            <v>VOYAGR_2_VOYWD4</v>
          </cell>
          <cell r="B1055" t="str">
            <v>Voyager Wind 4</v>
          </cell>
          <cell r="C1055" t="str">
            <v>CAISO System</v>
          </cell>
          <cell r="D1055">
            <v>3.712467095936173</v>
          </cell>
          <cell r="E1055">
            <v>3.9484658994225845</v>
          </cell>
          <cell r="F1055">
            <v>3.4693470596281086</v>
          </cell>
          <cell r="G1055">
            <v>3.3239251056322794</v>
          </cell>
          <cell r="H1055">
            <v>3.5344659018950373</v>
          </cell>
          <cell r="I1055">
            <v>3.2397556854586367</v>
          </cell>
          <cell r="J1055">
            <v>3.0100021939138126</v>
          </cell>
          <cell r="K1055">
            <v>2.2871283786702663</v>
          </cell>
          <cell r="L1055">
            <v>2.3626683128366675</v>
          </cell>
          <cell r="M1055">
            <v>2.1918211120637037</v>
          </cell>
          <cell r="N1055">
            <v>2.9538806631341599</v>
          </cell>
          <cell r="O1055">
            <v>3.5781322408142806</v>
          </cell>
        </row>
        <row r="1056">
          <cell r="A1056" t="str">
            <v>VSTAES_6_VESBT1</v>
          </cell>
          <cell r="B1056" t="str">
            <v>Vista Energy Storage</v>
          </cell>
          <cell r="C1056" t="str">
            <v>San Diego-IV</v>
          </cell>
          <cell r="D1056">
            <v>10</v>
          </cell>
          <cell r="E1056">
            <v>10</v>
          </cell>
          <cell r="F1056">
            <v>10</v>
          </cell>
          <cell r="G1056">
            <v>10</v>
          </cell>
          <cell r="H1056">
            <v>10</v>
          </cell>
          <cell r="I1056">
            <v>10</v>
          </cell>
          <cell r="J1056">
            <v>10</v>
          </cell>
          <cell r="K1056">
            <v>10</v>
          </cell>
          <cell r="L1056">
            <v>10</v>
          </cell>
          <cell r="M1056">
            <v>10</v>
          </cell>
          <cell r="N1056">
            <v>10</v>
          </cell>
          <cell r="O1056">
            <v>10</v>
          </cell>
        </row>
        <row r="1057">
          <cell r="A1057" t="str">
            <v>WADHAM_6_UNIT</v>
          </cell>
          <cell r="B1057" t="str">
            <v>Wadham Energy LP</v>
          </cell>
          <cell r="C1057" t="str">
            <v>CAISO System</v>
          </cell>
          <cell r="D1057">
            <v>25.08</v>
          </cell>
          <cell r="E1057">
            <v>25.07</v>
          </cell>
          <cell r="F1057">
            <v>24.79</v>
          </cell>
          <cell r="G1057">
            <v>22.47</v>
          </cell>
          <cell r="H1057">
            <v>24.7</v>
          </cell>
          <cell r="I1057">
            <v>24.71</v>
          </cell>
          <cell r="J1057">
            <v>24.08</v>
          </cell>
          <cell r="K1057">
            <v>24.52</v>
          </cell>
          <cell r="L1057">
            <v>24.31</v>
          </cell>
          <cell r="M1057">
            <v>23.59</v>
          </cell>
          <cell r="N1057">
            <v>14.1</v>
          </cell>
          <cell r="O1057">
            <v>24.59</v>
          </cell>
        </row>
        <row r="1058">
          <cell r="A1058" t="str">
            <v>WALCRK_2_CTG1</v>
          </cell>
          <cell r="B1058" t="str">
            <v>Walnut Creek Energy Park Unit 1</v>
          </cell>
          <cell r="C1058" t="str">
            <v>LA Basin</v>
          </cell>
          <cell r="D1058">
            <v>96.43</v>
          </cell>
          <cell r="E1058">
            <v>96.43</v>
          </cell>
          <cell r="F1058">
            <v>96.43</v>
          </cell>
          <cell r="G1058">
            <v>96.43</v>
          </cell>
          <cell r="H1058">
            <v>96.43</v>
          </cell>
          <cell r="I1058">
            <v>96.43</v>
          </cell>
          <cell r="J1058">
            <v>96.43</v>
          </cell>
          <cell r="K1058">
            <v>96.43</v>
          </cell>
          <cell r="L1058">
            <v>96.43</v>
          </cell>
          <cell r="M1058">
            <v>96.43</v>
          </cell>
          <cell r="N1058">
            <v>96.43</v>
          </cell>
          <cell r="O1058">
            <v>96.43</v>
          </cell>
        </row>
        <row r="1059">
          <cell r="A1059" t="str">
            <v>WALCRK_2_CTG2</v>
          </cell>
          <cell r="B1059" t="str">
            <v>Walnut Creek Energy Park Unit 2</v>
          </cell>
          <cell r="C1059" t="str">
            <v>LA Basin</v>
          </cell>
          <cell r="D1059">
            <v>96.91</v>
          </cell>
          <cell r="E1059">
            <v>96.91</v>
          </cell>
          <cell r="F1059">
            <v>96.91</v>
          </cell>
          <cell r="G1059">
            <v>96.91</v>
          </cell>
          <cell r="H1059">
            <v>96.91</v>
          </cell>
          <cell r="I1059">
            <v>96.91</v>
          </cell>
          <cell r="J1059">
            <v>96.91</v>
          </cell>
          <cell r="K1059">
            <v>96.91</v>
          </cell>
          <cell r="L1059">
            <v>96.91</v>
          </cell>
          <cell r="M1059">
            <v>96.91</v>
          </cell>
          <cell r="N1059">
            <v>96.91</v>
          </cell>
          <cell r="O1059">
            <v>96.91</v>
          </cell>
        </row>
        <row r="1060">
          <cell r="A1060" t="str">
            <v>WALCRK_2_CTG3</v>
          </cell>
          <cell r="B1060" t="str">
            <v>Walnut Creek Energy Park Unit 3</v>
          </cell>
          <cell r="C1060" t="str">
            <v>LA Basin</v>
          </cell>
          <cell r="D1060">
            <v>96.65</v>
          </cell>
          <cell r="E1060">
            <v>96.65</v>
          </cell>
          <cell r="F1060">
            <v>96.65</v>
          </cell>
          <cell r="G1060">
            <v>96.65</v>
          </cell>
          <cell r="H1060">
            <v>96.65</v>
          </cell>
          <cell r="I1060">
            <v>96.65</v>
          </cell>
          <cell r="J1060">
            <v>96.65</v>
          </cell>
          <cell r="K1060">
            <v>96.65</v>
          </cell>
          <cell r="L1060">
            <v>96.65</v>
          </cell>
          <cell r="M1060">
            <v>96.65</v>
          </cell>
          <cell r="N1060">
            <v>96.65</v>
          </cell>
          <cell r="O1060">
            <v>96.65</v>
          </cell>
        </row>
        <row r="1061">
          <cell r="A1061" t="str">
            <v>WALCRK_2_CTG4</v>
          </cell>
          <cell r="B1061" t="str">
            <v>Walnut Creek Energy Park Unit 4</v>
          </cell>
          <cell r="C1061" t="str">
            <v>LA Basin</v>
          </cell>
          <cell r="D1061">
            <v>96.49</v>
          </cell>
          <cell r="E1061">
            <v>96.49</v>
          </cell>
          <cell r="F1061">
            <v>96.49</v>
          </cell>
          <cell r="G1061">
            <v>96.49</v>
          </cell>
          <cell r="H1061">
            <v>96.49</v>
          </cell>
          <cell r="I1061">
            <v>96.49</v>
          </cell>
          <cell r="J1061">
            <v>96.49</v>
          </cell>
          <cell r="K1061">
            <v>96.49</v>
          </cell>
          <cell r="L1061">
            <v>96.49</v>
          </cell>
          <cell r="M1061">
            <v>96.49</v>
          </cell>
          <cell r="N1061">
            <v>96.49</v>
          </cell>
          <cell r="O1061">
            <v>96.49</v>
          </cell>
        </row>
        <row r="1062">
          <cell r="A1062" t="str">
            <v>WALCRK_2_CTG5</v>
          </cell>
          <cell r="B1062" t="str">
            <v>Walnut Creek Energy Park Unit 5</v>
          </cell>
          <cell r="C1062" t="str">
            <v>LA Basin</v>
          </cell>
          <cell r="D1062">
            <v>96.65</v>
          </cell>
          <cell r="E1062">
            <v>96.65</v>
          </cell>
          <cell r="F1062">
            <v>96.65</v>
          </cell>
          <cell r="G1062">
            <v>96.65</v>
          </cell>
          <cell r="H1062">
            <v>96.65</v>
          </cell>
          <cell r="I1062">
            <v>96.65</v>
          </cell>
          <cell r="J1062">
            <v>96.65</v>
          </cell>
          <cell r="K1062">
            <v>96.65</v>
          </cell>
          <cell r="L1062">
            <v>96.65</v>
          </cell>
          <cell r="M1062">
            <v>96.65</v>
          </cell>
          <cell r="N1062">
            <v>96.65</v>
          </cell>
          <cell r="O1062">
            <v>96.65</v>
          </cell>
        </row>
        <row r="1063">
          <cell r="A1063" t="str">
            <v>WALNUT_2_SOLAR</v>
          </cell>
          <cell r="B1063" t="str">
            <v>Industry MetroLink PV 1</v>
          </cell>
          <cell r="C1063" t="str">
            <v>LA Basin</v>
          </cell>
          <cell r="D1063">
            <v>0</v>
          </cell>
          <cell r="E1063">
            <v>0</v>
          </cell>
          <cell r="F1063">
            <v>0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</row>
        <row r="1064">
          <cell r="A1064" t="str">
            <v>WALNUT_6_HILLGEN</v>
          </cell>
          <cell r="B1064" t="str">
            <v>Puente Hills</v>
          </cell>
          <cell r="C1064" t="str">
            <v>LA Basin</v>
          </cell>
          <cell r="D1064">
            <v>24.29</v>
          </cell>
          <cell r="E1064">
            <v>24.59</v>
          </cell>
          <cell r="F1064">
            <v>24.45</v>
          </cell>
          <cell r="G1064">
            <v>23.57</v>
          </cell>
          <cell r="H1064">
            <v>14.5</v>
          </cell>
          <cell r="I1064">
            <v>23.88</v>
          </cell>
          <cell r="J1064">
            <v>23.82</v>
          </cell>
          <cell r="K1064">
            <v>23.67</v>
          </cell>
          <cell r="L1064">
            <v>23.62</v>
          </cell>
          <cell r="M1064">
            <v>23.04</v>
          </cell>
          <cell r="N1064">
            <v>22.82</v>
          </cell>
          <cell r="O1064">
            <v>22.74</v>
          </cell>
        </row>
        <row r="1065">
          <cell r="A1065" t="str">
            <v>WALNUT_7_WCOVST</v>
          </cell>
          <cell r="B1065" t="str">
            <v>MM West Covina - ST Unit</v>
          </cell>
          <cell r="C1065" t="str">
            <v>LA Basin</v>
          </cell>
          <cell r="D1065">
            <v>4.87</v>
          </cell>
          <cell r="E1065">
            <v>5.0199999999999996</v>
          </cell>
          <cell r="F1065">
            <v>5.52</v>
          </cell>
          <cell r="G1065">
            <v>5.44</v>
          </cell>
          <cell r="H1065">
            <v>5.34</v>
          </cell>
          <cell r="I1065">
            <v>5.31</v>
          </cell>
          <cell r="J1065">
            <v>5.25</v>
          </cell>
          <cell r="K1065">
            <v>5.22</v>
          </cell>
          <cell r="L1065">
            <v>5.21</v>
          </cell>
          <cell r="M1065">
            <v>4.99</v>
          </cell>
          <cell r="N1065">
            <v>5.18</v>
          </cell>
          <cell r="O1065">
            <v>5.15</v>
          </cell>
        </row>
        <row r="1066">
          <cell r="A1066" t="str">
            <v>WARNE_2_UNIT</v>
          </cell>
          <cell r="B1066" t="str">
            <v>WARNE HYDRO AGGREGATE</v>
          </cell>
          <cell r="C1066" t="str">
            <v>Big Creek-Ventura</v>
          </cell>
          <cell r="D1066">
            <v>38</v>
          </cell>
          <cell r="E1066">
            <v>36</v>
          </cell>
          <cell r="F1066">
            <v>70</v>
          </cell>
          <cell r="G1066">
            <v>44.18</v>
          </cell>
          <cell r="H1066">
            <v>31.6</v>
          </cell>
          <cell r="I1066">
            <v>67.7</v>
          </cell>
          <cell r="J1066">
            <v>37.4</v>
          </cell>
          <cell r="K1066">
            <v>32.4</v>
          </cell>
          <cell r="L1066">
            <v>55.6</v>
          </cell>
          <cell r="M1066">
            <v>32.200000000000003</v>
          </cell>
          <cell r="N1066">
            <v>33</v>
          </cell>
          <cell r="O1066">
            <v>38</v>
          </cell>
        </row>
        <row r="1067">
          <cell r="A1067" t="str">
            <v>WAUKNA_1_SOLAR</v>
          </cell>
          <cell r="B1067" t="str">
            <v>Corcoran Solar</v>
          </cell>
          <cell r="C1067" t="str">
            <v>Fresno</v>
          </cell>
          <cell r="D1067">
            <v>0.08</v>
          </cell>
          <cell r="E1067">
            <v>0.6</v>
          </cell>
          <cell r="F1067">
            <v>0.7</v>
          </cell>
          <cell r="G1067">
            <v>0.88</v>
          </cell>
          <cell r="H1067">
            <v>1.28</v>
          </cell>
          <cell r="I1067">
            <v>2.62</v>
          </cell>
          <cell r="J1067">
            <v>2.88</v>
          </cell>
          <cell r="K1067">
            <v>2.48</v>
          </cell>
          <cell r="L1067">
            <v>2.2200000000000002</v>
          </cell>
          <cell r="M1067">
            <v>1.48</v>
          </cell>
          <cell r="N1067">
            <v>1.1399999999999999</v>
          </cell>
          <cell r="O1067">
            <v>0.7</v>
          </cell>
        </row>
        <row r="1068">
          <cell r="A1068" t="str">
            <v>WAUKNA_1_SOLAR2</v>
          </cell>
          <cell r="B1068" t="str">
            <v>Corcoran 2</v>
          </cell>
          <cell r="C1068" t="str">
            <v>Fresno</v>
          </cell>
          <cell r="D1068">
            <v>0.08</v>
          </cell>
          <cell r="E1068">
            <v>0.59</v>
          </cell>
          <cell r="F1068">
            <v>0.69</v>
          </cell>
          <cell r="G1068">
            <v>0.87</v>
          </cell>
          <cell r="H1068">
            <v>1.26</v>
          </cell>
          <cell r="I1068">
            <v>2.59</v>
          </cell>
          <cell r="J1068">
            <v>2.84</v>
          </cell>
          <cell r="K1068">
            <v>2.4500000000000002</v>
          </cell>
          <cell r="L1068">
            <v>2.19</v>
          </cell>
          <cell r="M1068">
            <v>1.46</v>
          </cell>
          <cell r="N1068">
            <v>1.1299999999999999</v>
          </cell>
          <cell r="O1068">
            <v>0.69</v>
          </cell>
        </row>
        <row r="1069">
          <cell r="A1069" t="str">
            <v>WDLEAF_7_UNIT 1</v>
          </cell>
          <cell r="B1069" t="str">
            <v>WOODLEAF HYDRO</v>
          </cell>
          <cell r="C1069" t="str">
            <v>Sierra</v>
          </cell>
          <cell r="D1069">
            <v>60</v>
          </cell>
          <cell r="E1069">
            <v>60</v>
          </cell>
          <cell r="F1069">
            <v>40</v>
          </cell>
          <cell r="G1069">
            <v>60</v>
          </cell>
          <cell r="H1069">
            <v>60</v>
          </cell>
          <cell r="I1069">
            <v>60</v>
          </cell>
          <cell r="J1069">
            <v>60</v>
          </cell>
          <cell r="K1069">
            <v>56</v>
          </cell>
          <cell r="L1069">
            <v>56</v>
          </cell>
          <cell r="M1069">
            <v>48</v>
          </cell>
          <cell r="N1069">
            <v>60</v>
          </cell>
          <cell r="O1069">
            <v>59</v>
          </cell>
        </row>
        <row r="1070">
          <cell r="A1070" t="str">
            <v>WEBER_6_FORWRD</v>
          </cell>
          <cell r="B1070" t="str">
            <v>Forward</v>
          </cell>
          <cell r="C1070" t="str">
            <v>CAISO System</v>
          </cell>
          <cell r="D1070">
            <v>4.0199999999999996</v>
          </cell>
          <cell r="E1070">
            <v>3.99</v>
          </cell>
          <cell r="F1070">
            <v>3.99</v>
          </cell>
          <cell r="G1070">
            <v>3.69</v>
          </cell>
          <cell r="H1070">
            <v>4</v>
          </cell>
          <cell r="I1070">
            <v>4.01</v>
          </cell>
          <cell r="J1070">
            <v>4</v>
          </cell>
          <cell r="K1070">
            <v>3.91</v>
          </cell>
          <cell r="L1070">
            <v>4</v>
          </cell>
          <cell r="M1070">
            <v>4.05</v>
          </cell>
          <cell r="N1070">
            <v>4.05</v>
          </cell>
          <cell r="O1070">
            <v>4.03</v>
          </cell>
        </row>
        <row r="1071">
          <cell r="A1071" t="str">
            <v>WESTPT_2_UNIT</v>
          </cell>
          <cell r="B1071" t="str">
            <v>West Point Hydro Plant</v>
          </cell>
          <cell r="C1071" t="str">
            <v>CAISO System</v>
          </cell>
          <cell r="D1071">
            <v>9.2799999999999994</v>
          </cell>
          <cell r="E1071">
            <v>5.44</v>
          </cell>
          <cell r="F1071">
            <v>8.4</v>
          </cell>
          <cell r="G1071">
            <v>2.48</v>
          </cell>
          <cell r="H1071">
            <v>3.6</v>
          </cell>
          <cell r="I1071">
            <v>10.8</v>
          </cell>
          <cell r="J1071">
            <v>10.4</v>
          </cell>
          <cell r="K1071">
            <v>11.38</v>
          </cell>
          <cell r="L1071">
            <v>10</v>
          </cell>
          <cell r="M1071">
            <v>10.24</v>
          </cell>
          <cell r="N1071">
            <v>10.15</v>
          </cell>
          <cell r="O1071">
            <v>10.08</v>
          </cell>
        </row>
        <row r="1072">
          <cell r="A1072" t="str">
            <v>WFRESN_1_SOLAR</v>
          </cell>
          <cell r="B1072" t="str">
            <v>Joya Del Sol</v>
          </cell>
          <cell r="C1072" t="str">
            <v>Fresno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  <cell r="M1072">
            <v>0</v>
          </cell>
          <cell r="N1072">
            <v>0</v>
          </cell>
          <cell r="O1072">
            <v>0</v>
          </cell>
        </row>
        <row r="1073">
          <cell r="A1073" t="str">
            <v>WHEATL_6_LNDFIL</v>
          </cell>
          <cell r="B1073" t="str">
            <v>G2 ENERGY, OSTROM ROAD LLC</v>
          </cell>
          <cell r="C1073" t="str">
            <v>Sierra</v>
          </cell>
          <cell r="D1073">
            <v>3.42</v>
          </cell>
          <cell r="E1073">
            <v>3.37</v>
          </cell>
          <cell r="F1073">
            <v>3.39</v>
          </cell>
          <cell r="G1073">
            <v>3.26</v>
          </cell>
          <cell r="H1073">
            <v>3.26</v>
          </cell>
          <cell r="I1073">
            <v>3.03</v>
          </cell>
          <cell r="J1073">
            <v>3.3</v>
          </cell>
          <cell r="K1073">
            <v>3.13</v>
          </cell>
          <cell r="L1073">
            <v>3.28</v>
          </cell>
          <cell r="M1073">
            <v>3.35</v>
          </cell>
          <cell r="N1073">
            <v>3.41</v>
          </cell>
          <cell r="O1073">
            <v>2.72</v>
          </cell>
        </row>
        <row r="1074">
          <cell r="A1074" t="str">
            <v>WHITNY_6_SOLAR</v>
          </cell>
          <cell r="B1074" t="str">
            <v>Whitney Point Solar</v>
          </cell>
          <cell r="C1074" t="str">
            <v>Fresno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  <cell r="M1074">
            <v>0</v>
          </cell>
          <cell r="N1074">
            <v>0</v>
          </cell>
          <cell r="O1074">
            <v>0</v>
          </cell>
        </row>
        <row r="1075">
          <cell r="A1075" t="str">
            <v>WHTWTR_1_WINDA1</v>
          </cell>
          <cell r="B1075" t="str">
            <v>Whitewater Hill Wind Project</v>
          </cell>
          <cell r="C1075" t="str">
            <v>LA Basin</v>
          </cell>
          <cell r="D1075">
            <v>10.867050280822209</v>
          </cell>
          <cell r="E1075">
            <v>11.557860676558255</v>
          </cell>
          <cell r="F1075">
            <v>10.155394772352626</v>
          </cell>
          <cell r="G1075">
            <v>9.7297188955918692</v>
          </cell>
          <cell r="H1075">
            <v>10.346009184509509</v>
          </cell>
          <cell r="I1075">
            <v>9.4833400597670696</v>
          </cell>
          <cell r="J1075">
            <v>8.8108108008424306</v>
          </cell>
          <cell r="K1075">
            <v>6.6948308085778843</v>
          </cell>
          <cell r="L1075">
            <v>6.9159496068279411</v>
          </cell>
          <cell r="M1075">
            <v>6.4158495188918501</v>
          </cell>
          <cell r="N1075">
            <v>8.6465331167420665</v>
          </cell>
          <cell r="O1075">
            <v>10.473828310808104</v>
          </cell>
        </row>
        <row r="1076">
          <cell r="A1076" t="str">
            <v>WISE_1_UNIT 1</v>
          </cell>
          <cell r="B1076" t="str">
            <v>Wise Hydro Unit 1</v>
          </cell>
          <cell r="C1076" t="str">
            <v>Sierra</v>
          </cell>
          <cell r="D1076">
            <v>3.85</v>
          </cell>
          <cell r="E1076">
            <v>5</v>
          </cell>
          <cell r="F1076">
            <v>4.51</v>
          </cell>
          <cell r="G1076">
            <v>6.48</v>
          </cell>
          <cell r="H1076">
            <v>8.44</v>
          </cell>
          <cell r="I1076">
            <v>7.84</v>
          </cell>
          <cell r="J1076">
            <v>9.2799999999999994</v>
          </cell>
          <cell r="K1076">
            <v>7.36</v>
          </cell>
          <cell r="L1076">
            <v>5.84</v>
          </cell>
          <cell r="M1076">
            <v>2.54</v>
          </cell>
          <cell r="N1076">
            <v>0</v>
          </cell>
          <cell r="O1076">
            <v>3.68</v>
          </cell>
        </row>
        <row r="1077">
          <cell r="A1077" t="str">
            <v>WISE_1_UNIT 2</v>
          </cell>
          <cell r="B1077" t="str">
            <v>WISE HYDRO UNIT 2</v>
          </cell>
          <cell r="C1077" t="str">
            <v>Sierra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  <cell r="M1077">
            <v>0</v>
          </cell>
          <cell r="N1077">
            <v>0</v>
          </cell>
          <cell r="O1077">
            <v>0</v>
          </cell>
        </row>
        <row r="1078">
          <cell r="A1078" t="str">
            <v>WISHON_6_UNITS</v>
          </cell>
          <cell r="B1078" t="str">
            <v>Wishon/San Joaquin  #1-A AGGREGATE</v>
          </cell>
          <cell r="C1078" t="str">
            <v>Fresno</v>
          </cell>
          <cell r="D1078">
            <v>1.3</v>
          </cell>
          <cell r="E1078">
            <v>1.68</v>
          </cell>
          <cell r="F1078">
            <v>2.48</v>
          </cell>
          <cell r="G1078">
            <v>2.38</v>
          </cell>
          <cell r="H1078">
            <v>0.8</v>
          </cell>
          <cell r="I1078">
            <v>0.4</v>
          </cell>
          <cell r="J1078">
            <v>0</v>
          </cell>
          <cell r="K1078">
            <v>0</v>
          </cell>
          <cell r="L1078">
            <v>0</v>
          </cell>
          <cell r="M1078">
            <v>7.01</v>
          </cell>
          <cell r="N1078">
            <v>6.46</v>
          </cell>
          <cell r="O1078">
            <v>1.84</v>
          </cell>
        </row>
        <row r="1079">
          <cell r="A1079" t="str">
            <v>WISTRA_2_WRSSR1</v>
          </cell>
          <cell r="B1079" t="str">
            <v>Wistaria Ranch Solar</v>
          </cell>
          <cell r="C1079" t="str">
            <v>San Diego-IV</v>
          </cell>
          <cell r="D1079">
            <v>0.4</v>
          </cell>
          <cell r="E1079">
            <v>3</v>
          </cell>
          <cell r="F1079">
            <v>3.5</v>
          </cell>
          <cell r="G1079">
            <v>4.4000000000000004</v>
          </cell>
          <cell r="H1079">
            <v>6.4</v>
          </cell>
          <cell r="I1079">
            <v>13.1</v>
          </cell>
          <cell r="J1079">
            <v>14.4</v>
          </cell>
          <cell r="K1079">
            <v>12.4</v>
          </cell>
          <cell r="L1079">
            <v>11.1</v>
          </cell>
          <cell r="M1079">
            <v>7.4</v>
          </cell>
          <cell r="N1079">
            <v>5.7</v>
          </cell>
          <cell r="O1079">
            <v>3.5</v>
          </cell>
        </row>
        <row r="1080">
          <cell r="A1080" t="str">
            <v>WLDWD_1_SOLAR1</v>
          </cell>
          <cell r="B1080" t="str">
            <v>Wildwood Solar I</v>
          </cell>
          <cell r="C1080" t="str">
            <v>CAISO System</v>
          </cell>
          <cell r="D1080">
            <v>0.08</v>
          </cell>
          <cell r="E1080">
            <v>0.6</v>
          </cell>
          <cell r="F1080">
            <v>0.7</v>
          </cell>
          <cell r="G1080">
            <v>0.88</v>
          </cell>
          <cell r="H1080">
            <v>1.28</v>
          </cell>
          <cell r="I1080">
            <v>2.62</v>
          </cell>
          <cell r="J1080">
            <v>2.88</v>
          </cell>
          <cell r="K1080">
            <v>2.48</v>
          </cell>
          <cell r="L1080">
            <v>2.2200000000000002</v>
          </cell>
          <cell r="M1080">
            <v>1.48</v>
          </cell>
          <cell r="N1080">
            <v>1.1399999999999999</v>
          </cell>
          <cell r="O1080">
            <v>0.7</v>
          </cell>
        </row>
        <row r="1081">
          <cell r="A1081" t="str">
            <v>WLDWD_1_SOLAR2</v>
          </cell>
          <cell r="B1081" t="str">
            <v>Wildwood Solar 2</v>
          </cell>
          <cell r="C1081" t="str">
            <v>CAISO System</v>
          </cell>
          <cell r="D1081">
            <v>0.06</v>
          </cell>
          <cell r="E1081">
            <v>0.45</v>
          </cell>
          <cell r="F1081">
            <v>0.53</v>
          </cell>
          <cell r="G1081">
            <v>0.66</v>
          </cell>
          <cell r="H1081">
            <v>0.96</v>
          </cell>
          <cell r="I1081">
            <v>1.97</v>
          </cell>
          <cell r="J1081">
            <v>2.16</v>
          </cell>
          <cell r="K1081">
            <v>1.86</v>
          </cell>
          <cell r="L1081">
            <v>1.67</v>
          </cell>
          <cell r="M1081">
            <v>1.1100000000000001</v>
          </cell>
          <cell r="N1081">
            <v>0.86</v>
          </cell>
          <cell r="O1081">
            <v>0.53</v>
          </cell>
        </row>
        <row r="1082">
          <cell r="A1082" t="str">
            <v>WNDMAS_2_UNIT 1</v>
          </cell>
          <cell r="B1082" t="str">
            <v>BUENA VISTA ENERGY, LLC</v>
          </cell>
          <cell r="C1082" t="str">
            <v>Bay Area</v>
          </cell>
          <cell r="D1082">
            <v>12.477965322450867</v>
          </cell>
          <cell r="E1082">
            <v>13.38784908537213</v>
          </cell>
          <cell r="F1082">
            <v>11.94061593106972</v>
          </cell>
          <cell r="G1082">
            <v>12.614478353850673</v>
          </cell>
          <cell r="H1082">
            <v>13.050292725934233</v>
          </cell>
          <cell r="I1082">
            <v>9.6268247000909515</v>
          </cell>
          <cell r="J1082">
            <v>8.5617902629233278</v>
          </cell>
          <cell r="K1082">
            <v>8.041284628960085</v>
          </cell>
          <cell r="L1082">
            <v>8.255992773154162</v>
          </cell>
          <cell r="M1082">
            <v>6.9185540695358183</v>
          </cell>
          <cell r="N1082">
            <v>8.7406764719446066</v>
          </cell>
          <cell r="O1082">
            <v>11.17237632147374</v>
          </cell>
        </row>
        <row r="1083">
          <cell r="A1083" t="str">
            <v>WNDSTR_2_WIND</v>
          </cell>
          <cell r="B1083" t="str">
            <v>Windstar</v>
          </cell>
          <cell r="C1083" t="str">
            <v>CAISO System</v>
          </cell>
          <cell r="D1083">
            <v>21.204000547945775</v>
          </cell>
          <cell r="E1083">
            <v>22.55192327133318</v>
          </cell>
          <cell r="F1083">
            <v>19.815404433858781</v>
          </cell>
          <cell r="G1083">
            <v>18.984817357252428</v>
          </cell>
          <cell r="H1083">
            <v>20.187334994164896</v>
          </cell>
          <cell r="I1083">
            <v>18.504078165399161</v>
          </cell>
          <cell r="J1083">
            <v>17.19182595286328</v>
          </cell>
          <cell r="K1083">
            <v>13.063084504542214</v>
          </cell>
          <cell r="L1083">
            <v>13.494535818200861</v>
          </cell>
          <cell r="M1083">
            <v>12.518730768569464</v>
          </cell>
          <cell r="N1083">
            <v>16.871284130228421</v>
          </cell>
          <cell r="O1083">
            <v>20.436738167430445</v>
          </cell>
        </row>
        <row r="1084">
          <cell r="A1084" t="str">
            <v>WOLFSK_1_UNITA1</v>
          </cell>
          <cell r="B1084" t="str">
            <v>Wolfskill Energy Center</v>
          </cell>
          <cell r="C1084" t="str">
            <v>CAISO System</v>
          </cell>
          <cell r="D1084">
            <v>46.9</v>
          </cell>
          <cell r="E1084">
            <v>46.9</v>
          </cell>
          <cell r="F1084">
            <v>46.9</v>
          </cell>
          <cell r="G1084">
            <v>46.9</v>
          </cell>
          <cell r="H1084">
            <v>46.9</v>
          </cell>
          <cell r="I1084">
            <v>46.9</v>
          </cell>
          <cell r="J1084">
            <v>46.9</v>
          </cell>
          <cell r="K1084">
            <v>46.9</v>
          </cell>
          <cell r="L1084">
            <v>46.9</v>
          </cell>
          <cell r="M1084">
            <v>46.9</v>
          </cell>
          <cell r="N1084">
            <v>46.9</v>
          </cell>
          <cell r="O1084">
            <v>46.9</v>
          </cell>
        </row>
        <row r="1085">
          <cell r="A1085" t="str">
            <v>WOODWR_1_HYDRO</v>
          </cell>
          <cell r="B1085" t="str">
            <v>Quinten Luallen</v>
          </cell>
          <cell r="C1085" t="str">
            <v>Fresno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  <cell r="M1085">
            <v>0</v>
          </cell>
          <cell r="N1085">
            <v>0</v>
          </cell>
          <cell r="O1085">
            <v>0</v>
          </cell>
        </row>
        <row r="1086">
          <cell r="A1086" t="str">
            <v>WRGHTP_7_AMENGY</v>
          </cell>
          <cell r="B1086" t="str">
            <v>SMALL QF AGGREGATION - LOS BANOS</v>
          </cell>
          <cell r="C1086" t="str">
            <v>Fresno</v>
          </cell>
          <cell r="D1086">
            <v>0</v>
          </cell>
          <cell r="E1086">
            <v>0.05</v>
          </cell>
          <cell r="F1086">
            <v>0.03</v>
          </cell>
          <cell r="G1086">
            <v>0.06</v>
          </cell>
          <cell r="H1086">
            <v>0.17</v>
          </cell>
          <cell r="I1086">
            <v>0.24</v>
          </cell>
          <cell r="J1086">
            <v>0.51</v>
          </cell>
          <cell r="K1086">
            <v>0.51</v>
          </cell>
          <cell r="L1086">
            <v>0.51</v>
          </cell>
          <cell r="M1086">
            <v>0.31</v>
          </cell>
          <cell r="N1086">
            <v>0.21</v>
          </cell>
          <cell r="O1086">
            <v>0.02</v>
          </cell>
        </row>
        <row r="1087">
          <cell r="A1087" t="str">
            <v>WRGTSR_2_WSFSR1</v>
          </cell>
          <cell r="B1087" t="str">
            <v>Wright Solar Freeman</v>
          </cell>
          <cell r="C1087" t="str">
            <v>CAISO System</v>
          </cell>
          <cell r="D1087">
            <v>0.8</v>
          </cell>
          <cell r="E1087">
            <v>6</v>
          </cell>
          <cell r="F1087">
            <v>7</v>
          </cell>
          <cell r="G1087">
            <v>8.8000000000000007</v>
          </cell>
          <cell r="H1087">
            <v>12.8</v>
          </cell>
          <cell r="I1087">
            <v>26.2</v>
          </cell>
          <cell r="J1087">
            <v>28.8</v>
          </cell>
          <cell r="K1087">
            <v>24.8</v>
          </cell>
          <cell r="L1087">
            <v>22.2</v>
          </cell>
          <cell r="M1087">
            <v>14.8</v>
          </cell>
          <cell r="N1087">
            <v>11.4</v>
          </cell>
          <cell r="O1087">
            <v>7</v>
          </cell>
        </row>
        <row r="1088">
          <cell r="A1088" t="str">
            <v>WSENGY_1_UNIT 1</v>
          </cell>
          <cell r="B1088" t="str">
            <v>Wheelabrator Shasta</v>
          </cell>
          <cell r="C1088" t="str">
            <v>CAISO System</v>
          </cell>
          <cell r="D1088">
            <v>34.020000000000003</v>
          </cell>
          <cell r="E1088">
            <v>34.03</v>
          </cell>
          <cell r="F1088">
            <v>34.020000000000003</v>
          </cell>
          <cell r="G1088">
            <v>33.450000000000003</v>
          </cell>
          <cell r="H1088">
            <v>34.020000000000003</v>
          </cell>
          <cell r="I1088">
            <v>34.020000000000003</v>
          </cell>
          <cell r="J1088">
            <v>34.18</v>
          </cell>
          <cell r="K1088">
            <v>36.25</v>
          </cell>
          <cell r="L1088">
            <v>34.56</v>
          </cell>
          <cell r="M1088">
            <v>34.04</v>
          </cell>
          <cell r="N1088">
            <v>32.96</v>
          </cell>
          <cell r="O1088">
            <v>34.04</v>
          </cell>
        </row>
        <row r="1089">
          <cell r="A1089" t="str">
            <v>WSTWND_2_M89WD1</v>
          </cell>
          <cell r="B1089" t="str">
            <v>Mojave 89</v>
          </cell>
          <cell r="C1089" t="str">
            <v>CAISO System</v>
          </cell>
          <cell r="D1089">
            <v>14.604255377397653</v>
          </cell>
          <cell r="E1089">
            <v>15.532637153130729</v>
          </cell>
          <cell r="F1089">
            <v>13.647859803820237</v>
          </cell>
          <cell r="G1089">
            <v>13.075792954807611</v>
          </cell>
          <cell r="H1089">
            <v>13.904026977231073</v>
          </cell>
          <cell r="I1089">
            <v>12.744683836418673</v>
          </cell>
          <cell r="J1089">
            <v>11.840870125034584</v>
          </cell>
          <cell r="K1089">
            <v>8.99719945250345</v>
          </cell>
          <cell r="L1089">
            <v>9.2943615447858434</v>
          </cell>
          <cell r="M1089">
            <v>8.622275816852218</v>
          </cell>
          <cell r="N1089">
            <v>11.620096944694827</v>
          </cell>
          <cell r="O1089">
            <v>14.07580341281772</v>
          </cell>
        </row>
        <row r="1090">
          <cell r="A1090" t="str">
            <v>WSTWND_2_M90WD2</v>
          </cell>
          <cell r="B1090" t="str">
            <v>Mojave 90</v>
          </cell>
          <cell r="C1090" t="str">
            <v>CAISO System</v>
          </cell>
          <cell r="D1090">
            <v>11.453694295982045</v>
          </cell>
          <cell r="E1090">
            <v>12.181797220398474</v>
          </cell>
          <cell r="F1090">
            <v>10.703620961689387</v>
          </cell>
          <cell r="G1090">
            <v>10.25496550914252</v>
          </cell>
          <cell r="H1090">
            <v>10.904525452681407</v>
          </cell>
          <cell r="I1090">
            <v>9.9952862223431147</v>
          </cell>
          <cell r="J1090">
            <v>9.2864513188716487</v>
          </cell>
          <cell r="K1090">
            <v>7.0562428132035535</v>
          </cell>
          <cell r="L1090">
            <v>7.289298431131499</v>
          </cell>
          <cell r="M1090">
            <v>6.7622010701556059</v>
          </cell>
          <cell r="N1090">
            <v>9.1133053110117199</v>
          </cell>
          <cell r="O1090">
            <v>11.039244733440347</v>
          </cell>
        </row>
        <row r="1091">
          <cell r="A1091" t="str">
            <v>YUBACT_1_SUNSWT</v>
          </cell>
          <cell r="B1091" t="str">
            <v>YUBA CITY COGEN</v>
          </cell>
          <cell r="C1091" t="str">
            <v>Sierra</v>
          </cell>
          <cell r="D1091">
            <v>49.97</v>
          </cell>
          <cell r="E1091">
            <v>49.97</v>
          </cell>
          <cell r="F1091">
            <v>49.97</v>
          </cell>
          <cell r="G1091">
            <v>49.97</v>
          </cell>
          <cell r="H1091">
            <v>49.97</v>
          </cell>
          <cell r="I1091">
            <v>49.97</v>
          </cell>
          <cell r="J1091">
            <v>49.97</v>
          </cell>
          <cell r="K1091">
            <v>49.97</v>
          </cell>
          <cell r="L1091">
            <v>49.97</v>
          </cell>
          <cell r="M1091">
            <v>49.97</v>
          </cell>
          <cell r="N1091">
            <v>49.97</v>
          </cell>
          <cell r="O1091">
            <v>49.97</v>
          </cell>
        </row>
        <row r="1092">
          <cell r="A1092" t="str">
            <v>YUBACT_6_UNITA1</v>
          </cell>
          <cell r="B1092" t="str">
            <v>Yuba City Energy Center (Calpine)</v>
          </cell>
          <cell r="C1092" t="str">
            <v>Sierra</v>
          </cell>
          <cell r="D1092">
            <v>47.16</v>
          </cell>
          <cell r="E1092">
            <v>47.16</v>
          </cell>
          <cell r="F1092">
            <v>47.16</v>
          </cell>
          <cell r="G1092">
            <v>47.16</v>
          </cell>
          <cell r="H1092">
            <v>47.16</v>
          </cell>
          <cell r="I1092">
            <v>47.16</v>
          </cell>
          <cell r="J1092">
            <v>47.16</v>
          </cell>
          <cell r="K1092">
            <v>47.16</v>
          </cell>
          <cell r="L1092">
            <v>47.16</v>
          </cell>
          <cell r="M1092">
            <v>47.16</v>
          </cell>
          <cell r="N1092">
            <v>47.16</v>
          </cell>
          <cell r="O1092">
            <v>47.16</v>
          </cell>
        </row>
        <row r="1093">
          <cell r="A1093" t="str">
            <v>ZOND_6_UNIT</v>
          </cell>
          <cell r="B1093" t="str">
            <v>ZOND WINDSYSTEMS INC.</v>
          </cell>
          <cell r="C1093" t="str">
            <v>Bay Area</v>
          </cell>
          <cell r="D1093">
            <v>5.6150843951028904</v>
          </cell>
          <cell r="E1093">
            <v>6.0245320884174589</v>
          </cell>
          <cell r="F1093">
            <v>5.3732771689813745</v>
          </cell>
          <cell r="G1093">
            <v>5.6765152592328034</v>
          </cell>
          <cell r="H1093">
            <v>5.8726317266704049</v>
          </cell>
          <cell r="I1093">
            <v>4.3320711150409279</v>
          </cell>
          <cell r="J1093">
            <v>3.8528056183154975</v>
          </cell>
          <cell r="K1093">
            <v>3.6185780830320389</v>
          </cell>
          <cell r="L1093">
            <v>3.7151967479193737</v>
          </cell>
          <cell r="M1093">
            <v>3.1133493312911185</v>
          </cell>
          <cell r="N1093">
            <v>3.9333044123750733</v>
          </cell>
          <cell r="O1093">
            <v>5.0275693446631831</v>
          </cell>
        </row>
        <row r="1094">
          <cell r="A1094"/>
          <cell r="B1094"/>
          <cell r="C1094"/>
          <cell r="D1094"/>
          <cell r="E1094"/>
          <cell r="F1094"/>
          <cell r="G1094"/>
          <cell r="H1094"/>
          <cell r="I1094"/>
          <cell r="J1094"/>
          <cell r="K1094"/>
          <cell r="L1094"/>
          <cell r="M1094"/>
          <cell r="N1094"/>
          <cell r="O1094"/>
        </row>
        <row r="1095">
          <cell r="A1095"/>
          <cell r="B1095"/>
          <cell r="C1095"/>
          <cell r="D1095"/>
          <cell r="E1095"/>
          <cell r="F1095"/>
          <cell r="G1095"/>
          <cell r="H1095"/>
          <cell r="I1095"/>
          <cell r="J1095"/>
          <cell r="K1095"/>
          <cell r="L1095"/>
          <cell r="M1095"/>
          <cell r="N1095"/>
          <cell r="O1095"/>
        </row>
        <row r="1096">
          <cell r="A1096"/>
          <cell r="B1096"/>
          <cell r="C1096"/>
          <cell r="D1096"/>
          <cell r="E1096"/>
          <cell r="F1096"/>
          <cell r="G1096"/>
          <cell r="H1096"/>
          <cell r="I1096"/>
          <cell r="J1096"/>
          <cell r="K1096"/>
          <cell r="L1096"/>
          <cell r="M1096"/>
          <cell r="N1096"/>
          <cell r="O1096"/>
        </row>
        <row r="1097">
          <cell r="A1097"/>
          <cell r="B1097"/>
          <cell r="C1097"/>
          <cell r="D1097"/>
          <cell r="E1097"/>
          <cell r="F1097"/>
          <cell r="G1097"/>
          <cell r="H1097"/>
          <cell r="I1097"/>
          <cell r="J1097"/>
          <cell r="K1097"/>
          <cell r="L1097"/>
          <cell r="M1097"/>
          <cell r="N1097"/>
          <cell r="O1097"/>
        </row>
        <row r="1098">
          <cell r="A1098"/>
          <cell r="B1098"/>
          <cell r="C1098"/>
          <cell r="D1098"/>
          <cell r="E1098"/>
          <cell r="F1098"/>
          <cell r="G1098"/>
          <cell r="H1098"/>
          <cell r="I1098"/>
          <cell r="J1098"/>
          <cell r="K1098"/>
          <cell r="L1098"/>
          <cell r="M1098"/>
          <cell r="N1098"/>
          <cell r="O1098"/>
        </row>
        <row r="1099">
          <cell r="A1099"/>
          <cell r="B1099"/>
          <cell r="C1099"/>
          <cell r="D1099"/>
          <cell r="E1099"/>
          <cell r="F1099"/>
          <cell r="G1099"/>
          <cell r="H1099"/>
          <cell r="I1099"/>
          <cell r="J1099"/>
          <cell r="K1099"/>
          <cell r="L1099"/>
          <cell r="M1099"/>
          <cell r="N1099"/>
          <cell r="O1099"/>
        </row>
        <row r="1100">
          <cell r="A1100"/>
          <cell r="B1100"/>
          <cell r="C1100"/>
          <cell r="D1100"/>
          <cell r="E1100"/>
          <cell r="F1100"/>
          <cell r="G1100"/>
          <cell r="H1100"/>
          <cell r="I1100"/>
          <cell r="J1100"/>
          <cell r="K1100"/>
          <cell r="L1100"/>
          <cell r="M1100"/>
          <cell r="N1100"/>
          <cell r="O1100"/>
        </row>
        <row r="1101">
          <cell r="A1101"/>
          <cell r="B1101"/>
          <cell r="C1101"/>
          <cell r="D1101"/>
          <cell r="E1101"/>
          <cell r="F1101"/>
          <cell r="G1101"/>
          <cell r="H1101"/>
          <cell r="I1101"/>
          <cell r="J1101"/>
          <cell r="K1101"/>
          <cell r="L1101"/>
          <cell r="M1101"/>
          <cell r="N1101"/>
          <cell r="O1101"/>
        </row>
        <row r="1102">
          <cell r="A1102"/>
          <cell r="B1102"/>
          <cell r="C1102"/>
          <cell r="D1102"/>
          <cell r="E1102"/>
          <cell r="F1102"/>
          <cell r="G1102"/>
          <cell r="H1102"/>
          <cell r="I1102"/>
          <cell r="J1102"/>
          <cell r="K1102"/>
          <cell r="L1102"/>
          <cell r="M1102"/>
          <cell r="N1102"/>
          <cell r="O1102"/>
        </row>
        <row r="1103">
          <cell r="A1103"/>
          <cell r="B1103"/>
          <cell r="C1103"/>
          <cell r="D1103"/>
          <cell r="E1103"/>
          <cell r="F1103"/>
          <cell r="G1103"/>
          <cell r="H1103"/>
          <cell r="I1103"/>
          <cell r="J1103"/>
          <cell r="K1103"/>
          <cell r="L1103"/>
          <cell r="M1103"/>
          <cell r="N1103"/>
          <cell r="O1103"/>
        </row>
        <row r="1104">
          <cell r="A1104"/>
          <cell r="B1104"/>
          <cell r="C1104"/>
          <cell r="D1104"/>
          <cell r="E1104"/>
          <cell r="F1104"/>
          <cell r="G1104"/>
          <cell r="H1104"/>
          <cell r="I1104"/>
          <cell r="J1104"/>
          <cell r="K1104"/>
          <cell r="L1104"/>
          <cell r="M1104"/>
          <cell r="N1104"/>
          <cell r="O1104"/>
        </row>
        <row r="1105">
          <cell r="A1105"/>
          <cell r="B1105"/>
          <cell r="C1105"/>
          <cell r="D1105"/>
          <cell r="E1105"/>
          <cell r="F1105"/>
          <cell r="G1105"/>
          <cell r="H1105"/>
          <cell r="I1105"/>
          <cell r="J1105"/>
          <cell r="K1105"/>
          <cell r="L1105"/>
          <cell r="M1105"/>
          <cell r="N1105"/>
          <cell r="O1105"/>
        </row>
        <row r="1106">
          <cell r="A1106"/>
          <cell r="B1106"/>
          <cell r="C1106"/>
          <cell r="D1106"/>
          <cell r="E1106"/>
          <cell r="F1106"/>
          <cell r="G1106"/>
          <cell r="H1106"/>
          <cell r="I1106"/>
          <cell r="J1106"/>
          <cell r="K1106"/>
          <cell r="L1106"/>
          <cell r="M1106"/>
          <cell r="N1106"/>
          <cell r="O1106"/>
        </row>
        <row r="1107">
          <cell r="A1107"/>
          <cell r="B1107"/>
          <cell r="C1107"/>
          <cell r="D1107"/>
          <cell r="E1107"/>
          <cell r="F1107"/>
          <cell r="G1107"/>
          <cell r="H1107"/>
          <cell r="I1107"/>
          <cell r="J1107"/>
          <cell r="K1107"/>
          <cell r="L1107"/>
          <cell r="M1107"/>
          <cell r="N1107"/>
          <cell r="O1107"/>
        </row>
        <row r="1108">
          <cell r="A1108"/>
          <cell r="B1108"/>
          <cell r="C1108"/>
          <cell r="D1108"/>
          <cell r="E1108"/>
          <cell r="F1108"/>
          <cell r="G1108"/>
          <cell r="H1108"/>
          <cell r="I1108"/>
          <cell r="J1108"/>
          <cell r="K1108"/>
          <cell r="L1108"/>
          <cell r="M1108"/>
          <cell r="N1108"/>
          <cell r="O1108"/>
        </row>
        <row r="1109">
          <cell r="A1109"/>
          <cell r="B1109"/>
          <cell r="C1109"/>
          <cell r="D1109"/>
          <cell r="E1109"/>
          <cell r="F1109"/>
          <cell r="G1109"/>
          <cell r="H1109"/>
          <cell r="I1109"/>
          <cell r="J1109"/>
          <cell r="K1109"/>
          <cell r="L1109"/>
          <cell r="M1109"/>
          <cell r="N1109"/>
          <cell r="O1109"/>
        </row>
        <row r="1110">
          <cell r="A1110"/>
          <cell r="B1110"/>
          <cell r="C1110"/>
          <cell r="D1110"/>
          <cell r="E1110"/>
          <cell r="F1110"/>
          <cell r="G1110"/>
          <cell r="H1110"/>
          <cell r="I1110"/>
          <cell r="J1110"/>
          <cell r="K1110"/>
          <cell r="L1110"/>
          <cell r="M1110"/>
          <cell r="N1110"/>
          <cell r="O1110"/>
        </row>
        <row r="1111">
          <cell r="A1111"/>
          <cell r="B1111"/>
          <cell r="C1111"/>
          <cell r="D1111"/>
          <cell r="E1111"/>
          <cell r="F1111"/>
          <cell r="G1111"/>
          <cell r="H1111"/>
          <cell r="I1111"/>
          <cell r="J1111"/>
          <cell r="K1111"/>
          <cell r="L1111"/>
          <cell r="M1111"/>
          <cell r="N1111"/>
          <cell r="O1111"/>
        </row>
        <row r="1112">
          <cell r="A1112"/>
          <cell r="B1112"/>
          <cell r="C1112"/>
          <cell r="D1112"/>
          <cell r="E1112"/>
          <cell r="F1112"/>
          <cell r="G1112"/>
          <cell r="H1112"/>
          <cell r="I1112"/>
          <cell r="J1112"/>
          <cell r="K1112"/>
          <cell r="L1112"/>
          <cell r="M1112"/>
          <cell r="N1112"/>
          <cell r="O1112"/>
        </row>
        <row r="1113">
          <cell r="A1113"/>
          <cell r="B1113"/>
          <cell r="C1113"/>
          <cell r="D1113"/>
          <cell r="E1113"/>
          <cell r="F1113"/>
          <cell r="G1113"/>
          <cell r="H1113"/>
          <cell r="I1113"/>
          <cell r="J1113"/>
          <cell r="K1113"/>
          <cell r="L1113"/>
          <cell r="M1113"/>
          <cell r="N1113"/>
          <cell r="O1113"/>
        </row>
        <row r="1114">
          <cell r="A1114"/>
          <cell r="B1114"/>
          <cell r="C1114"/>
          <cell r="D1114"/>
          <cell r="E1114"/>
          <cell r="F1114"/>
          <cell r="G1114"/>
          <cell r="H1114"/>
          <cell r="I1114"/>
          <cell r="J1114"/>
          <cell r="K1114"/>
          <cell r="L1114"/>
          <cell r="M1114"/>
          <cell r="N1114"/>
          <cell r="O1114"/>
        </row>
        <row r="1115">
          <cell r="A1115"/>
          <cell r="B1115"/>
          <cell r="C1115"/>
          <cell r="D1115"/>
          <cell r="E1115"/>
          <cell r="F1115"/>
          <cell r="G1115"/>
          <cell r="H1115"/>
          <cell r="I1115"/>
          <cell r="J1115"/>
          <cell r="K1115"/>
          <cell r="L1115"/>
          <cell r="M1115"/>
          <cell r="N1115"/>
          <cell r="O1115"/>
        </row>
        <row r="1116">
          <cell r="A1116"/>
          <cell r="B1116"/>
          <cell r="C1116"/>
          <cell r="D1116"/>
          <cell r="E1116"/>
          <cell r="F1116"/>
          <cell r="G1116"/>
          <cell r="H1116"/>
          <cell r="I1116"/>
          <cell r="J1116"/>
          <cell r="K1116"/>
          <cell r="L1116"/>
          <cell r="M1116"/>
          <cell r="N1116"/>
          <cell r="O1116"/>
        </row>
        <row r="1117">
          <cell r="A1117"/>
          <cell r="B1117"/>
          <cell r="C1117"/>
          <cell r="D1117"/>
          <cell r="E1117"/>
          <cell r="F1117"/>
          <cell r="G1117"/>
          <cell r="H1117"/>
          <cell r="I1117"/>
          <cell r="J1117"/>
          <cell r="K1117"/>
          <cell r="L1117"/>
          <cell r="M1117"/>
          <cell r="N1117"/>
          <cell r="O1117"/>
        </row>
        <row r="1118">
          <cell r="A1118"/>
          <cell r="B1118"/>
          <cell r="C1118"/>
          <cell r="D1118"/>
          <cell r="E1118"/>
          <cell r="F1118"/>
          <cell r="G1118"/>
          <cell r="H1118"/>
          <cell r="I1118"/>
          <cell r="J1118"/>
          <cell r="K1118"/>
          <cell r="L1118"/>
          <cell r="M1118"/>
          <cell r="N1118"/>
          <cell r="O1118"/>
        </row>
        <row r="1119">
          <cell r="A1119"/>
          <cell r="B1119"/>
          <cell r="C1119"/>
          <cell r="D1119"/>
          <cell r="E1119"/>
          <cell r="F1119"/>
          <cell r="G1119"/>
          <cell r="H1119"/>
          <cell r="I1119"/>
          <cell r="J1119"/>
          <cell r="K1119"/>
          <cell r="L1119"/>
          <cell r="M1119"/>
          <cell r="N1119"/>
          <cell r="O1119"/>
        </row>
        <row r="1120">
          <cell r="A1120"/>
          <cell r="B1120"/>
          <cell r="C1120"/>
          <cell r="D1120"/>
          <cell r="E1120"/>
          <cell r="F1120"/>
          <cell r="G1120"/>
          <cell r="H1120"/>
          <cell r="I1120"/>
          <cell r="J1120"/>
          <cell r="K1120"/>
          <cell r="L1120"/>
          <cell r="M1120"/>
          <cell r="N1120"/>
          <cell r="O1120"/>
        </row>
        <row r="1121">
          <cell r="A1121"/>
          <cell r="B1121"/>
          <cell r="C1121"/>
          <cell r="D1121"/>
          <cell r="E1121"/>
          <cell r="F1121"/>
          <cell r="G1121"/>
          <cell r="H1121"/>
          <cell r="I1121"/>
          <cell r="J1121"/>
          <cell r="K1121"/>
          <cell r="L1121"/>
          <cell r="M1121"/>
          <cell r="N1121"/>
          <cell r="O1121"/>
        </row>
        <row r="1122">
          <cell r="A1122"/>
          <cell r="B1122"/>
          <cell r="C1122"/>
          <cell r="D1122"/>
          <cell r="E1122"/>
          <cell r="F1122"/>
          <cell r="G1122"/>
          <cell r="H1122"/>
          <cell r="I1122"/>
          <cell r="J1122"/>
          <cell r="K1122"/>
          <cell r="L1122"/>
          <cell r="M1122"/>
          <cell r="N1122"/>
          <cell r="O1122"/>
        </row>
        <row r="1123">
          <cell r="A1123"/>
          <cell r="B1123"/>
          <cell r="C1123"/>
          <cell r="D1123"/>
          <cell r="E1123"/>
          <cell r="F1123"/>
          <cell r="G1123"/>
          <cell r="H1123"/>
          <cell r="I1123"/>
          <cell r="J1123"/>
          <cell r="K1123"/>
          <cell r="L1123"/>
          <cell r="M1123"/>
          <cell r="N1123"/>
          <cell r="O1123"/>
        </row>
        <row r="1124">
          <cell r="A1124"/>
          <cell r="B1124"/>
          <cell r="C1124"/>
          <cell r="D1124"/>
          <cell r="E1124"/>
          <cell r="F1124"/>
          <cell r="G1124"/>
          <cell r="H1124"/>
          <cell r="I1124"/>
          <cell r="J1124"/>
          <cell r="K1124"/>
          <cell r="L1124"/>
          <cell r="M1124"/>
          <cell r="N1124"/>
          <cell r="O1124"/>
        </row>
        <row r="1125">
          <cell r="A1125"/>
          <cell r="B1125"/>
          <cell r="C1125"/>
          <cell r="D1125"/>
          <cell r="E1125"/>
          <cell r="F1125"/>
          <cell r="G1125"/>
          <cell r="H1125"/>
          <cell r="I1125"/>
          <cell r="J1125"/>
          <cell r="K1125"/>
          <cell r="L1125"/>
          <cell r="M1125"/>
          <cell r="N1125"/>
          <cell r="O1125"/>
        </row>
        <row r="1126">
          <cell r="A1126"/>
          <cell r="B1126"/>
          <cell r="C1126"/>
          <cell r="D1126"/>
          <cell r="E1126"/>
          <cell r="F1126"/>
          <cell r="G1126"/>
          <cell r="H1126"/>
          <cell r="I1126"/>
          <cell r="J1126"/>
          <cell r="K1126"/>
          <cell r="L1126"/>
          <cell r="M1126"/>
          <cell r="N1126"/>
          <cell r="O1126"/>
        </row>
        <row r="1127">
          <cell r="A1127"/>
          <cell r="B1127"/>
          <cell r="C1127"/>
          <cell r="D1127"/>
          <cell r="E1127"/>
          <cell r="F1127"/>
          <cell r="G1127"/>
          <cell r="H1127"/>
          <cell r="I1127"/>
          <cell r="J1127"/>
          <cell r="K1127"/>
          <cell r="L1127"/>
          <cell r="M1127"/>
          <cell r="N1127"/>
          <cell r="O1127"/>
        </row>
        <row r="1128">
          <cell r="A1128"/>
          <cell r="B1128"/>
          <cell r="C1128"/>
          <cell r="D1128"/>
          <cell r="E1128"/>
          <cell r="F1128"/>
          <cell r="G1128"/>
          <cell r="H1128"/>
          <cell r="I1128"/>
          <cell r="J1128"/>
          <cell r="K1128"/>
          <cell r="L1128"/>
          <cell r="M1128"/>
          <cell r="N1128"/>
          <cell r="O1128"/>
        </row>
        <row r="1129">
          <cell r="A1129"/>
          <cell r="B1129"/>
          <cell r="C1129"/>
          <cell r="D1129"/>
          <cell r="E1129"/>
          <cell r="F1129"/>
          <cell r="G1129"/>
          <cell r="H1129"/>
          <cell r="I1129"/>
          <cell r="J1129"/>
          <cell r="K1129"/>
          <cell r="L1129"/>
          <cell r="M1129"/>
          <cell r="N1129"/>
          <cell r="O1129"/>
        </row>
        <row r="1130">
          <cell r="A1130"/>
          <cell r="B1130"/>
          <cell r="C1130"/>
          <cell r="D1130"/>
          <cell r="E1130"/>
          <cell r="F1130"/>
          <cell r="G1130"/>
          <cell r="H1130"/>
          <cell r="I1130"/>
          <cell r="J1130"/>
          <cell r="K1130"/>
          <cell r="L1130"/>
          <cell r="M1130"/>
          <cell r="N1130"/>
          <cell r="O1130"/>
        </row>
        <row r="1131">
          <cell r="A1131"/>
          <cell r="B1131"/>
          <cell r="C1131"/>
          <cell r="D1131"/>
          <cell r="E1131"/>
          <cell r="F1131"/>
          <cell r="G1131"/>
          <cell r="H1131"/>
          <cell r="I1131"/>
          <cell r="J1131"/>
          <cell r="K1131"/>
          <cell r="L1131"/>
          <cell r="M1131"/>
          <cell r="N1131"/>
          <cell r="O1131"/>
        </row>
        <row r="1132">
          <cell r="A1132"/>
          <cell r="B1132"/>
          <cell r="C1132"/>
          <cell r="D1132"/>
          <cell r="E1132"/>
          <cell r="F1132"/>
          <cell r="G1132"/>
          <cell r="H1132"/>
          <cell r="I1132"/>
          <cell r="J1132"/>
          <cell r="K1132"/>
          <cell r="L1132"/>
          <cell r="M1132"/>
          <cell r="N1132"/>
          <cell r="O1132"/>
        </row>
        <row r="1133">
          <cell r="A1133"/>
          <cell r="B1133"/>
          <cell r="C1133"/>
          <cell r="D1133"/>
          <cell r="E1133"/>
          <cell r="F1133"/>
          <cell r="G1133"/>
          <cell r="H1133"/>
          <cell r="I1133"/>
          <cell r="J1133"/>
          <cell r="K1133"/>
          <cell r="L1133"/>
          <cell r="M1133"/>
          <cell r="N1133"/>
          <cell r="O1133"/>
        </row>
        <row r="1134">
          <cell r="A1134"/>
          <cell r="B1134"/>
          <cell r="C1134"/>
          <cell r="D1134"/>
          <cell r="E1134"/>
          <cell r="F1134"/>
          <cell r="G1134"/>
          <cell r="H1134"/>
          <cell r="I1134"/>
          <cell r="J1134"/>
          <cell r="K1134"/>
          <cell r="L1134"/>
          <cell r="M1134"/>
          <cell r="N1134"/>
          <cell r="O1134"/>
        </row>
        <row r="1135">
          <cell r="A1135"/>
          <cell r="B1135"/>
          <cell r="C1135"/>
          <cell r="D1135"/>
          <cell r="E1135"/>
          <cell r="F1135"/>
          <cell r="G1135"/>
          <cell r="H1135"/>
          <cell r="I1135"/>
          <cell r="J1135"/>
          <cell r="K1135"/>
          <cell r="L1135"/>
          <cell r="M1135"/>
          <cell r="N1135"/>
          <cell r="O1135"/>
        </row>
        <row r="1136">
          <cell r="A1136"/>
          <cell r="B1136"/>
          <cell r="C1136"/>
          <cell r="D1136"/>
          <cell r="E1136"/>
          <cell r="F1136"/>
          <cell r="G1136"/>
          <cell r="H1136"/>
          <cell r="I1136"/>
          <cell r="J1136"/>
          <cell r="K1136"/>
          <cell r="L1136"/>
          <cell r="M1136"/>
          <cell r="N1136"/>
          <cell r="O1136"/>
        </row>
        <row r="1137">
          <cell r="A1137"/>
          <cell r="B1137"/>
          <cell r="C1137"/>
          <cell r="D1137"/>
          <cell r="E1137"/>
          <cell r="F1137"/>
          <cell r="G1137"/>
          <cell r="H1137"/>
          <cell r="I1137"/>
          <cell r="J1137"/>
          <cell r="K1137"/>
          <cell r="L1137"/>
          <cell r="M1137"/>
          <cell r="N1137"/>
          <cell r="O1137"/>
        </row>
        <row r="1138">
          <cell r="A1138"/>
          <cell r="B1138"/>
          <cell r="C1138"/>
          <cell r="D1138"/>
          <cell r="E1138"/>
          <cell r="F1138"/>
          <cell r="G1138"/>
          <cell r="H1138"/>
          <cell r="I1138"/>
          <cell r="J1138"/>
          <cell r="K1138"/>
          <cell r="L1138"/>
          <cell r="M1138"/>
          <cell r="N1138"/>
          <cell r="O1138"/>
        </row>
        <row r="1139">
          <cell r="A1139"/>
          <cell r="B1139"/>
          <cell r="C1139"/>
          <cell r="D1139"/>
          <cell r="E1139"/>
          <cell r="F1139"/>
          <cell r="G1139"/>
          <cell r="H1139"/>
          <cell r="I1139"/>
          <cell r="J1139"/>
          <cell r="K1139"/>
          <cell r="L1139"/>
          <cell r="M1139"/>
          <cell r="N1139"/>
          <cell r="O1139"/>
        </row>
        <row r="1140">
          <cell r="A1140"/>
          <cell r="B1140"/>
          <cell r="C1140"/>
          <cell r="D1140"/>
          <cell r="E1140"/>
          <cell r="F1140"/>
          <cell r="G1140"/>
          <cell r="H1140"/>
          <cell r="I1140"/>
          <cell r="J1140"/>
          <cell r="K1140"/>
          <cell r="L1140"/>
          <cell r="M1140"/>
          <cell r="N1140"/>
          <cell r="O1140"/>
        </row>
        <row r="1141">
          <cell r="A1141"/>
          <cell r="B1141"/>
          <cell r="C1141"/>
          <cell r="D1141"/>
          <cell r="E1141"/>
          <cell r="F1141"/>
          <cell r="G1141"/>
          <cell r="H1141"/>
          <cell r="I1141"/>
          <cell r="J1141"/>
          <cell r="K1141"/>
          <cell r="L1141"/>
          <cell r="M1141"/>
          <cell r="N1141"/>
          <cell r="O1141"/>
        </row>
        <row r="1142">
          <cell r="A1142"/>
          <cell r="B1142"/>
          <cell r="C1142"/>
          <cell r="D1142"/>
          <cell r="E1142"/>
          <cell r="F1142"/>
          <cell r="G1142"/>
          <cell r="H1142"/>
          <cell r="I1142"/>
          <cell r="J1142"/>
          <cell r="K1142"/>
          <cell r="L1142"/>
          <cell r="M1142"/>
          <cell r="N1142"/>
          <cell r="O1142"/>
        </row>
        <row r="1143">
          <cell r="A1143"/>
          <cell r="B1143"/>
          <cell r="C1143"/>
          <cell r="D1143"/>
          <cell r="E1143"/>
          <cell r="F1143"/>
          <cell r="G1143"/>
          <cell r="H1143"/>
          <cell r="I1143"/>
          <cell r="J1143"/>
          <cell r="K1143"/>
          <cell r="L1143"/>
          <cell r="M1143"/>
          <cell r="N1143"/>
          <cell r="O1143"/>
        </row>
        <row r="1144">
          <cell r="A1144"/>
          <cell r="B1144"/>
          <cell r="C1144"/>
          <cell r="D1144"/>
          <cell r="E1144"/>
          <cell r="F1144"/>
          <cell r="G1144"/>
          <cell r="H1144"/>
          <cell r="I1144"/>
          <cell r="J1144"/>
          <cell r="K1144"/>
          <cell r="L1144"/>
          <cell r="M1144"/>
          <cell r="N1144"/>
          <cell r="O1144"/>
        </row>
        <row r="1145">
          <cell r="A1145"/>
          <cell r="B1145"/>
          <cell r="C1145"/>
          <cell r="D1145"/>
          <cell r="E1145"/>
          <cell r="F1145"/>
          <cell r="G1145"/>
          <cell r="H1145"/>
          <cell r="I1145"/>
          <cell r="J1145"/>
          <cell r="K1145"/>
          <cell r="L1145"/>
          <cell r="M1145"/>
          <cell r="N1145"/>
          <cell r="O1145"/>
        </row>
        <row r="1146">
          <cell r="A1146"/>
          <cell r="B1146"/>
          <cell r="C1146"/>
          <cell r="D1146"/>
          <cell r="E1146"/>
          <cell r="F1146"/>
          <cell r="G1146"/>
          <cell r="H1146"/>
          <cell r="I1146"/>
          <cell r="J1146"/>
          <cell r="K1146"/>
          <cell r="L1146"/>
          <cell r="M1146"/>
          <cell r="N1146"/>
          <cell r="O1146"/>
        </row>
        <row r="1147">
          <cell r="A1147"/>
          <cell r="B1147"/>
          <cell r="C1147"/>
          <cell r="D1147"/>
          <cell r="E1147"/>
          <cell r="F1147"/>
          <cell r="G1147"/>
          <cell r="H1147"/>
          <cell r="I1147"/>
          <cell r="J1147"/>
          <cell r="K1147"/>
          <cell r="L1147"/>
          <cell r="M1147"/>
          <cell r="N1147"/>
          <cell r="O1147"/>
        </row>
        <row r="1148">
          <cell r="A1148"/>
          <cell r="B1148"/>
          <cell r="C1148"/>
          <cell r="D1148"/>
          <cell r="E1148"/>
          <cell r="F1148"/>
          <cell r="G1148"/>
          <cell r="H1148"/>
          <cell r="I1148"/>
          <cell r="J1148"/>
          <cell r="K1148"/>
          <cell r="L1148"/>
          <cell r="M1148"/>
          <cell r="N1148"/>
          <cell r="O1148"/>
        </row>
        <row r="1149">
          <cell r="A1149"/>
          <cell r="B1149"/>
          <cell r="C1149"/>
          <cell r="D1149"/>
          <cell r="E1149"/>
          <cell r="F1149"/>
          <cell r="G1149"/>
          <cell r="H1149"/>
          <cell r="I1149"/>
          <cell r="J1149"/>
          <cell r="K1149"/>
          <cell r="L1149"/>
          <cell r="M1149"/>
          <cell r="N1149"/>
          <cell r="O1149"/>
        </row>
        <row r="1150">
          <cell r="A1150"/>
          <cell r="B1150"/>
          <cell r="C1150"/>
          <cell r="D1150"/>
          <cell r="E1150"/>
          <cell r="F1150"/>
          <cell r="G1150"/>
          <cell r="H1150"/>
          <cell r="I1150"/>
          <cell r="J1150"/>
          <cell r="K1150"/>
          <cell r="L1150"/>
          <cell r="M1150"/>
          <cell r="N1150"/>
          <cell r="O1150"/>
        </row>
        <row r="1151">
          <cell r="A1151"/>
          <cell r="B1151"/>
          <cell r="C1151"/>
          <cell r="D1151"/>
          <cell r="E1151"/>
          <cell r="F1151"/>
          <cell r="G1151"/>
          <cell r="H1151"/>
          <cell r="I1151"/>
          <cell r="J1151"/>
          <cell r="K1151"/>
          <cell r="L1151"/>
          <cell r="M1151"/>
          <cell r="N1151"/>
          <cell r="O1151"/>
        </row>
        <row r="1152">
          <cell r="A1152"/>
          <cell r="B1152"/>
          <cell r="C1152"/>
          <cell r="D1152"/>
          <cell r="E1152"/>
          <cell r="F1152"/>
          <cell r="G1152"/>
          <cell r="H1152"/>
          <cell r="I1152"/>
          <cell r="J1152"/>
          <cell r="K1152"/>
          <cell r="L1152"/>
          <cell r="M1152"/>
          <cell r="N1152"/>
          <cell r="O1152"/>
        </row>
        <row r="1153">
          <cell r="A1153"/>
          <cell r="B1153"/>
          <cell r="C1153"/>
          <cell r="D1153"/>
          <cell r="E1153"/>
          <cell r="F1153"/>
          <cell r="G1153"/>
          <cell r="H1153"/>
          <cell r="I1153"/>
          <cell r="J1153"/>
          <cell r="K1153"/>
          <cell r="L1153"/>
          <cell r="M1153"/>
          <cell r="N1153"/>
          <cell r="O1153"/>
        </row>
        <row r="1154">
          <cell r="A1154"/>
          <cell r="B1154"/>
          <cell r="C1154"/>
          <cell r="D1154"/>
          <cell r="E1154"/>
          <cell r="F1154"/>
          <cell r="G1154"/>
          <cell r="H1154"/>
          <cell r="I1154"/>
          <cell r="J1154"/>
          <cell r="K1154"/>
          <cell r="L1154"/>
          <cell r="M1154"/>
          <cell r="N1154"/>
          <cell r="O1154"/>
        </row>
        <row r="1155">
          <cell r="A1155"/>
          <cell r="B1155"/>
          <cell r="C1155"/>
          <cell r="D1155"/>
          <cell r="E1155"/>
          <cell r="F1155"/>
          <cell r="G1155"/>
          <cell r="H1155"/>
          <cell r="I1155"/>
          <cell r="J1155"/>
          <cell r="K1155"/>
          <cell r="L1155"/>
          <cell r="M1155"/>
          <cell r="N1155"/>
          <cell r="O1155"/>
        </row>
        <row r="1156">
          <cell r="A1156"/>
          <cell r="B1156"/>
          <cell r="C1156"/>
          <cell r="D1156"/>
          <cell r="E1156"/>
          <cell r="F1156"/>
          <cell r="G1156"/>
          <cell r="H1156"/>
          <cell r="I1156"/>
          <cell r="J1156"/>
          <cell r="K1156"/>
          <cell r="L1156"/>
          <cell r="M1156"/>
          <cell r="N1156"/>
          <cell r="O1156"/>
        </row>
        <row r="1157">
          <cell r="A1157"/>
          <cell r="B1157"/>
          <cell r="C1157"/>
          <cell r="D1157"/>
          <cell r="E1157"/>
          <cell r="F1157"/>
          <cell r="G1157"/>
          <cell r="H1157"/>
          <cell r="I1157"/>
          <cell r="J1157"/>
          <cell r="K1157"/>
          <cell r="L1157"/>
          <cell r="M1157"/>
          <cell r="N1157"/>
          <cell r="O1157"/>
        </row>
        <row r="1158">
          <cell r="A1158"/>
          <cell r="B1158"/>
          <cell r="C1158"/>
          <cell r="D1158"/>
          <cell r="E1158"/>
          <cell r="F1158"/>
          <cell r="G1158"/>
          <cell r="H1158"/>
          <cell r="I1158"/>
          <cell r="J1158"/>
          <cell r="K1158"/>
          <cell r="L1158"/>
          <cell r="M1158"/>
          <cell r="N1158"/>
          <cell r="O1158"/>
        </row>
        <row r="1159">
          <cell r="A1159"/>
          <cell r="B1159"/>
          <cell r="C1159"/>
          <cell r="D1159"/>
          <cell r="E1159"/>
          <cell r="F1159"/>
          <cell r="G1159"/>
          <cell r="H1159"/>
          <cell r="I1159"/>
          <cell r="J1159"/>
          <cell r="K1159"/>
          <cell r="L1159"/>
          <cell r="M1159"/>
          <cell r="N1159"/>
          <cell r="O1159"/>
        </row>
        <row r="1160">
          <cell r="A1160"/>
          <cell r="B1160"/>
          <cell r="C1160"/>
          <cell r="D1160"/>
          <cell r="E1160"/>
          <cell r="F1160"/>
          <cell r="G1160"/>
          <cell r="H1160"/>
          <cell r="I1160"/>
          <cell r="J1160"/>
          <cell r="K1160"/>
          <cell r="L1160"/>
          <cell r="M1160"/>
          <cell r="N1160"/>
          <cell r="O1160"/>
        </row>
        <row r="1161">
          <cell r="A1161"/>
          <cell r="B1161"/>
          <cell r="C1161"/>
          <cell r="D1161"/>
          <cell r="E1161"/>
          <cell r="F1161"/>
          <cell r="G1161"/>
          <cell r="H1161"/>
          <cell r="I1161"/>
          <cell r="J1161"/>
          <cell r="K1161"/>
          <cell r="L1161"/>
          <cell r="M1161"/>
          <cell r="N1161"/>
          <cell r="O1161"/>
        </row>
        <row r="1162">
          <cell r="A1162"/>
          <cell r="B1162"/>
          <cell r="C1162"/>
          <cell r="D1162"/>
          <cell r="E1162"/>
          <cell r="F1162"/>
          <cell r="G1162"/>
          <cell r="H1162"/>
          <cell r="I1162"/>
          <cell r="J1162"/>
          <cell r="K1162"/>
          <cell r="L1162"/>
          <cell r="M1162"/>
          <cell r="N1162"/>
          <cell r="O1162"/>
        </row>
        <row r="1163">
          <cell r="A1163"/>
          <cell r="B1163"/>
          <cell r="C1163"/>
          <cell r="D1163"/>
          <cell r="E1163"/>
          <cell r="F1163"/>
          <cell r="G1163"/>
          <cell r="H1163"/>
          <cell r="I1163"/>
          <cell r="J1163"/>
          <cell r="K1163"/>
          <cell r="L1163"/>
          <cell r="M1163"/>
          <cell r="N1163"/>
          <cell r="O1163"/>
        </row>
        <row r="1164">
          <cell r="A1164"/>
          <cell r="B1164"/>
          <cell r="C1164"/>
          <cell r="D1164"/>
          <cell r="E1164"/>
          <cell r="F1164"/>
          <cell r="G1164"/>
          <cell r="H1164"/>
          <cell r="I1164"/>
          <cell r="J1164"/>
          <cell r="K1164"/>
          <cell r="L1164"/>
          <cell r="M1164"/>
          <cell r="N1164"/>
          <cell r="O1164"/>
        </row>
        <row r="1165">
          <cell r="A1165"/>
          <cell r="B1165"/>
          <cell r="C1165"/>
          <cell r="D1165"/>
          <cell r="E1165"/>
          <cell r="F1165"/>
          <cell r="G1165"/>
          <cell r="H1165"/>
          <cell r="I1165"/>
          <cell r="J1165"/>
          <cell r="K1165"/>
          <cell r="L1165"/>
          <cell r="M1165"/>
          <cell r="N1165"/>
          <cell r="O1165"/>
        </row>
        <row r="1166">
          <cell r="A1166"/>
          <cell r="B1166"/>
          <cell r="C1166"/>
          <cell r="D1166"/>
          <cell r="E1166"/>
          <cell r="F1166"/>
          <cell r="G1166"/>
          <cell r="H1166"/>
          <cell r="I1166"/>
          <cell r="J1166"/>
          <cell r="K1166"/>
          <cell r="L1166"/>
          <cell r="M1166"/>
          <cell r="N1166"/>
          <cell r="O1166"/>
        </row>
        <row r="1167">
          <cell r="A1167"/>
          <cell r="B1167"/>
          <cell r="C1167"/>
          <cell r="D1167"/>
          <cell r="E1167"/>
          <cell r="F1167"/>
          <cell r="G1167"/>
          <cell r="H1167"/>
          <cell r="I1167"/>
          <cell r="J1167"/>
          <cell r="K1167"/>
          <cell r="L1167"/>
          <cell r="M1167"/>
          <cell r="N1167"/>
          <cell r="O1167"/>
        </row>
        <row r="1168">
          <cell r="A1168"/>
          <cell r="B1168"/>
          <cell r="C1168"/>
          <cell r="D1168"/>
          <cell r="E1168"/>
          <cell r="F1168"/>
          <cell r="G1168"/>
          <cell r="H1168"/>
          <cell r="I1168"/>
          <cell r="J1168"/>
          <cell r="K1168"/>
          <cell r="L1168"/>
          <cell r="M1168"/>
          <cell r="N1168"/>
          <cell r="O1168"/>
        </row>
        <row r="1169">
          <cell r="A1169"/>
          <cell r="B1169"/>
          <cell r="C1169"/>
          <cell r="D1169"/>
          <cell r="E1169"/>
          <cell r="F1169"/>
          <cell r="G1169"/>
          <cell r="H1169"/>
          <cell r="I1169"/>
          <cell r="J1169"/>
          <cell r="K1169"/>
          <cell r="L1169"/>
          <cell r="M1169"/>
          <cell r="N1169"/>
          <cell r="O1169"/>
        </row>
        <row r="1170">
          <cell r="A1170"/>
          <cell r="B1170"/>
          <cell r="C1170"/>
          <cell r="D1170"/>
          <cell r="E1170"/>
          <cell r="F1170"/>
          <cell r="G1170"/>
          <cell r="H1170"/>
          <cell r="I1170"/>
          <cell r="J1170"/>
          <cell r="K1170"/>
          <cell r="L1170"/>
          <cell r="M1170"/>
          <cell r="N1170"/>
          <cell r="O1170"/>
        </row>
        <row r="1171">
          <cell r="A1171"/>
          <cell r="B1171"/>
          <cell r="C1171"/>
          <cell r="D1171"/>
          <cell r="E1171"/>
          <cell r="F1171"/>
          <cell r="G1171"/>
          <cell r="H1171"/>
          <cell r="I1171"/>
          <cell r="J1171"/>
          <cell r="K1171"/>
          <cell r="L1171"/>
          <cell r="M1171"/>
          <cell r="N1171"/>
          <cell r="O1171"/>
        </row>
        <row r="1172">
          <cell r="A1172"/>
          <cell r="B1172"/>
          <cell r="C1172"/>
          <cell r="D1172"/>
          <cell r="E1172"/>
          <cell r="F1172"/>
          <cell r="G1172"/>
          <cell r="H1172"/>
          <cell r="I1172"/>
          <cell r="J1172"/>
          <cell r="K1172"/>
          <cell r="L1172"/>
          <cell r="M1172"/>
          <cell r="N1172"/>
          <cell r="O1172"/>
        </row>
        <row r="1173">
          <cell r="A1173"/>
          <cell r="B1173"/>
          <cell r="C1173"/>
          <cell r="D1173"/>
          <cell r="E1173"/>
          <cell r="F1173"/>
          <cell r="G1173"/>
          <cell r="H1173"/>
          <cell r="I1173"/>
          <cell r="J1173"/>
          <cell r="K1173"/>
          <cell r="L1173"/>
          <cell r="M1173"/>
          <cell r="N1173"/>
          <cell r="O1173"/>
        </row>
        <row r="1174">
          <cell r="A1174"/>
          <cell r="B1174"/>
          <cell r="C1174"/>
          <cell r="D1174"/>
          <cell r="E1174"/>
          <cell r="F1174"/>
          <cell r="G1174"/>
          <cell r="H1174"/>
          <cell r="I1174"/>
          <cell r="J1174"/>
          <cell r="K1174"/>
          <cell r="L1174"/>
          <cell r="M1174"/>
          <cell r="N1174"/>
          <cell r="O1174"/>
        </row>
        <row r="1175">
          <cell r="A1175"/>
          <cell r="B1175"/>
          <cell r="C1175"/>
          <cell r="D1175"/>
          <cell r="E1175"/>
          <cell r="F1175"/>
          <cell r="G1175"/>
          <cell r="H1175"/>
          <cell r="I1175"/>
          <cell r="J1175"/>
          <cell r="K1175"/>
          <cell r="L1175"/>
          <cell r="M1175"/>
          <cell r="N1175"/>
          <cell r="O1175"/>
        </row>
        <row r="1176">
          <cell r="A1176"/>
          <cell r="B1176"/>
          <cell r="C1176"/>
          <cell r="D1176"/>
          <cell r="E1176"/>
          <cell r="F1176"/>
          <cell r="G1176"/>
          <cell r="H1176"/>
          <cell r="I1176"/>
          <cell r="J1176"/>
          <cell r="K1176"/>
          <cell r="L1176"/>
          <cell r="M1176"/>
          <cell r="N1176"/>
          <cell r="O1176"/>
        </row>
        <row r="1177">
          <cell r="A1177"/>
          <cell r="B1177"/>
          <cell r="C1177"/>
          <cell r="D1177"/>
          <cell r="E1177"/>
          <cell r="F1177"/>
          <cell r="G1177"/>
          <cell r="H1177"/>
          <cell r="I1177"/>
          <cell r="J1177"/>
          <cell r="K1177"/>
          <cell r="L1177"/>
          <cell r="M1177"/>
          <cell r="N1177"/>
          <cell r="O1177"/>
        </row>
        <row r="1178">
          <cell r="A1178"/>
          <cell r="B1178"/>
          <cell r="C1178"/>
          <cell r="D1178"/>
          <cell r="E1178"/>
          <cell r="F1178"/>
          <cell r="G1178"/>
          <cell r="H1178"/>
          <cell r="I1178"/>
          <cell r="J1178"/>
          <cell r="K1178"/>
          <cell r="L1178"/>
          <cell r="M1178"/>
          <cell r="N1178"/>
          <cell r="O1178"/>
        </row>
        <row r="1179">
          <cell r="A1179"/>
          <cell r="B1179"/>
          <cell r="C1179"/>
          <cell r="D1179"/>
          <cell r="E1179"/>
          <cell r="F1179"/>
          <cell r="G1179"/>
          <cell r="H1179"/>
          <cell r="I1179"/>
          <cell r="J1179"/>
          <cell r="K1179"/>
          <cell r="L1179"/>
          <cell r="M1179"/>
          <cell r="N1179"/>
          <cell r="O1179"/>
        </row>
        <row r="1180">
          <cell r="A1180"/>
          <cell r="B1180"/>
          <cell r="C1180"/>
          <cell r="D1180"/>
          <cell r="E1180"/>
          <cell r="F1180"/>
          <cell r="G1180"/>
          <cell r="H1180"/>
          <cell r="I1180"/>
          <cell r="J1180"/>
          <cell r="K1180"/>
          <cell r="L1180"/>
          <cell r="M1180"/>
          <cell r="N1180"/>
          <cell r="O1180"/>
        </row>
        <row r="1181">
          <cell r="A1181"/>
          <cell r="B1181"/>
          <cell r="C1181"/>
          <cell r="D1181"/>
          <cell r="E1181"/>
          <cell r="F1181"/>
          <cell r="G1181"/>
          <cell r="H1181"/>
          <cell r="I1181"/>
          <cell r="J1181"/>
          <cell r="K1181"/>
          <cell r="L1181"/>
          <cell r="M1181"/>
          <cell r="N1181"/>
          <cell r="O1181"/>
        </row>
        <row r="1182">
          <cell r="A1182"/>
          <cell r="B1182"/>
          <cell r="C1182"/>
          <cell r="D1182"/>
          <cell r="E1182"/>
          <cell r="F1182"/>
          <cell r="G1182"/>
          <cell r="H1182"/>
          <cell r="I1182"/>
          <cell r="J1182"/>
          <cell r="K1182"/>
          <cell r="L1182"/>
          <cell r="M1182"/>
          <cell r="N1182"/>
          <cell r="O1182"/>
        </row>
        <row r="1183">
          <cell r="A1183"/>
          <cell r="B1183"/>
          <cell r="C1183"/>
          <cell r="D1183"/>
          <cell r="E1183"/>
          <cell r="F1183"/>
          <cell r="G1183"/>
          <cell r="H1183"/>
          <cell r="I1183"/>
          <cell r="J1183"/>
          <cell r="K1183"/>
          <cell r="L1183"/>
          <cell r="M1183"/>
          <cell r="N1183"/>
          <cell r="O1183"/>
        </row>
        <row r="1184">
          <cell r="A1184"/>
          <cell r="B1184"/>
          <cell r="C1184"/>
          <cell r="D1184"/>
          <cell r="E1184"/>
          <cell r="F1184"/>
          <cell r="G1184"/>
          <cell r="H1184"/>
          <cell r="I1184"/>
          <cell r="J1184"/>
          <cell r="K1184"/>
          <cell r="L1184"/>
          <cell r="M1184"/>
          <cell r="N1184"/>
          <cell r="O1184"/>
        </row>
        <row r="1185">
          <cell r="A1185"/>
          <cell r="B1185"/>
          <cell r="C1185"/>
          <cell r="D1185"/>
          <cell r="E1185"/>
          <cell r="F1185"/>
          <cell r="G1185"/>
          <cell r="H1185"/>
          <cell r="I1185"/>
          <cell r="J1185"/>
          <cell r="K1185"/>
          <cell r="L1185"/>
          <cell r="M1185"/>
          <cell r="N1185"/>
          <cell r="O1185"/>
        </row>
        <row r="1186">
          <cell r="A1186"/>
          <cell r="B1186"/>
          <cell r="C1186"/>
          <cell r="D1186"/>
          <cell r="E1186"/>
          <cell r="F1186"/>
          <cell r="G1186"/>
          <cell r="H1186"/>
          <cell r="I1186"/>
          <cell r="J1186"/>
          <cell r="K1186"/>
          <cell r="L1186"/>
          <cell r="M1186"/>
          <cell r="N1186"/>
          <cell r="O1186"/>
        </row>
        <row r="1187">
          <cell r="A1187"/>
          <cell r="B1187"/>
          <cell r="C1187"/>
          <cell r="D1187"/>
          <cell r="E1187"/>
          <cell r="F1187"/>
          <cell r="G1187"/>
          <cell r="H1187"/>
          <cell r="I1187"/>
          <cell r="J1187"/>
          <cell r="K1187"/>
          <cell r="L1187"/>
          <cell r="M1187"/>
          <cell r="N1187"/>
          <cell r="O1187"/>
        </row>
        <row r="1188">
          <cell r="A1188"/>
          <cell r="B1188"/>
          <cell r="C1188"/>
          <cell r="D1188"/>
          <cell r="E1188"/>
          <cell r="F1188"/>
          <cell r="G1188"/>
          <cell r="H1188"/>
          <cell r="I1188"/>
          <cell r="J1188"/>
          <cell r="K1188"/>
          <cell r="L1188"/>
          <cell r="M1188"/>
          <cell r="N1188"/>
          <cell r="O1188"/>
        </row>
        <row r="1189">
          <cell r="A1189"/>
          <cell r="B1189"/>
          <cell r="C1189"/>
          <cell r="D1189"/>
          <cell r="E1189"/>
          <cell r="F1189"/>
          <cell r="G1189"/>
          <cell r="H1189"/>
          <cell r="I1189"/>
          <cell r="J1189"/>
          <cell r="K1189"/>
          <cell r="L1189"/>
          <cell r="M1189"/>
          <cell r="N1189"/>
          <cell r="O1189"/>
        </row>
        <row r="1190">
          <cell r="A1190"/>
          <cell r="B1190"/>
          <cell r="C1190"/>
          <cell r="D1190"/>
          <cell r="E1190"/>
          <cell r="F1190"/>
          <cell r="G1190"/>
          <cell r="H1190"/>
          <cell r="I1190"/>
          <cell r="J1190"/>
          <cell r="K1190"/>
          <cell r="L1190"/>
          <cell r="M1190"/>
          <cell r="N1190"/>
          <cell r="O1190"/>
        </row>
        <row r="1191">
          <cell r="A1191"/>
          <cell r="B1191"/>
          <cell r="C1191"/>
          <cell r="D1191"/>
          <cell r="E1191"/>
          <cell r="F1191"/>
          <cell r="G1191"/>
          <cell r="H1191"/>
          <cell r="I1191"/>
          <cell r="J1191"/>
          <cell r="K1191"/>
          <cell r="L1191"/>
          <cell r="M1191"/>
          <cell r="N1191"/>
          <cell r="O1191"/>
        </row>
        <row r="1192">
          <cell r="A1192"/>
          <cell r="B1192"/>
          <cell r="C1192"/>
          <cell r="D1192"/>
          <cell r="E1192"/>
          <cell r="F1192"/>
          <cell r="G1192"/>
          <cell r="H1192"/>
          <cell r="I1192"/>
          <cell r="J1192"/>
          <cell r="K1192"/>
          <cell r="L1192"/>
          <cell r="M1192"/>
          <cell r="N1192"/>
          <cell r="O1192"/>
        </row>
        <row r="1193">
          <cell r="A1193"/>
          <cell r="B1193"/>
          <cell r="C1193"/>
          <cell r="D1193"/>
          <cell r="E1193"/>
          <cell r="F1193"/>
          <cell r="G1193"/>
          <cell r="H1193"/>
          <cell r="I1193"/>
          <cell r="J1193"/>
          <cell r="K1193"/>
          <cell r="L1193"/>
          <cell r="M1193"/>
          <cell r="N1193"/>
          <cell r="O1193"/>
        </row>
        <row r="1194">
          <cell r="A1194"/>
          <cell r="B1194"/>
          <cell r="C1194"/>
          <cell r="D1194"/>
          <cell r="E1194"/>
          <cell r="F1194"/>
          <cell r="G1194"/>
          <cell r="H1194"/>
          <cell r="I1194"/>
          <cell r="J1194"/>
          <cell r="K1194"/>
          <cell r="L1194"/>
          <cell r="M1194"/>
          <cell r="N1194"/>
          <cell r="O1194"/>
        </row>
        <row r="1195">
          <cell r="A1195"/>
          <cell r="B1195"/>
          <cell r="C1195"/>
          <cell r="D1195"/>
          <cell r="E1195"/>
          <cell r="F1195"/>
          <cell r="G1195"/>
          <cell r="H1195"/>
          <cell r="I1195"/>
          <cell r="J1195"/>
          <cell r="K1195"/>
          <cell r="L1195"/>
          <cell r="M1195"/>
          <cell r="N1195"/>
          <cell r="O1195"/>
        </row>
        <row r="1196">
          <cell r="A1196"/>
          <cell r="B1196"/>
          <cell r="C1196"/>
          <cell r="D1196"/>
          <cell r="E1196"/>
          <cell r="F1196"/>
          <cell r="G1196"/>
          <cell r="H1196"/>
          <cell r="I1196"/>
          <cell r="J1196"/>
          <cell r="K1196"/>
          <cell r="L1196"/>
          <cell r="M1196"/>
          <cell r="N1196"/>
          <cell r="O1196"/>
        </row>
        <row r="1197">
          <cell r="A1197"/>
          <cell r="B1197"/>
          <cell r="C1197"/>
          <cell r="D1197"/>
          <cell r="E1197"/>
          <cell r="F1197"/>
          <cell r="G1197"/>
          <cell r="H1197"/>
          <cell r="I1197"/>
          <cell r="J1197"/>
          <cell r="K1197"/>
          <cell r="L1197"/>
          <cell r="M1197"/>
          <cell r="N1197"/>
          <cell r="O1197"/>
        </row>
        <row r="1198">
          <cell r="A1198"/>
          <cell r="B1198"/>
          <cell r="C1198"/>
          <cell r="D1198"/>
          <cell r="E1198"/>
          <cell r="F1198"/>
          <cell r="G1198"/>
          <cell r="H1198"/>
          <cell r="I1198"/>
          <cell r="J1198"/>
          <cell r="K1198"/>
          <cell r="L1198"/>
          <cell r="M1198"/>
          <cell r="N1198"/>
          <cell r="O1198"/>
        </row>
        <row r="1199">
          <cell r="A1199"/>
          <cell r="B1199"/>
          <cell r="C1199"/>
          <cell r="D1199"/>
          <cell r="E1199"/>
          <cell r="F1199"/>
          <cell r="G1199"/>
          <cell r="H1199"/>
          <cell r="I1199"/>
          <cell r="J1199"/>
          <cell r="K1199"/>
          <cell r="L1199"/>
          <cell r="M1199"/>
          <cell r="N1199"/>
          <cell r="O1199"/>
        </row>
        <row r="1200">
          <cell r="A1200"/>
          <cell r="B1200"/>
          <cell r="C1200"/>
          <cell r="D1200"/>
          <cell r="E1200"/>
          <cell r="F1200"/>
          <cell r="G1200"/>
          <cell r="H1200"/>
          <cell r="I1200"/>
          <cell r="J1200"/>
          <cell r="K1200"/>
          <cell r="L1200"/>
          <cell r="M1200"/>
          <cell r="N1200"/>
          <cell r="O1200"/>
        </row>
        <row r="1201">
          <cell r="A1201"/>
          <cell r="B1201"/>
          <cell r="C1201"/>
          <cell r="D1201"/>
          <cell r="E1201"/>
          <cell r="F1201"/>
          <cell r="G1201"/>
          <cell r="H1201"/>
          <cell r="I1201"/>
          <cell r="J1201"/>
          <cell r="K1201"/>
          <cell r="L1201"/>
          <cell r="M1201"/>
          <cell r="N1201"/>
          <cell r="O1201"/>
        </row>
        <row r="1202">
          <cell r="A1202"/>
          <cell r="B1202"/>
          <cell r="C1202"/>
          <cell r="D1202"/>
          <cell r="E1202"/>
          <cell r="F1202"/>
          <cell r="G1202"/>
          <cell r="H1202"/>
          <cell r="I1202"/>
          <cell r="J1202"/>
          <cell r="K1202"/>
          <cell r="L1202"/>
          <cell r="M1202"/>
          <cell r="N1202"/>
          <cell r="O1202"/>
        </row>
        <row r="1203">
          <cell r="A1203"/>
          <cell r="B1203"/>
          <cell r="C1203"/>
          <cell r="D1203"/>
          <cell r="E1203"/>
          <cell r="F1203"/>
          <cell r="G1203"/>
          <cell r="H1203"/>
          <cell r="I1203"/>
          <cell r="J1203"/>
          <cell r="K1203"/>
          <cell r="L1203"/>
          <cell r="M1203"/>
          <cell r="N1203"/>
          <cell r="O1203"/>
        </row>
        <row r="1204">
          <cell r="A1204"/>
          <cell r="B1204"/>
          <cell r="C1204"/>
          <cell r="D1204"/>
          <cell r="E1204"/>
          <cell r="F1204"/>
          <cell r="G1204"/>
          <cell r="H1204"/>
          <cell r="I1204"/>
          <cell r="J1204"/>
          <cell r="K1204"/>
          <cell r="L1204"/>
          <cell r="M1204"/>
          <cell r="N1204"/>
          <cell r="O1204"/>
        </row>
        <row r="1205">
          <cell r="A1205"/>
          <cell r="B1205"/>
          <cell r="C1205"/>
          <cell r="D1205"/>
          <cell r="E1205"/>
          <cell r="F1205"/>
          <cell r="G1205"/>
          <cell r="H1205"/>
          <cell r="I1205"/>
          <cell r="J1205"/>
          <cell r="K1205"/>
          <cell r="L1205"/>
          <cell r="M1205"/>
          <cell r="N1205"/>
          <cell r="O1205"/>
        </row>
        <row r="1206">
          <cell r="A1206"/>
          <cell r="B1206"/>
          <cell r="C1206"/>
          <cell r="D1206"/>
          <cell r="E1206"/>
          <cell r="F1206"/>
          <cell r="G1206"/>
          <cell r="H1206"/>
          <cell r="I1206"/>
          <cell r="J1206"/>
          <cell r="K1206"/>
          <cell r="L1206"/>
          <cell r="M1206"/>
          <cell r="N1206"/>
          <cell r="O1206"/>
        </row>
        <row r="1207">
          <cell r="A1207"/>
          <cell r="B1207"/>
          <cell r="C1207"/>
          <cell r="D1207"/>
          <cell r="E1207"/>
          <cell r="F1207"/>
          <cell r="G1207"/>
          <cell r="H1207"/>
          <cell r="I1207"/>
          <cell r="J1207"/>
          <cell r="K1207"/>
          <cell r="L1207"/>
          <cell r="M1207"/>
          <cell r="N1207"/>
          <cell r="O1207"/>
        </row>
        <row r="1208">
          <cell r="A1208"/>
          <cell r="B1208"/>
          <cell r="C1208"/>
          <cell r="D1208"/>
          <cell r="E1208"/>
          <cell r="F1208"/>
          <cell r="G1208"/>
          <cell r="H1208"/>
          <cell r="I1208"/>
          <cell r="J1208"/>
          <cell r="K1208"/>
          <cell r="L1208"/>
          <cell r="M1208"/>
          <cell r="N1208"/>
          <cell r="O1208"/>
        </row>
        <row r="1209">
          <cell r="A1209"/>
          <cell r="B1209"/>
          <cell r="C1209"/>
          <cell r="D1209"/>
          <cell r="E1209"/>
          <cell r="F1209"/>
          <cell r="G1209"/>
          <cell r="H1209"/>
          <cell r="I1209"/>
          <cell r="J1209"/>
          <cell r="K1209"/>
          <cell r="L1209"/>
          <cell r="M1209"/>
          <cell r="N1209"/>
          <cell r="O1209"/>
        </row>
        <row r="1210">
          <cell r="A1210"/>
          <cell r="B1210"/>
          <cell r="C1210"/>
          <cell r="D1210"/>
          <cell r="E1210"/>
          <cell r="F1210"/>
          <cell r="G1210"/>
          <cell r="H1210"/>
          <cell r="I1210"/>
          <cell r="J1210"/>
          <cell r="K1210"/>
          <cell r="L1210"/>
          <cell r="M1210"/>
          <cell r="N1210"/>
          <cell r="O1210"/>
        </row>
        <row r="1211">
          <cell r="A1211"/>
          <cell r="B1211"/>
          <cell r="C1211"/>
          <cell r="D1211"/>
          <cell r="E1211"/>
          <cell r="F1211"/>
          <cell r="G1211"/>
          <cell r="H1211"/>
          <cell r="I1211"/>
          <cell r="J1211"/>
          <cell r="K1211"/>
          <cell r="L1211"/>
          <cell r="M1211"/>
          <cell r="N1211"/>
          <cell r="O1211"/>
        </row>
        <row r="1212">
          <cell r="A1212"/>
          <cell r="B1212"/>
          <cell r="C1212"/>
          <cell r="D1212"/>
          <cell r="E1212"/>
          <cell r="F1212"/>
          <cell r="G1212"/>
          <cell r="H1212"/>
          <cell r="I1212"/>
          <cell r="J1212"/>
          <cell r="K1212"/>
          <cell r="L1212"/>
          <cell r="M1212"/>
          <cell r="N1212"/>
          <cell r="O1212"/>
        </row>
        <row r="1213">
          <cell r="A1213"/>
          <cell r="B1213"/>
          <cell r="C1213"/>
          <cell r="D1213"/>
          <cell r="E1213"/>
          <cell r="F1213"/>
          <cell r="G1213"/>
          <cell r="H1213"/>
          <cell r="I1213"/>
          <cell r="J1213"/>
          <cell r="K1213"/>
          <cell r="L1213"/>
          <cell r="M1213"/>
          <cell r="N1213"/>
          <cell r="O1213"/>
        </row>
        <row r="1214">
          <cell r="A1214"/>
          <cell r="B1214"/>
          <cell r="C1214"/>
          <cell r="D1214"/>
          <cell r="E1214"/>
          <cell r="F1214"/>
          <cell r="G1214"/>
          <cell r="H1214"/>
          <cell r="I1214"/>
          <cell r="J1214"/>
          <cell r="K1214"/>
          <cell r="L1214"/>
          <cell r="M1214"/>
          <cell r="N1214"/>
          <cell r="O1214"/>
        </row>
        <row r="1215">
          <cell r="A1215"/>
          <cell r="B1215"/>
          <cell r="C1215"/>
          <cell r="D1215"/>
          <cell r="E1215"/>
          <cell r="F1215"/>
          <cell r="G1215"/>
          <cell r="H1215"/>
          <cell r="I1215"/>
          <cell r="J1215"/>
          <cell r="K1215"/>
          <cell r="L1215"/>
          <cell r="M1215"/>
          <cell r="N1215"/>
          <cell r="O1215"/>
        </row>
        <row r="1216">
          <cell r="A1216"/>
          <cell r="B1216"/>
          <cell r="C1216"/>
          <cell r="D1216"/>
          <cell r="E1216"/>
          <cell r="F1216"/>
          <cell r="G1216"/>
          <cell r="H1216"/>
          <cell r="I1216"/>
          <cell r="J1216"/>
          <cell r="K1216"/>
          <cell r="L1216"/>
          <cell r="M1216"/>
          <cell r="N1216"/>
          <cell r="O1216"/>
        </row>
        <row r="1217">
          <cell r="A1217"/>
          <cell r="B1217"/>
          <cell r="C1217"/>
          <cell r="D1217"/>
          <cell r="E1217"/>
          <cell r="F1217"/>
          <cell r="G1217"/>
          <cell r="H1217"/>
          <cell r="I1217"/>
          <cell r="J1217"/>
          <cell r="K1217"/>
          <cell r="L1217"/>
          <cell r="M1217"/>
          <cell r="N1217"/>
          <cell r="O1217"/>
        </row>
        <row r="1218">
          <cell r="A1218"/>
          <cell r="B1218"/>
          <cell r="C1218"/>
          <cell r="D1218"/>
          <cell r="E1218"/>
          <cell r="F1218"/>
          <cell r="G1218"/>
          <cell r="H1218"/>
          <cell r="I1218"/>
          <cell r="J1218"/>
          <cell r="K1218"/>
          <cell r="L1218"/>
          <cell r="M1218"/>
          <cell r="N1218"/>
          <cell r="O1218"/>
        </row>
        <row r="1219">
          <cell r="A1219"/>
          <cell r="B1219"/>
          <cell r="C1219"/>
          <cell r="D1219"/>
          <cell r="E1219"/>
          <cell r="F1219"/>
          <cell r="G1219"/>
          <cell r="H1219"/>
          <cell r="I1219"/>
          <cell r="J1219"/>
          <cell r="K1219"/>
          <cell r="L1219"/>
          <cell r="M1219"/>
          <cell r="N1219"/>
          <cell r="O1219"/>
        </row>
        <row r="1220">
          <cell r="A1220"/>
          <cell r="B1220"/>
          <cell r="C1220"/>
          <cell r="D1220"/>
          <cell r="E1220"/>
          <cell r="F1220"/>
          <cell r="G1220"/>
          <cell r="H1220"/>
          <cell r="I1220"/>
          <cell r="J1220"/>
          <cell r="K1220"/>
          <cell r="L1220"/>
          <cell r="M1220"/>
          <cell r="N1220"/>
          <cell r="O1220"/>
        </row>
        <row r="1221">
          <cell r="A1221"/>
          <cell r="B1221"/>
          <cell r="C1221"/>
          <cell r="D1221"/>
          <cell r="E1221"/>
          <cell r="F1221"/>
          <cell r="G1221"/>
          <cell r="H1221"/>
          <cell r="I1221"/>
          <cell r="J1221"/>
          <cell r="K1221"/>
          <cell r="L1221"/>
          <cell r="M1221"/>
          <cell r="N1221"/>
          <cell r="O1221"/>
        </row>
        <row r="1222">
          <cell r="A1222"/>
          <cell r="B1222"/>
          <cell r="C1222"/>
          <cell r="D1222"/>
          <cell r="E1222"/>
          <cell r="F1222"/>
          <cell r="G1222"/>
          <cell r="H1222"/>
          <cell r="I1222"/>
          <cell r="J1222"/>
          <cell r="K1222"/>
          <cell r="L1222"/>
          <cell r="M1222"/>
          <cell r="N1222"/>
          <cell r="O1222"/>
        </row>
        <row r="1223">
          <cell r="A1223"/>
          <cell r="B1223"/>
          <cell r="C1223"/>
          <cell r="D1223"/>
          <cell r="E1223"/>
          <cell r="F1223"/>
          <cell r="G1223"/>
          <cell r="H1223"/>
          <cell r="I1223"/>
          <cell r="J1223"/>
          <cell r="K1223"/>
          <cell r="L1223"/>
          <cell r="M1223"/>
          <cell r="N1223"/>
          <cell r="O1223"/>
        </row>
        <row r="1224">
          <cell r="A1224"/>
          <cell r="B1224"/>
          <cell r="C1224"/>
          <cell r="D1224"/>
          <cell r="E1224"/>
          <cell r="F1224"/>
          <cell r="G1224"/>
          <cell r="H1224"/>
          <cell r="I1224"/>
          <cell r="J1224"/>
          <cell r="K1224"/>
          <cell r="L1224"/>
          <cell r="M1224"/>
          <cell r="N1224"/>
          <cell r="O1224"/>
        </row>
        <row r="1225">
          <cell r="A1225"/>
          <cell r="B1225"/>
          <cell r="C1225"/>
          <cell r="D1225"/>
          <cell r="E1225"/>
          <cell r="F1225"/>
          <cell r="G1225"/>
          <cell r="H1225"/>
          <cell r="I1225"/>
          <cell r="J1225"/>
          <cell r="K1225"/>
          <cell r="L1225"/>
          <cell r="M1225"/>
          <cell r="N1225"/>
          <cell r="O1225"/>
        </row>
        <row r="1226">
          <cell r="A1226"/>
          <cell r="B1226"/>
          <cell r="C1226"/>
          <cell r="D1226"/>
          <cell r="E1226"/>
          <cell r="F1226"/>
          <cell r="G1226"/>
          <cell r="H1226"/>
          <cell r="I1226"/>
          <cell r="J1226"/>
          <cell r="K1226"/>
          <cell r="L1226"/>
          <cell r="M1226"/>
          <cell r="N1226"/>
          <cell r="O1226"/>
        </row>
        <row r="1227">
          <cell r="A1227"/>
          <cell r="B1227"/>
          <cell r="C1227"/>
          <cell r="D1227"/>
          <cell r="E1227"/>
          <cell r="F1227"/>
          <cell r="G1227"/>
          <cell r="H1227"/>
          <cell r="I1227"/>
          <cell r="J1227"/>
          <cell r="K1227"/>
          <cell r="L1227"/>
          <cell r="M1227"/>
          <cell r="N1227"/>
          <cell r="O1227"/>
        </row>
        <row r="1228">
          <cell r="A1228"/>
          <cell r="B1228"/>
          <cell r="C1228"/>
          <cell r="D1228"/>
          <cell r="E1228"/>
          <cell r="F1228"/>
          <cell r="G1228"/>
          <cell r="H1228"/>
          <cell r="I1228"/>
          <cell r="J1228"/>
          <cell r="K1228"/>
          <cell r="L1228"/>
          <cell r="M1228"/>
          <cell r="N1228"/>
          <cell r="O1228"/>
        </row>
        <row r="1229">
          <cell r="A1229"/>
          <cell r="B1229"/>
          <cell r="C1229"/>
          <cell r="D1229"/>
          <cell r="E1229"/>
          <cell r="F1229"/>
          <cell r="G1229"/>
          <cell r="H1229"/>
          <cell r="I1229"/>
          <cell r="J1229"/>
          <cell r="K1229"/>
          <cell r="L1229"/>
          <cell r="M1229"/>
          <cell r="N1229"/>
          <cell r="O1229"/>
        </row>
        <row r="1230">
          <cell r="A1230"/>
          <cell r="B1230"/>
          <cell r="C1230"/>
          <cell r="D1230"/>
          <cell r="E1230"/>
          <cell r="F1230"/>
          <cell r="G1230"/>
          <cell r="H1230"/>
          <cell r="I1230"/>
          <cell r="J1230"/>
          <cell r="K1230"/>
          <cell r="L1230"/>
          <cell r="M1230"/>
          <cell r="N1230"/>
          <cell r="O1230"/>
        </row>
        <row r="1231">
          <cell r="A1231"/>
          <cell r="B1231"/>
          <cell r="C1231"/>
          <cell r="D1231"/>
          <cell r="E1231"/>
          <cell r="F1231"/>
          <cell r="G1231"/>
          <cell r="H1231"/>
          <cell r="I1231"/>
          <cell r="J1231"/>
          <cell r="K1231"/>
          <cell r="L1231"/>
          <cell r="M1231"/>
          <cell r="N1231"/>
          <cell r="O1231"/>
        </row>
        <row r="1232">
          <cell r="A1232"/>
          <cell r="B1232"/>
          <cell r="C1232"/>
          <cell r="D1232"/>
          <cell r="E1232"/>
          <cell r="F1232"/>
          <cell r="G1232"/>
          <cell r="H1232"/>
          <cell r="I1232"/>
          <cell r="J1232"/>
          <cell r="K1232"/>
          <cell r="L1232"/>
          <cell r="M1232"/>
          <cell r="N1232"/>
          <cell r="O1232"/>
        </row>
        <row r="1233">
          <cell r="A1233"/>
          <cell r="B1233"/>
          <cell r="C1233"/>
          <cell r="D1233"/>
          <cell r="E1233"/>
          <cell r="F1233"/>
          <cell r="G1233"/>
          <cell r="H1233"/>
          <cell r="I1233"/>
          <cell r="J1233"/>
          <cell r="K1233"/>
          <cell r="L1233"/>
          <cell r="M1233"/>
          <cell r="N1233"/>
          <cell r="O1233"/>
        </row>
        <row r="1234">
          <cell r="A1234"/>
          <cell r="B1234"/>
          <cell r="C1234"/>
          <cell r="D1234"/>
          <cell r="E1234"/>
          <cell r="F1234"/>
          <cell r="G1234"/>
          <cell r="H1234"/>
          <cell r="I1234"/>
          <cell r="J1234"/>
          <cell r="K1234"/>
          <cell r="L1234"/>
          <cell r="M1234"/>
          <cell r="N1234"/>
          <cell r="O1234"/>
        </row>
        <row r="1235">
          <cell r="A1235"/>
          <cell r="B1235"/>
          <cell r="C1235"/>
          <cell r="D1235"/>
          <cell r="E1235"/>
          <cell r="F1235"/>
          <cell r="G1235"/>
          <cell r="H1235"/>
          <cell r="I1235"/>
          <cell r="J1235"/>
          <cell r="K1235"/>
          <cell r="L1235"/>
          <cell r="M1235"/>
          <cell r="N1235"/>
          <cell r="O1235"/>
        </row>
        <row r="1236">
          <cell r="A1236"/>
          <cell r="B1236"/>
          <cell r="C1236"/>
          <cell r="D1236"/>
          <cell r="E1236"/>
          <cell r="F1236"/>
          <cell r="G1236"/>
          <cell r="H1236"/>
          <cell r="I1236"/>
          <cell r="J1236"/>
          <cell r="K1236"/>
          <cell r="L1236"/>
          <cell r="M1236"/>
          <cell r="N1236"/>
          <cell r="O1236"/>
        </row>
        <row r="1237">
          <cell r="A1237"/>
          <cell r="B1237"/>
          <cell r="C1237"/>
          <cell r="D1237"/>
          <cell r="E1237"/>
          <cell r="F1237"/>
          <cell r="G1237"/>
          <cell r="H1237"/>
          <cell r="I1237"/>
          <cell r="J1237"/>
          <cell r="K1237"/>
          <cell r="L1237"/>
          <cell r="M1237"/>
          <cell r="N1237"/>
          <cell r="O1237"/>
        </row>
        <row r="1238">
          <cell r="A1238"/>
          <cell r="B1238"/>
          <cell r="C1238"/>
          <cell r="D1238"/>
          <cell r="E1238"/>
          <cell r="F1238"/>
          <cell r="G1238"/>
          <cell r="H1238"/>
          <cell r="I1238"/>
          <cell r="J1238"/>
          <cell r="K1238"/>
          <cell r="L1238"/>
          <cell r="M1238"/>
          <cell r="N1238"/>
          <cell r="O1238"/>
        </row>
        <row r="1239">
          <cell r="A1239"/>
          <cell r="B1239"/>
          <cell r="C1239"/>
          <cell r="D1239"/>
          <cell r="E1239"/>
          <cell r="F1239"/>
          <cell r="G1239"/>
          <cell r="H1239"/>
          <cell r="I1239"/>
          <cell r="J1239"/>
          <cell r="K1239"/>
          <cell r="L1239"/>
          <cell r="M1239"/>
          <cell r="N1239"/>
          <cell r="O1239"/>
        </row>
        <row r="1240">
          <cell r="A1240"/>
          <cell r="B1240"/>
          <cell r="C1240"/>
          <cell r="D1240"/>
          <cell r="E1240"/>
          <cell r="F1240"/>
          <cell r="G1240"/>
          <cell r="H1240"/>
          <cell r="I1240"/>
          <cell r="J1240"/>
          <cell r="K1240"/>
          <cell r="L1240"/>
          <cell r="M1240"/>
          <cell r="N1240"/>
          <cell r="O1240"/>
        </row>
        <row r="1241">
          <cell r="A1241"/>
          <cell r="B1241"/>
          <cell r="C1241"/>
          <cell r="D1241"/>
          <cell r="E1241"/>
          <cell r="F1241"/>
          <cell r="G1241"/>
          <cell r="H1241"/>
          <cell r="I1241"/>
          <cell r="J1241"/>
          <cell r="K1241"/>
          <cell r="L1241"/>
          <cell r="M1241"/>
          <cell r="N1241"/>
          <cell r="O1241"/>
        </row>
        <row r="1242">
          <cell r="A1242"/>
          <cell r="B1242"/>
          <cell r="C1242"/>
          <cell r="D1242"/>
          <cell r="E1242"/>
          <cell r="F1242"/>
          <cell r="G1242"/>
          <cell r="H1242"/>
          <cell r="I1242"/>
          <cell r="J1242"/>
          <cell r="K1242"/>
          <cell r="L1242"/>
          <cell r="M1242"/>
          <cell r="N1242"/>
          <cell r="O1242"/>
        </row>
        <row r="1243">
          <cell r="A1243"/>
          <cell r="B1243"/>
          <cell r="C1243"/>
          <cell r="D1243"/>
          <cell r="E1243"/>
          <cell r="F1243"/>
          <cell r="G1243"/>
          <cell r="H1243"/>
          <cell r="I1243"/>
          <cell r="J1243"/>
          <cell r="K1243"/>
          <cell r="L1243"/>
          <cell r="M1243"/>
          <cell r="N1243"/>
          <cell r="O1243"/>
        </row>
        <row r="1244">
          <cell r="A1244"/>
          <cell r="B1244"/>
          <cell r="C1244"/>
          <cell r="D1244"/>
          <cell r="E1244"/>
          <cell r="F1244"/>
          <cell r="G1244"/>
          <cell r="H1244"/>
          <cell r="I1244"/>
          <cell r="J1244"/>
          <cell r="K1244"/>
          <cell r="L1244"/>
          <cell r="M1244"/>
          <cell r="N1244"/>
          <cell r="O1244"/>
        </row>
        <row r="1245">
          <cell r="A1245"/>
          <cell r="B1245"/>
          <cell r="C1245"/>
          <cell r="D1245"/>
          <cell r="E1245"/>
          <cell r="F1245"/>
          <cell r="G1245"/>
          <cell r="H1245"/>
          <cell r="I1245"/>
          <cell r="J1245"/>
          <cell r="K1245"/>
          <cell r="L1245"/>
          <cell r="M1245"/>
          <cell r="N1245"/>
          <cell r="O1245"/>
        </row>
        <row r="1246">
          <cell r="A1246"/>
          <cell r="B1246"/>
          <cell r="C1246"/>
          <cell r="D1246"/>
          <cell r="E1246"/>
          <cell r="F1246"/>
          <cell r="G1246"/>
          <cell r="H1246"/>
          <cell r="I1246"/>
          <cell r="J1246"/>
          <cell r="K1246"/>
          <cell r="L1246"/>
          <cell r="M1246"/>
          <cell r="N1246"/>
          <cell r="O1246"/>
        </row>
        <row r="1247">
          <cell r="A1247"/>
          <cell r="B1247"/>
          <cell r="C1247"/>
          <cell r="D1247"/>
          <cell r="E1247"/>
          <cell r="F1247"/>
          <cell r="G1247"/>
          <cell r="H1247"/>
          <cell r="I1247"/>
          <cell r="J1247"/>
          <cell r="K1247"/>
          <cell r="L1247"/>
          <cell r="M1247"/>
          <cell r="N1247"/>
          <cell r="O1247"/>
        </row>
        <row r="1248">
          <cell r="A1248"/>
          <cell r="B1248"/>
          <cell r="C1248"/>
          <cell r="D1248"/>
          <cell r="E1248"/>
          <cell r="F1248"/>
          <cell r="G1248"/>
          <cell r="H1248"/>
          <cell r="I1248"/>
          <cell r="J1248"/>
          <cell r="K1248"/>
          <cell r="L1248"/>
          <cell r="M1248"/>
          <cell r="N1248"/>
          <cell r="O1248"/>
        </row>
        <row r="1249">
          <cell r="A1249"/>
          <cell r="B1249"/>
          <cell r="C1249"/>
          <cell r="D1249"/>
          <cell r="E1249"/>
          <cell r="F1249"/>
          <cell r="G1249"/>
          <cell r="H1249"/>
          <cell r="I1249"/>
          <cell r="J1249"/>
          <cell r="K1249"/>
          <cell r="L1249"/>
          <cell r="M1249"/>
          <cell r="N1249"/>
          <cell r="O1249"/>
        </row>
        <row r="1250">
          <cell r="A1250"/>
          <cell r="B1250"/>
          <cell r="C1250"/>
          <cell r="D1250"/>
          <cell r="E1250"/>
          <cell r="F1250"/>
          <cell r="G1250"/>
          <cell r="H1250"/>
          <cell r="I1250"/>
          <cell r="J1250"/>
          <cell r="K1250"/>
          <cell r="L1250"/>
          <cell r="M1250"/>
          <cell r="N1250"/>
          <cell r="O1250"/>
        </row>
        <row r="1251">
          <cell r="A1251"/>
          <cell r="B1251"/>
          <cell r="C1251"/>
          <cell r="D1251"/>
          <cell r="E1251"/>
          <cell r="F1251"/>
          <cell r="G1251"/>
          <cell r="H1251"/>
          <cell r="I1251"/>
          <cell r="J1251"/>
          <cell r="K1251"/>
          <cell r="L1251"/>
          <cell r="M1251"/>
          <cell r="N1251"/>
          <cell r="O1251"/>
        </row>
        <row r="1252">
          <cell r="A1252"/>
          <cell r="B1252"/>
          <cell r="C1252"/>
          <cell r="D1252"/>
          <cell r="E1252"/>
          <cell r="F1252"/>
          <cell r="G1252"/>
          <cell r="H1252"/>
          <cell r="I1252"/>
          <cell r="J1252"/>
          <cell r="K1252"/>
          <cell r="L1252"/>
          <cell r="M1252"/>
          <cell r="N1252"/>
          <cell r="O1252"/>
        </row>
        <row r="1253">
          <cell r="A1253"/>
          <cell r="B1253"/>
          <cell r="C1253"/>
          <cell r="D1253"/>
          <cell r="E1253"/>
          <cell r="F1253"/>
          <cell r="G1253"/>
          <cell r="H1253"/>
          <cell r="I1253"/>
          <cell r="J1253"/>
          <cell r="K1253"/>
          <cell r="L1253"/>
          <cell r="M1253"/>
          <cell r="N1253"/>
          <cell r="O1253"/>
        </row>
        <row r="1254">
          <cell r="A1254"/>
          <cell r="B1254"/>
          <cell r="C1254"/>
          <cell r="D1254"/>
          <cell r="E1254"/>
          <cell r="F1254"/>
          <cell r="G1254"/>
          <cell r="H1254"/>
          <cell r="I1254"/>
          <cell r="J1254"/>
          <cell r="K1254"/>
          <cell r="L1254"/>
          <cell r="M1254"/>
          <cell r="N1254"/>
          <cell r="O1254"/>
        </row>
        <row r="1255">
          <cell r="A1255"/>
          <cell r="B1255"/>
          <cell r="C1255"/>
          <cell r="D1255"/>
          <cell r="E1255"/>
          <cell r="F1255"/>
          <cell r="G1255"/>
          <cell r="H1255"/>
          <cell r="I1255"/>
          <cell r="J1255"/>
          <cell r="K1255"/>
          <cell r="L1255"/>
          <cell r="M1255"/>
          <cell r="N1255"/>
          <cell r="O1255"/>
        </row>
        <row r="1256">
          <cell r="A1256"/>
          <cell r="B1256"/>
          <cell r="C1256"/>
          <cell r="D1256"/>
          <cell r="E1256"/>
          <cell r="F1256"/>
          <cell r="G1256"/>
          <cell r="H1256"/>
          <cell r="I1256"/>
          <cell r="J1256"/>
          <cell r="K1256"/>
          <cell r="L1256"/>
          <cell r="M1256"/>
          <cell r="N1256"/>
          <cell r="O1256"/>
        </row>
        <row r="1257">
          <cell r="A1257"/>
          <cell r="B1257"/>
          <cell r="C1257"/>
          <cell r="D1257"/>
          <cell r="E1257"/>
          <cell r="F1257"/>
          <cell r="G1257"/>
          <cell r="H1257"/>
          <cell r="I1257"/>
          <cell r="J1257"/>
          <cell r="K1257"/>
          <cell r="L1257"/>
          <cell r="M1257"/>
          <cell r="N1257"/>
          <cell r="O1257"/>
        </row>
        <row r="1258">
          <cell r="A1258"/>
          <cell r="B1258"/>
          <cell r="C1258"/>
          <cell r="D1258"/>
          <cell r="E1258"/>
          <cell r="F1258"/>
          <cell r="G1258"/>
          <cell r="H1258"/>
          <cell r="I1258"/>
          <cell r="J1258"/>
          <cell r="K1258"/>
          <cell r="L1258"/>
          <cell r="M1258"/>
          <cell r="N1258"/>
          <cell r="O1258"/>
        </row>
        <row r="1259">
          <cell r="A1259"/>
          <cell r="B1259"/>
          <cell r="C1259"/>
          <cell r="D1259"/>
          <cell r="E1259"/>
          <cell r="F1259"/>
          <cell r="G1259"/>
          <cell r="H1259"/>
          <cell r="I1259"/>
          <cell r="J1259"/>
          <cell r="K1259"/>
          <cell r="L1259"/>
          <cell r="M1259"/>
          <cell r="N1259"/>
          <cell r="O1259"/>
        </row>
        <row r="1260">
          <cell r="A1260"/>
          <cell r="B1260"/>
          <cell r="C1260"/>
          <cell r="D1260"/>
          <cell r="E1260"/>
          <cell r="F1260"/>
          <cell r="G1260"/>
          <cell r="H1260"/>
          <cell r="I1260"/>
          <cell r="J1260"/>
          <cell r="K1260"/>
          <cell r="L1260"/>
          <cell r="M1260"/>
          <cell r="N1260"/>
          <cell r="O1260"/>
        </row>
        <row r="1261">
          <cell r="A1261"/>
          <cell r="B1261"/>
          <cell r="C1261"/>
          <cell r="D1261"/>
          <cell r="E1261"/>
          <cell r="F1261"/>
          <cell r="G1261"/>
          <cell r="H1261"/>
          <cell r="I1261"/>
          <cell r="J1261"/>
          <cell r="K1261"/>
          <cell r="L1261"/>
          <cell r="M1261"/>
          <cell r="N1261"/>
          <cell r="O1261"/>
        </row>
        <row r="1262">
          <cell r="A1262"/>
          <cell r="B1262"/>
          <cell r="C1262"/>
          <cell r="D1262"/>
          <cell r="E1262"/>
          <cell r="F1262"/>
          <cell r="G1262"/>
          <cell r="H1262"/>
          <cell r="I1262"/>
          <cell r="J1262"/>
          <cell r="K1262"/>
          <cell r="L1262"/>
          <cell r="M1262"/>
          <cell r="N1262"/>
          <cell r="O1262"/>
        </row>
        <row r="1263">
          <cell r="A1263"/>
          <cell r="B1263"/>
          <cell r="C1263"/>
          <cell r="D1263"/>
          <cell r="E1263"/>
          <cell r="F1263"/>
          <cell r="G1263"/>
          <cell r="H1263"/>
          <cell r="I1263"/>
          <cell r="J1263"/>
          <cell r="K1263"/>
          <cell r="L1263"/>
          <cell r="M1263"/>
          <cell r="N1263"/>
          <cell r="O1263"/>
        </row>
        <row r="1264">
          <cell r="A1264"/>
          <cell r="B1264"/>
          <cell r="C1264"/>
          <cell r="D1264"/>
          <cell r="E1264"/>
          <cell r="F1264"/>
          <cell r="G1264"/>
          <cell r="H1264"/>
          <cell r="I1264"/>
          <cell r="J1264"/>
          <cell r="K1264"/>
          <cell r="L1264"/>
          <cell r="M1264"/>
          <cell r="N1264"/>
          <cell r="O1264"/>
        </row>
        <row r="1265">
          <cell r="A1265"/>
          <cell r="B1265"/>
          <cell r="C1265"/>
          <cell r="D1265"/>
          <cell r="E1265"/>
          <cell r="F1265"/>
          <cell r="G1265"/>
          <cell r="H1265"/>
          <cell r="I1265"/>
          <cell r="J1265"/>
          <cell r="K1265"/>
          <cell r="L1265"/>
          <cell r="M1265"/>
          <cell r="N1265"/>
          <cell r="O1265"/>
        </row>
        <row r="1266">
          <cell r="A1266"/>
          <cell r="B1266"/>
          <cell r="C1266"/>
          <cell r="D1266"/>
          <cell r="E1266"/>
          <cell r="F1266"/>
          <cell r="G1266"/>
          <cell r="H1266"/>
          <cell r="I1266"/>
          <cell r="J1266"/>
          <cell r="K1266"/>
          <cell r="L1266"/>
          <cell r="M1266"/>
          <cell r="N1266"/>
          <cell r="O1266"/>
        </row>
        <row r="1267">
          <cell r="A1267"/>
          <cell r="B1267"/>
          <cell r="C1267"/>
          <cell r="D1267"/>
          <cell r="E1267"/>
          <cell r="F1267"/>
          <cell r="G1267"/>
          <cell r="H1267"/>
          <cell r="I1267"/>
          <cell r="J1267"/>
          <cell r="K1267"/>
          <cell r="L1267"/>
          <cell r="M1267"/>
          <cell r="N1267"/>
          <cell r="O1267"/>
        </row>
        <row r="1268">
          <cell r="A1268"/>
          <cell r="B1268"/>
          <cell r="C1268"/>
          <cell r="D1268"/>
          <cell r="E1268"/>
          <cell r="F1268"/>
          <cell r="G1268"/>
          <cell r="H1268"/>
          <cell r="I1268"/>
          <cell r="J1268"/>
          <cell r="K1268"/>
          <cell r="L1268"/>
          <cell r="M1268"/>
          <cell r="N1268"/>
          <cell r="O1268"/>
        </row>
        <row r="1269">
          <cell r="A1269"/>
          <cell r="B1269"/>
          <cell r="C1269"/>
          <cell r="D1269"/>
          <cell r="E1269"/>
          <cell r="F1269"/>
          <cell r="G1269"/>
          <cell r="H1269"/>
          <cell r="I1269"/>
          <cell r="J1269"/>
          <cell r="K1269"/>
          <cell r="L1269"/>
          <cell r="M1269"/>
          <cell r="N1269"/>
          <cell r="O1269"/>
        </row>
        <row r="1270">
          <cell r="A1270"/>
          <cell r="B1270"/>
          <cell r="C1270"/>
          <cell r="D1270"/>
          <cell r="E1270"/>
          <cell r="F1270"/>
          <cell r="G1270"/>
          <cell r="H1270"/>
          <cell r="I1270"/>
          <cell r="J1270"/>
          <cell r="K1270"/>
          <cell r="L1270"/>
          <cell r="M1270"/>
          <cell r="N1270"/>
          <cell r="O1270"/>
        </row>
        <row r="1271">
          <cell r="A1271"/>
          <cell r="B1271"/>
          <cell r="C1271"/>
          <cell r="D1271"/>
          <cell r="E1271"/>
          <cell r="F1271"/>
          <cell r="G1271"/>
          <cell r="H1271"/>
          <cell r="I1271"/>
          <cell r="J1271"/>
          <cell r="K1271"/>
          <cell r="L1271"/>
          <cell r="M1271"/>
          <cell r="N1271"/>
          <cell r="O1271"/>
        </row>
        <row r="1272">
          <cell r="A1272"/>
          <cell r="B1272"/>
          <cell r="C1272"/>
          <cell r="D1272"/>
          <cell r="E1272"/>
          <cell r="F1272"/>
          <cell r="G1272"/>
          <cell r="H1272"/>
          <cell r="I1272"/>
          <cell r="J1272"/>
          <cell r="K1272"/>
          <cell r="L1272"/>
          <cell r="M1272"/>
          <cell r="N1272"/>
          <cell r="O1272"/>
        </row>
        <row r="1273">
          <cell r="A1273"/>
          <cell r="B1273"/>
          <cell r="C1273"/>
          <cell r="D1273"/>
          <cell r="E1273"/>
          <cell r="F1273"/>
          <cell r="G1273"/>
          <cell r="H1273"/>
          <cell r="I1273"/>
          <cell r="J1273"/>
          <cell r="K1273"/>
          <cell r="L1273"/>
          <cell r="M1273"/>
          <cell r="N1273"/>
          <cell r="O1273"/>
        </row>
        <row r="1274">
          <cell r="A1274"/>
          <cell r="B1274"/>
          <cell r="C1274"/>
          <cell r="D1274"/>
          <cell r="E1274"/>
          <cell r="F1274"/>
          <cell r="G1274"/>
          <cell r="H1274"/>
          <cell r="I1274"/>
          <cell r="J1274"/>
          <cell r="K1274"/>
          <cell r="L1274"/>
          <cell r="M1274"/>
          <cell r="N1274"/>
          <cell r="O1274"/>
        </row>
        <row r="1275">
          <cell r="A1275"/>
          <cell r="B1275"/>
          <cell r="C1275"/>
          <cell r="D1275"/>
          <cell r="E1275"/>
          <cell r="F1275"/>
          <cell r="G1275"/>
          <cell r="H1275"/>
          <cell r="I1275"/>
          <cell r="J1275"/>
          <cell r="K1275"/>
          <cell r="L1275"/>
          <cell r="M1275"/>
          <cell r="N1275"/>
          <cell r="O1275"/>
        </row>
        <row r="1276">
          <cell r="A1276"/>
          <cell r="B1276"/>
          <cell r="C1276"/>
          <cell r="D1276"/>
          <cell r="E1276"/>
          <cell r="F1276"/>
          <cell r="G1276"/>
          <cell r="H1276"/>
          <cell r="I1276"/>
          <cell r="J1276"/>
          <cell r="K1276"/>
          <cell r="L1276"/>
          <cell r="M1276"/>
          <cell r="N1276"/>
          <cell r="O1276"/>
        </row>
        <row r="1277">
          <cell r="A1277"/>
          <cell r="B1277"/>
          <cell r="C1277"/>
          <cell r="D1277"/>
          <cell r="E1277"/>
          <cell r="F1277"/>
          <cell r="G1277"/>
          <cell r="H1277"/>
          <cell r="I1277"/>
          <cell r="J1277"/>
          <cell r="K1277"/>
          <cell r="L1277"/>
          <cell r="M1277"/>
          <cell r="N1277"/>
          <cell r="O1277"/>
        </row>
        <row r="1278">
          <cell r="A1278"/>
          <cell r="B1278"/>
          <cell r="C1278"/>
          <cell r="D1278"/>
          <cell r="E1278"/>
          <cell r="F1278"/>
          <cell r="G1278"/>
          <cell r="H1278"/>
          <cell r="I1278"/>
          <cell r="J1278"/>
          <cell r="K1278"/>
          <cell r="L1278"/>
          <cell r="M1278"/>
          <cell r="N1278"/>
          <cell r="O1278"/>
        </row>
        <row r="1279">
          <cell r="A1279"/>
          <cell r="B1279"/>
          <cell r="C1279"/>
          <cell r="D1279"/>
          <cell r="E1279"/>
          <cell r="F1279"/>
          <cell r="G1279"/>
          <cell r="H1279"/>
          <cell r="I1279"/>
          <cell r="J1279"/>
          <cell r="K1279"/>
          <cell r="L1279"/>
          <cell r="M1279"/>
          <cell r="N1279"/>
          <cell r="O1279"/>
        </row>
        <row r="1280">
          <cell r="A1280"/>
          <cell r="B1280"/>
          <cell r="C1280"/>
          <cell r="D1280"/>
          <cell r="E1280"/>
          <cell r="F1280"/>
          <cell r="G1280"/>
          <cell r="H1280"/>
          <cell r="I1280"/>
          <cell r="J1280"/>
          <cell r="K1280"/>
          <cell r="L1280"/>
          <cell r="M1280"/>
          <cell r="N1280"/>
          <cell r="O1280"/>
        </row>
        <row r="1281">
          <cell r="A1281"/>
          <cell r="B1281"/>
          <cell r="C1281"/>
          <cell r="D1281"/>
          <cell r="E1281"/>
          <cell r="F1281"/>
          <cell r="G1281"/>
          <cell r="H1281"/>
          <cell r="I1281"/>
          <cell r="J1281"/>
          <cell r="K1281"/>
          <cell r="L1281"/>
          <cell r="M1281"/>
          <cell r="N1281"/>
          <cell r="O1281"/>
        </row>
        <row r="1282">
          <cell r="A1282"/>
          <cell r="B1282"/>
          <cell r="C1282"/>
          <cell r="D1282"/>
          <cell r="E1282"/>
          <cell r="F1282"/>
          <cell r="G1282"/>
          <cell r="H1282"/>
          <cell r="I1282"/>
          <cell r="J1282"/>
          <cell r="K1282"/>
          <cell r="L1282"/>
          <cell r="M1282"/>
          <cell r="N1282"/>
          <cell r="O1282"/>
        </row>
        <row r="1283">
          <cell r="A1283"/>
          <cell r="B1283"/>
          <cell r="C1283"/>
          <cell r="D1283"/>
          <cell r="E1283"/>
          <cell r="F1283"/>
          <cell r="G1283"/>
          <cell r="H1283"/>
          <cell r="I1283"/>
          <cell r="J1283"/>
          <cell r="K1283"/>
          <cell r="L1283"/>
          <cell r="M1283"/>
          <cell r="N1283"/>
          <cell r="O1283"/>
        </row>
        <row r="1284">
          <cell r="A1284"/>
          <cell r="B1284"/>
          <cell r="C1284"/>
          <cell r="D1284"/>
          <cell r="E1284"/>
          <cell r="F1284"/>
          <cell r="G1284"/>
          <cell r="H1284"/>
          <cell r="I1284"/>
          <cell r="J1284"/>
          <cell r="K1284"/>
          <cell r="L1284"/>
          <cell r="M1284"/>
          <cell r="N1284"/>
          <cell r="O1284"/>
        </row>
        <row r="1285">
          <cell r="A1285"/>
          <cell r="B1285"/>
          <cell r="C1285"/>
          <cell r="D1285"/>
          <cell r="E1285"/>
          <cell r="F1285"/>
          <cell r="G1285"/>
          <cell r="H1285"/>
          <cell r="I1285"/>
          <cell r="J1285"/>
          <cell r="K1285"/>
          <cell r="L1285"/>
          <cell r="M1285"/>
          <cell r="N1285"/>
          <cell r="O1285"/>
        </row>
        <row r="1286">
          <cell r="A1286"/>
          <cell r="B1286"/>
          <cell r="C1286"/>
          <cell r="D1286"/>
          <cell r="E1286"/>
          <cell r="F1286"/>
          <cell r="G1286"/>
          <cell r="H1286"/>
          <cell r="I1286"/>
          <cell r="J1286"/>
          <cell r="K1286"/>
          <cell r="L1286"/>
          <cell r="M1286"/>
          <cell r="N1286"/>
          <cell r="O1286"/>
        </row>
        <row r="1287">
          <cell r="A1287"/>
          <cell r="B1287"/>
          <cell r="C1287"/>
          <cell r="D1287"/>
          <cell r="E1287"/>
          <cell r="F1287"/>
          <cell r="G1287"/>
          <cell r="H1287"/>
          <cell r="I1287"/>
          <cell r="J1287"/>
          <cell r="K1287"/>
          <cell r="L1287"/>
          <cell r="M1287"/>
          <cell r="N1287"/>
          <cell r="O1287"/>
        </row>
        <row r="1288">
          <cell r="A1288"/>
          <cell r="B1288"/>
          <cell r="C1288"/>
          <cell r="D1288"/>
          <cell r="E1288"/>
          <cell r="F1288"/>
          <cell r="G1288"/>
          <cell r="H1288"/>
          <cell r="I1288"/>
          <cell r="J1288"/>
          <cell r="K1288"/>
          <cell r="L1288"/>
          <cell r="M1288"/>
          <cell r="N1288"/>
          <cell r="O1288"/>
        </row>
        <row r="1289">
          <cell r="A1289"/>
          <cell r="B1289"/>
          <cell r="C1289"/>
          <cell r="D1289"/>
          <cell r="E1289"/>
          <cell r="F1289"/>
          <cell r="G1289"/>
          <cell r="H1289"/>
          <cell r="I1289"/>
          <cell r="J1289"/>
          <cell r="K1289"/>
          <cell r="L1289"/>
          <cell r="M1289"/>
          <cell r="N1289"/>
          <cell r="O1289"/>
        </row>
        <row r="1290">
          <cell r="A1290"/>
          <cell r="B1290"/>
          <cell r="C1290"/>
          <cell r="D1290"/>
          <cell r="E1290"/>
          <cell r="F1290"/>
          <cell r="G1290"/>
          <cell r="H1290"/>
          <cell r="I1290"/>
          <cell r="J1290"/>
          <cell r="K1290"/>
          <cell r="L1290"/>
          <cell r="M1290"/>
          <cell r="N1290"/>
          <cell r="O1290"/>
        </row>
        <row r="1291">
          <cell r="A1291"/>
          <cell r="B1291"/>
          <cell r="C1291"/>
          <cell r="D1291"/>
          <cell r="E1291"/>
          <cell r="F1291"/>
          <cell r="G1291"/>
          <cell r="H1291"/>
          <cell r="I1291"/>
          <cell r="J1291"/>
          <cell r="K1291"/>
          <cell r="L1291"/>
          <cell r="M1291"/>
          <cell r="N1291"/>
          <cell r="O1291"/>
        </row>
        <row r="1292">
          <cell r="A1292"/>
          <cell r="B1292"/>
          <cell r="C1292"/>
          <cell r="D1292"/>
          <cell r="E1292"/>
          <cell r="F1292"/>
          <cell r="G1292"/>
          <cell r="H1292"/>
          <cell r="I1292"/>
          <cell r="J1292"/>
          <cell r="K1292"/>
          <cell r="L1292"/>
          <cell r="M1292"/>
          <cell r="N1292"/>
          <cell r="O1292"/>
        </row>
        <row r="1293">
          <cell r="A1293"/>
          <cell r="B1293"/>
          <cell r="C1293"/>
          <cell r="D1293"/>
          <cell r="E1293"/>
          <cell r="F1293"/>
          <cell r="G1293"/>
          <cell r="H1293"/>
          <cell r="I1293"/>
          <cell r="J1293"/>
          <cell r="K1293"/>
          <cell r="L1293"/>
          <cell r="M1293"/>
          <cell r="N1293"/>
          <cell r="O1293"/>
        </row>
        <row r="1294">
          <cell r="A1294"/>
          <cell r="B1294"/>
          <cell r="C1294"/>
          <cell r="D1294"/>
          <cell r="E1294"/>
          <cell r="F1294"/>
          <cell r="G1294"/>
          <cell r="H1294"/>
          <cell r="I1294"/>
          <cell r="J1294"/>
          <cell r="K1294"/>
          <cell r="L1294"/>
          <cell r="M1294"/>
          <cell r="N1294"/>
          <cell r="O1294"/>
        </row>
        <row r="1295">
          <cell r="A1295"/>
          <cell r="B1295"/>
          <cell r="C1295"/>
          <cell r="D1295"/>
          <cell r="E1295"/>
          <cell r="F1295"/>
          <cell r="G1295"/>
          <cell r="H1295"/>
          <cell r="I1295"/>
          <cell r="J1295"/>
          <cell r="K1295"/>
          <cell r="L1295"/>
          <cell r="M1295"/>
          <cell r="N1295"/>
          <cell r="O1295"/>
        </row>
        <row r="1296">
          <cell r="A1296"/>
          <cell r="B1296"/>
          <cell r="C1296"/>
          <cell r="D1296"/>
          <cell r="E1296"/>
          <cell r="F1296"/>
          <cell r="G1296"/>
          <cell r="H1296"/>
          <cell r="I1296"/>
          <cell r="J1296"/>
          <cell r="K1296"/>
          <cell r="L1296"/>
          <cell r="M1296"/>
          <cell r="N1296"/>
          <cell r="O1296"/>
        </row>
        <row r="1297">
          <cell r="A1297"/>
          <cell r="B1297"/>
          <cell r="C1297"/>
          <cell r="D1297"/>
          <cell r="E1297"/>
          <cell r="F1297"/>
          <cell r="G1297"/>
          <cell r="H1297"/>
          <cell r="I1297"/>
          <cell r="J1297"/>
          <cell r="K1297"/>
          <cell r="L1297"/>
          <cell r="M1297"/>
          <cell r="N1297"/>
          <cell r="O1297"/>
        </row>
        <row r="1298">
          <cell r="A1298"/>
          <cell r="B1298"/>
          <cell r="C1298"/>
          <cell r="D1298"/>
          <cell r="E1298"/>
          <cell r="F1298"/>
          <cell r="G1298"/>
          <cell r="H1298"/>
          <cell r="I1298"/>
          <cell r="J1298"/>
          <cell r="K1298"/>
          <cell r="L1298"/>
          <cell r="M1298"/>
          <cell r="N1298"/>
          <cell r="O1298"/>
        </row>
        <row r="1299">
          <cell r="A1299"/>
          <cell r="B1299"/>
          <cell r="C1299"/>
          <cell r="D1299"/>
          <cell r="E1299"/>
          <cell r="F1299"/>
          <cell r="G1299"/>
          <cell r="H1299"/>
          <cell r="I1299"/>
          <cell r="J1299"/>
          <cell r="K1299"/>
          <cell r="L1299"/>
          <cell r="M1299"/>
          <cell r="N1299"/>
          <cell r="O1299"/>
        </row>
        <row r="1300">
          <cell r="A1300"/>
          <cell r="B1300"/>
          <cell r="C1300"/>
          <cell r="D1300"/>
          <cell r="E1300"/>
          <cell r="F1300"/>
          <cell r="G1300"/>
          <cell r="H1300"/>
          <cell r="I1300"/>
          <cell r="J1300"/>
          <cell r="K1300"/>
          <cell r="L1300"/>
          <cell r="M1300"/>
          <cell r="N1300"/>
          <cell r="O1300"/>
        </row>
        <row r="1301">
          <cell r="A1301"/>
          <cell r="B1301"/>
          <cell r="C1301"/>
          <cell r="D1301"/>
          <cell r="E1301"/>
          <cell r="F1301"/>
          <cell r="G1301"/>
          <cell r="H1301"/>
          <cell r="I1301"/>
          <cell r="J1301"/>
          <cell r="K1301"/>
          <cell r="L1301"/>
          <cell r="M1301"/>
          <cell r="N1301"/>
          <cell r="O1301"/>
        </row>
        <row r="1302">
          <cell r="A1302"/>
          <cell r="B1302"/>
          <cell r="C1302"/>
          <cell r="D1302"/>
          <cell r="E1302"/>
          <cell r="F1302"/>
          <cell r="G1302"/>
          <cell r="H1302"/>
          <cell r="I1302"/>
          <cell r="J1302"/>
          <cell r="K1302"/>
          <cell r="L1302"/>
          <cell r="M1302"/>
          <cell r="N1302"/>
          <cell r="O1302"/>
        </row>
        <row r="1303">
          <cell r="A1303"/>
          <cell r="B1303"/>
          <cell r="C1303"/>
          <cell r="D1303"/>
          <cell r="E1303"/>
          <cell r="F1303"/>
          <cell r="G1303"/>
          <cell r="H1303"/>
          <cell r="I1303"/>
          <cell r="J1303"/>
          <cell r="K1303"/>
          <cell r="L1303"/>
          <cell r="M1303"/>
          <cell r="N1303"/>
          <cell r="O1303"/>
        </row>
        <row r="1304">
          <cell r="A1304"/>
          <cell r="B1304"/>
          <cell r="C1304"/>
          <cell r="D1304"/>
          <cell r="E1304"/>
          <cell r="F1304"/>
          <cell r="G1304"/>
          <cell r="H1304"/>
          <cell r="I1304"/>
          <cell r="J1304"/>
          <cell r="K1304"/>
          <cell r="L1304"/>
          <cell r="M1304"/>
          <cell r="N1304"/>
          <cell r="O1304"/>
        </row>
        <row r="1305">
          <cell r="A1305"/>
          <cell r="B1305"/>
          <cell r="C1305"/>
          <cell r="D1305"/>
          <cell r="E1305"/>
          <cell r="F1305"/>
          <cell r="G1305"/>
          <cell r="H1305"/>
          <cell r="I1305"/>
          <cell r="J1305"/>
          <cell r="K1305"/>
          <cell r="L1305"/>
          <cell r="M1305"/>
          <cell r="N1305"/>
          <cell r="O1305"/>
        </row>
        <row r="1306">
          <cell r="A1306"/>
          <cell r="B1306"/>
          <cell r="C1306"/>
          <cell r="D1306"/>
          <cell r="E1306"/>
          <cell r="F1306"/>
          <cell r="G1306"/>
          <cell r="H1306"/>
          <cell r="I1306"/>
          <cell r="J1306"/>
          <cell r="K1306"/>
          <cell r="L1306"/>
          <cell r="M1306"/>
          <cell r="N1306"/>
          <cell r="O1306"/>
        </row>
        <row r="1307">
          <cell r="A1307"/>
          <cell r="B1307"/>
          <cell r="C1307"/>
          <cell r="D1307"/>
          <cell r="E1307"/>
          <cell r="F1307"/>
          <cell r="G1307"/>
          <cell r="H1307"/>
          <cell r="I1307"/>
          <cell r="J1307"/>
          <cell r="K1307"/>
          <cell r="L1307"/>
          <cell r="M1307"/>
          <cell r="N1307"/>
          <cell r="O1307"/>
        </row>
        <row r="1308">
          <cell r="A1308"/>
          <cell r="B1308"/>
          <cell r="C1308"/>
          <cell r="D1308"/>
          <cell r="E1308"/>
          <cell r="F1308"/>
          <cell r="G1308"/>
          <cell r="H1308"/>
          <cell r="I1308"/>
          <cell r="J1308"/>
          <cell r="K1308"/>
          <cell r="L1308"/>
          <cell r="M1308"/>
          <cell r="N1308"/>
          <cell r="O1308"/>
        </row>
        <row r="1309">
          <cell r="A1309"/>
          <cell r="B1309"/>
          <cell r="C1309"/>
          <cell r="D1309"/>
          <cell r="E1309"/>
          <cell r="F1309"/>
          <cell r="G1309"/>
          <cell r="H1309"/>
          <cell r="I1309"/>
          <cell r="J1309"/>
          <cell r="K1309"/>
          <cell r="L1309"/>
          <cell r="M1309"/>
          <cell r="N1309"/>
          <cell r="O1309"/>
        </row>
        <row r="1310">
          <cell r="A1310"/>
          <cell r="B1310"/>
          <cell r="C1310"/>
          <cell r="D1310"/>
          <cell r="E1310"/>
          <cell r="F1310"/>
          <cell r="G1310"/>
          <cell r="H1310"/>
          <cell r="I1310"/>
          <cell r="J1310"/>
          <cell r="K1310"/>
          <cell r="L1310"/>
          <cell r="M1310"/>
          <cell r="N1310"/>
          <cell r="O1310"/>
        </row>
        <row r="1311">
          <cell r="A1311"/>
          <cell r="B1311"/>
          <cell r="C1311"/>
          <cell r="D1311"/>
          <cell r="E1311"/>
          <cell r="F1311"/>
          <cell r="G1311"/>
          <cell r="H1311"/>
          <cell r="I1311"/>
          <cell r="J1311"/>
          <cell r="K1311"/>
          <cell r="L1311"/>
          <cell r="M1311"/>
          <cell r="N1311"/>
          <cell r="O1311"/>
        </row>
        <row r="1312">
          <cell r="A1312"/>
          <cell r="B1312"/>
          <cell r="C1312"/>
          <cell r="D1312"/>
          <cell r="E1312"/>
          <cell r="F1312"/>
          <cell r="G1312"/>
          <cell r="H1312"/>
          <cell r="I1312"/>
          <cell r="J1312"/>
          <cell r="K1312"/>
          <cell r="L1312"/>
          <cell r="M1312"/>
          <cell r="N1312"/>
          <cell r="O1312"/>
        </row>
        <row r="1313">
          <cell r="A1313"/>
          <cell r="B1313"/>
          <cell r="C1313"/>
          <cell r="D1313"/>
          <cell r="E1313"/>
          <cell r="F1313"/>
          <cell r="G1313"/>
          <cell r="H1313"/>
          <cell r="I1313"/>
          <cell r="J1313"/>
          <cell r="K1313"/>
          <cell r="L1313"/>
          <cell r="M1313"/>
          <cell r="N1313"/>
          <cell r="O1313"/>
        </row>
        <row r="1314">
          <cell r="A1314"/>
          <cell r="B1314"/>
          <cell r="C1314"/>
          <cell r="D1314"/>
          <cell r="E1314"/>
          <cell r="F1314"/>
          <cell r="G1314"/>
          <cell r="H1314"/>
          <cell r="I1314"/>
          <cell r="J1314"/>
          <cell r="K1314"/>
          <cell r="L1314"/>
          <cell r="M1314"/>
          <cell r="N1314"/>
          <cell r="O1314"/>
        </row>
        <row r="1315">
          <cell r="A1315"/>
          <cell r="B1315"/>
          <cell r="C1315"/>
          <cell r="D1315"/>
          <cell r="E1315"/>
          <cell r="F1315"/>
          <cell r="G1315"/>
          <cell r="H1315"/>
          <cell r="I1315"/>
          <cell r="J1315"/>
          <cell r="K1315"/>
          <cell r="L1315"/>
          <cell r="M1315"/>
          <cell r="N1315"/>
          <cell r="O1315"/>
        </row>
        <row r="1316">
          <cell r="A1316"/>
          <cell r="B1316"/>
          <cell r="C1316"/>
          <cell r="D1316"/>
          <cell r="E1316"/>
          <cell r="F1316"/>
          <cell r="G1316"/>
          <cell r="H1316"/>
          <cell r="I1316"/>
          <cell r="J1316"/>
          <cell r="K1316"/>
          <cell r="L1316"/>
          <cell r="M1316"/>
          <cell r="N1316"/>
          <cell r="O1316"/>
        </row>
        <row r="1317">
          <cell r="A1317"/>
          <cell r="B1317"/>
          <cell r="C1317"/>
          <cell r="D1317"/>
          <cell r="E1317"/>
          <cell r="F1317"/>
          <cell r="G1317"/>
          <cell r="H1317"/>
          <cell r="I1317"/>
          <cell r="J1317"/>
          <cell r="K1317"/>
          <cell r="L1317"/>
          <cell r="M1317"/>
          <cell r="N1317"/>
          <cell r="O1317"/>
        </row>
        <row r="1318">
          <cell r="A1318"/>
          <cell r="B1318"/>
          <cell r="C1318"/>
          <cell r="D1318"/>
          <cell r="E1318"/>
          <cell r="F1318"/>
          <cell r="G1318"/>
          <cell r="H1318"/>
          <cell r="I1318"/>
          <cell r="J1318"/>
          <cell r="K1318"/>
          <cell r="L1318"/>
          <cell r="M1318"/>
          <cell r="N1318"/>
          <cell r="O1318"/>
        </row>
        <row r="1319">
          <cell r="A1319"/>
          <cell r="B1319"/>
          <cell r="C1319"/>
          <cell r="D1319"/>
          <cell r="E1319"/>
          <cell r="F1319"/>
          <cell r="G1319"/>
          <cell r="H1319"/>
          <cell r="I1319"/>
          <cell r="J1319"/>
          <cell r="K1319"/>
          <cell r="L1319"/>
          <cell r="M1319"/>
          <cell r="N1319"/>
          <cell r="O1319"/>
        </row>
        <row r="1320">
          <cell r="A1320"/>
          <cell r="B1320"/>
          <cell r="C1320"/>
          <cell r="D1320"/>
          <cell r="E1320"/>
          <cell r="F1320"/>
          <cell r="G1320"/>
          <cell r="H1320"/>
          <cell r="I1320"/>
          <cell r="J1320"/>
          <cell r="K1320"/>
          <cell r="L1320"/>
          <cell r="M1320"/>
          <cell r="N1320"/>
          <cell r="O1320"/>
        </row>
        <row r="1321">
          <cell r="A1321"/>
          <cell r="B1321"/>
          <cell r="C1321"/>
          <cell r="D1321"/>
          <cell r="E1321"/>
          <cell r="F1321"/>
          <cell r="G1321"/>
          <cell r="H1321"/>
          <cell r="I1321"/>
          <cell r="J1321"/>
          <cell r="K1321"/>
          <cell r="L1321"/>
          <cell r="M1321"/>
          <cell r="N1321"/>
          <cell r="O1321"/>
        </row>
        <row r="1322">
          <cell r="A1322"/>
          <cell r="B1322"/>
          <cell r="C1322"/>
          <cell r="D1322"/>
          <cell r="E1322"/>
          <cell r="F1322"/>
          <cell r="G1322"/>
          <cell r="H1322"/>
          <cell r="I1322"/>
          <cell r="J1322"/>
          <cell r="K1322"/>
          <cell r="L1322"/>
          <cell r="M1322"/>
          <cell r="N1322"/>
          <cell r="O1322"/>
        </row>
        <row r="1323">
          <cell r="A1323"/>
          <cell r="B1323"/>
          <cell r="C1323"/>
          <cell r="D1323"/>
          <cell r="E1323"/>
          <cell r="F1323"/>
          <cell r="G1323"/>
          <cell r="H1323"/>
          <cell r="I1323"/>
          <cell r="J1323"/>
          <cell r="K1323"/>
          <cell r="L1323"/>
          <cell r="M1323"/>
          <cell r="N1323"/>
          <cell r="O1323"/>
        </row>
        <row r="1324">
          <cell r="A1324"/>
          <cell r="B1324"/>
          <cell r="C1324"/>
          <cell r="D1324"/>
          <cell r="E1324"/>
          <cell r="F1324"/>
          <cell r="G1324"/>
          <cell r="H1324"/>
          <cell r="I1324"/>
          <cell r="J1324"/>
          <cell r="K1324"/>
          <cell r="L1324"/>
          <cell r="M1324"/>
          <cell r="N1324"/>
          <cell r="O1324"/>
        </row>
        <row r="1325">
          <cell r="A1325"/>
          <cell r="B1325"/>
          <cell r="C1325"/>
          <cell r="D1325"/>
          <cell r="E1325"/>
          <cell r="F1325"/>
          <cell r="G1325"/>
          <cell r="H1325"/>
          <cell r="I1325"/>
          <cell r="J1325"/>
          <cell r="K1325"/>
          <cell r="L1325"/>
          <cell r="M1325"/>
          <cell r="N1325"/>
          <cell r="O1325"/>
        </row>
        <row r="1326">
          <cell r="A1326"/>
          <cell r="B1326"/>
          <cell r="C1326"/>
          <cell r="D1326"/>
          <cell r="E1326"/>
          <cell r="F1326"/>
          <cell r="G1326"/>
          <cell r="H1326"/>
          <cell r="I1326"/>
          <cell r="J1326"/>
          <cell r="K1326"/>
          <cell r="L1326"/>
          <cell r="M1326"/>
          <cell r="N1326"/>
          <cell r="O1326"/>
        </row>
        <row r="1327">
          <cell r="A1327"/>
          <cell r="B1327"/>
          <cell r="C1327"/>
          <cell r="D1327"/>
          <cell r="E1327"/>
          <cell r="F1327"/>
          <cell r="G1327"/>
          <cell r="H1327"/>
          <cell r="I1327"/>
          <cell r="J1327"/>
          <cell r="K1327"/>
          <cell r="L1327"/>
          <cell r="M1327"/>
          <cell r="N1327"/>
          <cell r="O1327"/>
        </row>
        <row r="1328">
          <cell r="A1328"/>
          <cell r="B1328"/>
          <cell r="C1328"/>
          <cell r="D1328"/>
          <cell r="E1328"/>
          <cell r="F1328"/>
          <cell r="G1328"/>
          <cell r="H1328"/>
          <cell r="I1328"/>
          <cell r="J1328"/>
          <cell r="K1328"/>
          <cell r="L1328"/>
          <cell r="M1328"/>
          <cell r="N1328"/>
          <cell r="O1328"/>
        </row>
        <row r="1329">
          <cell r="A1329"/>
          <cell r="B1329"/>
          <cell r="C1329"/>
          <cell r="D1329"/>
          <cell r="E1329"/>
          <cell r="F1329"/>
          <cell r="G1329"/>
          <cell r="H1329"/>
          <cell r="I1329"/>
          <cell r="J1329"/>
          <cell r="K1329"/>
          <cell r="L1329"/>
          <cell r="M1329"/>
          <cell r="N1329"/>
          <cell r="O1329"/>
        </row>
        <row r="1330">
          <cell r="A1330"/>
          <cell r="B1330"/>
          <cell r="C1330"/>
          <cell r="D1330"/>
          <cell r="E1330"/>
          <cell r="F1330"/>
          <cell r="G1330"/>
          <cell r="H1330"/>
          <cell r="I1330"/>
          <cell r="J1330"/>
          <cell r="K1330"/>
          <cell r="L1330"/>
          <cell r="M1330"/>
          <cell r="N1330"/>
          <cell r="O1330"/>
        </row>
        <row r="1331">
          <cell r="A1331"/>
          <cell r="B1331"/>
          <cell r="C1331"/>
          <cell r="D1331"/>
          <cell r="E1331"/>
          <cell r="F1331"/>
          <cell r="G1331"/>
          <cell r="H1331"/>
          <cell r="I1331"/>
          <cell r="J1331"/>
          <cell r="K1331"/>
          <cell r="L1331"/>
          <cell r="M1331"/>
          <cell r="N1331"/>
          <cell r="O1331"/>
        </row>
        <row r="1332">
          <cell r="A1332"/>
          <cell r="B1332"/>
          <cell r="C1332"/>
          <cell r="D1332"/>
          <cell r="E1332"/>
          <cell r="F1332"/>
          <cell r="G1332"/>
          <cell r="H1332"/>
          <cell r="I1332"/>
          <cell r="J1332"/>
          <cell r="K1332"/>
          <cell r="L1332"/>
          <cell r="M1332"/>
          <cell r="N1332"/>
          <cell r="O1332"/>
        </row>
        <row r="1333">
          <cell r="A1333"/>
          <cell r="B1333"/>
          <cell r="C1333"/>
          <cell r="D1333"/>
          <cell r="E1333"/>
          <cell r="F1333"/>
          <cell r="G1333"/>
          <cell r="H1333"/>
          <cell r="I1333"/>
          <cell r="J1333"/>
          <cell r="K1333"/>
          <cell r="L1333"/>
          <cell r="M1333"/>
          <cell r="N1333"/>
          <cell r="O1333"/>
        </row>
        <row r="1334">
          <cell r="A1334"/>
          <cell r="B1334"/>
          <cell r="C1334"/>
          <cell r="D1334"/>
          <cell r="E1334"/>
          <cell r="F1334"/>
          <cell r="G1334"/>
          <cell r="H1334"/>
          <cell r="I1334"/>
          <cell r="J1334"/>
          <cell r="K1334"/>
          <cell r="L1334"/>
          <cell r="M1334"/>
          <cell r="N1334"/>
          <cell r="O1334"/>
        </row>
        <row r="1335">
          <cell r="A1335"/>
          <cell r="B1335"/>
          <cell r="C1335"/>
          <cell r="D1335"/>
          <cell r="E1335"/>
          <cell r="F1335"/>
          <cell r="G1335"/>
          <cell r="H1335"/>
          <cell r="I1335"/>
          <cell r="J1335"/>
          <cell r="K1335"/>
          <cell r="L1335"/>
          <cell r="M1335"/>
          <cell r="N1335"/>
          <cell r="O1335"/>
        </row>
        <row r="1336">
          <cell r="A1336"/>
          <cell r="B1336"/>
          <cell r="C1336"/>
          <cell r="D1336"/>
          <cell r="E1336"/>
          <cell r="F1336"/>
          <cell r="G1336"/>
          <cell r="H1336"/>
          <cell r="I1336"/>
          <cell r="J1336"/>
          <cell r="K1336"/>
          <cell r="L1336"/>
          <cell r="M1336"/>
          <cell r="N1336"/>
          <cell r="O1336"/>
        </row>
        <row r="1337">
          <cell r="A1337"/>
          <cell r="B1337"/>
          <cell r="C1337"/>
          <cell r="D1337"/>
          <cell r="E1337"/>
          <cell r="F1337"/>
          <cell r="G1337"/>
          <cell r="H1337"/>
          <cell r="I1337"/>
          <cell r="J1337"/>
          <cell r="K1337"/>
          <cell r="L1337"/>
          <cell r="M1337"/>
          <cell r="N1337"/>
          <cell r="O1337"/>
        </row>
        <row r="1338">
          <cell r="A1338"/>
          <cell r="B1338"/>
          <cell r="C1338"/>
          <cell r="D1338"/>
          <cell r="E1338"/>
          <cell r="F1338"/>
          <cell r="G1338"/>
          <cell r="H1338"/>
          <cell r="I1338"/>
          <cell r="J1338"/>
          <cell r="K1338"/>
          <cell r="L1338"/>
          <cell r="M1338"/>
          <cell r="N1338"/>
          <cell r="O1338"/>
        </row>
        <row r="1339">
          <cell r="A1339"/>
          <cell r="B1339"/>
          <cell r="C1339"/>
          <cell r="D1339"/>
          <cell r="E1339"/>
          <cell r="F1339"/>
          <cell r="G1339"/>
          <cell r="H1339"/>
          <cell r="I1339"/>
          <cell r="J1339"/>
          <cell r="K1339"/>
          <cell r="L1339"/>
          <cell r="M1339"/>
          <cell r="N1339"/>
          <cell r="O1339"/>
        </row>
        <row r="1340">
          <cell r="A1340"/>
          <cell r="B1340"/>
          <cell r="C1340"/>
          <cell r="D1340"/>
          <cell r="E1340"/>
          <cell r="F1340"/>
          <cell r="G1340"/>
          <cell r="H1340"/>
          <cell r="I1340"/>
          <cell r="J1340"/>
          <cell r="K1340"/>
          <cell r="L1340"/>
          <cell r="M1340"/>
          <cell r="N1340"/>
          <cell r="O1340"/>
        </row>
        <row r="1341">
          <cell r="A1341"/>
          <cell r="B1341"/>
          <cell r="C1341"/>
          <cell r="D1341"/>
          <cell r="E1341"/>
          <cell r="F1341"/>
          <cell r="G1341"/>
          <cell r="H1341"/>
          <cell r="I1341"/>
          <cell r="J1341"/>
          <cell r="K1341"/>
          <cell r="L1341"/>
          <cell r="M1341"/>
          <cell r="N1341"/>
          <cell r="O1341"/>
        </row>
        <row r="1342">
          <cell r="A1342"/>
          <cell r="B1342"/>
          <cell r="C1342"/>
          <cell r="D1342"/>
          <cell r="E1342"/>
          <cell r="F1342"/>
          <cell r="G1342"/>
          <cell r="H1342"/>
          <cell r="I1342"/>
          <cell r="J1342"/>
          <cell r="K1342"/>
          <cell r="L1342"/>
          <cell r="M1342"/>
          <cell r="N1342"/>
          <cell r="O1342"/>
        </row>
        <row r="1343">
          <cell r="A1343"/>
          <cell r="B1343"/>
          <cell r="C1343"/>
          <cell r="D1343"/>
          <cell r="E1343"/>
          <cell r="F1343"/>
          <cell r="G1343"/>
          <cell r="H1343"/>
          <cell r="I1343"/>
          <cell r="J1343"/>
          <cell r="K1343"/>
          <cell r="L1343"/>
          <cell r="M1343"/>
          <cell r="N1343"/>
          <cell r="O1343"/>
        </row>
        <row r="1344">
          <cell r="A1344"/>
          <cell r="B1344"/>
          <cell r="C1344"/>
          <cell r="D1344"/>
          <cell r="E1344"/>
          <cell r="F1344"/>
          <cell r="G1344"/>
          <cell r="H1344"/>
          <cell r="I1344"/>
          <cell r="J1344"/>
          <cell r="K1344"/>
          <cell r="L1344"/>
          <cell r="M1344"/>
          <cell r="N1344"/>
          <cell r="O1344"/>
        </row>
        <row r="1345">
          <cell r="A1345"/>
          <cell r="B1345"/>
          <cell r="C1345"/>
          <cell r="D1345"/>
          <cell r="E1345"/>
          <cell r="F1345"/>
          <cell r="G1345"/>
          <cell r="H1345"/>
          <cell r="I1345"/>
          <cell r="J1345"/>
          <cell r="K1345"/>
          <cell r="L1345"/>
          <cell r="M1345"/>
          <cell r="N1345"/>
          <cell r="O1345"/>
        </row>
        <row r="1346">
          <cell r="A1346"/>
          <cell r="B1346"/>
          <cell r="C1346"/>
          <cell r="D1346"/>
          <cell r="E1346"/>
          <cell r="F1346"/>
          <cell r="G1346"/>
          <cell r="H1346"/>
          <cell r="I1346"/>
          <cell r="J1346"/>
          <cell r="K1346"/>
          <cell r="L1346"/>
          <cell r="M1346"/>
          <cell r="N1346"/>
          <cell r="O1346"/>
        </row>
        <row r="1347">
          <cell r="A1347"/>
          <cell r="B1347"/>
          <cell r="C1347"/>
          <cell r="D1347"/>
          <cell r="E1347"/>
          <cell r="F1347"/>
          <cell r="G1347"/>
          <cell r="H1347"/>
          <cell r="I1347"/>
          <cell r="J1347"/>
          <cell r="K1347"/>
          <cell r="L1347"/>
          <cell r="M1347"/>
          <cell r="N1347"/>
          <cell r="O1347"/>
        </row>
        <row r="1348">
          <cell r="A1348"/>
          <cell r="B1348"/>
          <cell r="C1348"/>
          <cell r="D1348"/>
          <cell r="E1348"/>
          <cell r="F1348"/>
          <cell r="G1348"/>
          <cell r="H1348"/>
          <cell r="I1348"/>
          <cell r="J1348"/>
          <cell r="K1348"/>
          <cell r="L1348"/>
          <cell r="M1348"/>
          <cell r="N1348"/>
          <cell r="O1348"/>
        </row>
        <row r="1349">
          <cell r="A1349"/>
          <cell r="B1349"/>
          <cell r="C1349"/>
          <cell r="D1349"/>
          <cell r="E1349"/>
          <cell r="F1349"/>
          <cell r="G1349"/>
          <cell r="H1349"/>
          <cell r="I1349"/>
          <cell r="J1349"/>
          <cell r="K1349"/>
          <cell r="L1349"/>
          <cell r="M1349"/>
          <cell r="N1349"/>
          <cell r="O1349"/>
        </row>
        <row r="1350">
          <cell r="A1350"/>
          <cell r="B1350"/>
          <cell r="C1350"/>
          <cell r="D1350"/>
          <cell r="E1350"/>
          <cell r="F1350"/>
          <cell r="G1350"/>
          <cell r="H1350"/>
          <cell r="I1350"/>
          <cell r="J1350"/>
          <cell r="K1350"/>
          <cell r="L1350"/>
          <cell r="M1350"/>
          <cell r="N1350"/>
          <cell r="O1350"/>
        </row>
        <row r="1351">
          <cell r="A1351"/>
          <cell r="B1351"/>
          <cell r="C1351"/>
          <cell r="D1351"/>
          <cell r="E1351"/>
          <cell r="F1351"/>
          <cell r="G1351"/>
          <cell r="H1351"/>
          <cell r="I1351"/>
          <cell r="J1351"/>
          <cell r="K1351"/>
          <cell r="L1351"/>
          <cell r="M1351"/>
          <cell r="N1351"/>
          <cell r="O1351"/>
        </row>
        <row r="1352">
          <cell r="A1352"/>
          <cell r="B1352"/>
          <cell r="C1352"/>
          <cell r="D1352"/>
          <cell r="E1352"/>
          <cell r="F1352"/>
          <cell r="G1352"/>
          <cell r="H1352"/>
          <cell r="I1352"/>
          <cell r="J1352"/>
          <cell r="K1352"/>
          <cell r="L1352"/>
          <cell r="M1352"/>
          <cell r="N1352"/>
          <cell r="O1352"/>
        </row>
        <row r="1353">
          <cell r="A1353"/>
          <cell r="B1353"/>
          <cell r="C1353"/>
          <cell r="D1353"/>
          <cell r="E1353"/>
          <cell r="F1353"/>
          <cell r="G1353"/>
          <cell r="H1353"/>
          <cell r="I1353"/>
          <cell r="J1353"/>
          <cell r="K1353"/>
          <cell r="L1353"/>
          <cell r="M1353"/>
          <cell r="N1353"/>
          <cell r="O1353"/>
        </row>
        <row r="1354">
          <cell r="A1354"/>
          <cell r="B1354"/>
          <cell r="C1354"/>
          <cell r="D1354"/>
          <cell r="E1354"/>
          <cell r="F1354"/>
          <cell r="G1354"/>
          <cell r="H1354"/>
          <cell r="I1354"/>
          <cell r="J1354"/>
          <cell r="K1354"/>
          <cell r="L1354"/>
          <cell r="M1354"/>
          <cell r="N1354"/>
          <cell r="O1354"/>
        </row>
        <row r="1355">
          <cell r="A1355"/>
          <cell r="B1355"/>
          <cell r="C1355"/>
          <cell r="D1355"/>
          <cell r="E1355"/>
          <cell r="F1355"/>
          <cell r="G1355"/>
          <cell r="H1355"/>
          <cell r="I1355"/>
          <cell r="J1355"/>
          <cell r="K1355"/>
          <cell r="L1355"/>
          <cell r="M1355"/>
          <cell r="N1355"/>
          <cell r="O1355"/>
        </row>
        <row r="1356">
          <cell r="A1356"/>
          <cell r="B1356"/>
          <cell r="C1356"/>
          <cell r="D1356"/>
          <cell r="E1356"/>
          <cell r="F1356"/>
          <cell r="G1356"/>
          <cell r="H1356"/>
          <cell r="I1356"/>
          <cell r="J1356"/>
          <cell r="K1356"/>
          <cell r="L1356"/>
          <cell r="M1356"/>
          <cell r="N1356"/>
          <cell r="O1356"/>
        </row>
        <row r="1357">
          <cell r="A1357"/>
          <cell r="B1357"/>
          <cell r="C1357"/>
          <cell r="D1357"/>
          <cell r="E1357"/>
          <cell r="F1357"/>
          <cell r="G1357"/>
          <cell r="H1357"/>
          <cell r="I1357"/>
          <cell r="J1357"/>
          <cell r="K1357"/>
          <cell r="L1357"/>
          <cell r="M1357"/>
          <cell r="N1357"/>
          <cell r="O1357"/>
        </row>
        <row r="1358">
          <cell r="A1358"/>
          <cell r="B1358"/>
          <cell r="C1358"/>
          <cell r="D1358"/>
          <cell r="E1358"/>
          <cell r="F1358"/>
          <cell r="G1358"/>
          <cell r="H1358"/>
          <cell r="I1358"/>
          <cell r="J1358"/>
          <cell r="K1358"/>
          <cell r="L1358"/>
          <cell r="M1358"/>
          <cell r="N1358"/>
          <cell r="O1358"/>
        </row>
        <row r="1359">
          <cell r="A1359"/>
          <cell r="B1359"/>
          <cell r="C1359"/>
          <cell r="D1359"/>
          <cell r="E1359"/>
          <cell r="F1359"/>
          <cell r="G1359"/>
          <cell r="H1359"/>
          <cell r="I1359"/>
          <cell r="J1359"/>
          <cell r="K1359"/>
          <cell r="L1359"/>
          <cell r="M1359"/>
          <cell r="N1359"/>
          <cell r="O1359"/>
        </row>
        <row r="1360">
          <cell r="A1360"/>
          <cell r="B1360"/>
          <cell r="C1360"/>
          <cell r="D1360"/>
          <cell r="E1360"/>
          <cell r="F1360"/>
          <cell r="G1360"/>
          <cell r="H1360"/>
          <cell r="I1360"/>
          <cell r="J1360"/>
          <cell r="K1360"/>
          <cell r="L1360"/>
          <cell r="M1360"/>
          <cell r="N1360"/>
          <cell r="O1360"/>
        </row>
        <row r="1361">
          <cell r="A1361"/>
          <cell r="B1361"/>
          <cell r="C1361"/>
          <cell r="D1361"/>
          <cell r="E1361"/>
          <cell r="F1361"/>
          <cell r="G1361"/>
          <cell r="H1361"/>
          <cell r="I1361"/>
          <cell r="J1361"/>
          <cell r="K1361"/>
          <cell r="L1361"/>
          <cell r="M1361"/>
          <cell r="N1361"/>
          <cell r="O1361"/>
        </row>
        <row r="1362">
          <cell r="A1362"/>
          <cell r="B1362"/>
          <cell r="C1362"/>
          <cell r="D1362"/>
          <cell r="E1362"/>
          <cell r="F1362"/>
          <cell r="G1362"/>
          <cell r="H1362"/>
          <cell r="I1362"/>
          <cell r="J1362"/>
          <cell r="K1362"/>
          <cell r="L1362"/>
          <cell r="M1362"/>
          <cell r="N1362"/>
          <cell r="O1362"/>
        </row>
        <row r="1363">
          <cell r="A1363"/>
          <cell r="B1363"/>
          <cell r="C1363"/>
          <cell r="D1363"/>
          <cell r="E1363"/>
          <cell r="F1363"/>
          <cell r="G1363"/>
          <cell r="H1363"/>
          <cell r="I1363"/>
          <cell r="J1363"/>
          <cell r="K1363"/>
          <cell r="L1363"/>
          <cell r="M1363"/>
          <cell r="N1363"/>
          <cell r="O1363"/>
        </row>
        <row r="1364">
          <cell r="A1364"/>
          <cell r="B1364"/>
          <cell r="C1364"/>
          <cell r="D1364"/>
          <cell r="E1364"/>
          <cell r="F1364"/>
          <cell r="G1364"/>
          <cell r="H1364"/>
          <cell r="I1364"/>
          <cell r="J1364"/>
          <cell r="K1364"/>
          <cell r="L1364"/>
          <cell r="M1364"/>
          <cell r="N1364"/>
          <cell r="O1364"/>
        </row>
        <row r="1365">
          <cell r="A1365"/>
          <cell r="B1365"/>
          <cell r="C1365"/>
          <cell r="D1365"/>
          <cell r="E1365"/>
          <cell r="F1365"/>
          <cell r="G1365"/>
          <cell r="H1365"/>
          <cell r="I1365"/>
          <cell r="J1365"/>
          <cell r="K1365"/>
          <cell r="L1365"/>
          <cell r="M1365"/>
          <cell r="N1365"/>
          <cell r="O1365"/>
        </row>
        <row r="1366">
          <cell r="A1366"/>
          <cell r="B1366"/>
          <cell r="C1366"/>
          <cell r="D1366"/>
          <cell r="E1366"/>
          <cell r="F1366"/>
          <cell r="G1366"/>
          <cell r="H1366"/>
          <cell r="I1366"/>
          <cell r="J1366"/>
          <cell r="K1366"/>
          <cell r="L1366"/>
          <cell r="M1366"/>
          <cell r="N1366"/>
          <cell r="O1366"/>
        </row>
        <row r="1367">
          <cell r="A1367"/>
          <cell r="B1367"/>
          <cell r="C1367"/>
          <cell r="D1367"/>
          <cell r="E1367"/>
          <cell r="F1367"/>
          <cell r="G1367"/>
          <cell r="H1367"/>
          <cell r="I1367"/>
          <cell r="J1367"/>
          <cell r="K1367"/>
          <cell r="L1367"/>
          <cell r="M1367"/>
          <cell r="N1367"/>
          <cell r="O1367"/>
        </row>
        <row r="1368">
          <cell r="A1368"/>
          <cell r="B1368"/>
          <cell r="C1368"/>
          <cell r="D1368"/>
          <cell r="E1368"/>
          <cell r="F1368"/>
          <cell r="G1368"/>
          <cell r="H1368"/>
          <cell r="I1368"/>
          <cell r="J1368"/>
          <cell r="K1368"/>
          <cell r="L1368"/>
          <cell r="M1368"/>
          <cell r="N1368"/>
          <cell r="O1368"/>
        </row>
        <row r="1369">
          <cell r="A1369"/>
          <cell r="B1369"/>
          <cell r="C1369"/>
          <cell r="D1369"/>
          <cell r="E1369"/>
          <cell r="F1369"/>
          <cell r="G1369"/>
          <cell r="H1369"/>
          <cell r="I1369"/>
          <cell r="J1369"/>
          <cell r="K1369"/>
          <cell r="L1369"/>
          <cell r="M1369"/>
          <cell r="N1369"/>
          <cell r="O1369"/>
        </row>
        <row r="1370">
          <cell r="A1370"/>
          <cell r="B1370"/>
          <cell r="C1370"/>
          <cell r="D1370"/>
          <cell r="E1370"/>
          <cell r="F1370"/>
          <cell r="G1370"/>
          <cell r="H1370"/>
          <cell r="I1370"/>
          <cell r="J1370"/>
          <cell r="K1370"/>
          <cell r="L1370"/>
          <cell r="M1370"/>
          <cell r="N1370"/>
          <cell r="O1370"/>
        </row>
        <row r="1371">
          <cell r="A1371"/>
          <cell r="B1371"/>
          <cell r="C1371"/>
          <cell r="D1371"/>
          <cell r="E1371"/>
          <cell r="F1371"/>
          <cell r="G1371"/>
          <cell r="H1371"/>
          <cell r="I1371"/>
          <cell r="J1371"/>
          <cell r="K1371"/>
          <cell r="L1371"/>
          <cell r="M1371"/>
          <cell r="N1371"/>
          <cell r="O1371"/>
        </row>
        <row r="1372">
          <cell r="A1372"/>
          <cell r="B1372"/>
          <cell r="C1372"/>
          <cell r="D1372"/>
          <cell r="E1372"/>
          <cell r="F1372"/>
          <cell r="G1372"/>
          <cell r="H1372"/>
          <cell r="I1372"/>
          <cell r="J1372"/>
          <cell r="K1372"/>
          <cell r="L1372"/>
          <cell r="M1372"/>
          <cell r="N1372"/>
          <cell r="O1372"/>
        </row>
        <row r="1373">
          <cell r="A1373"/>
          <cell r="B1373"/>
          <cell r="C1373"/>
          <cell r="D1373"/>
          <cell r="E1373"/>
          <cell r="F1373"/>
          <cell r="G1373"/>
          <cell r="H1373"/>
          <cell r="I1373"/>
          <cell r="J1373"/>
          <cell r="K1373"/>
          <cell r="L1373"/>
          <cell r="M1373"/>
          <cell r="N1373"/>
          <cell r="O1373"/>
        </row>
        <row r="1374">
          <cell r="A1374"/>
          <cell r="B1374"/>
          <cell r="C1374"/>
          <cell r="D1374"/>
          <cell r="E1374"/>
          <cell r="F1374"/>
          <cell r="G1374"/>
          <cell r="H1374"/>
          <cell r="I1374"/>
          <cell r="J1374"/>
          <cell r="K1374"/>
          <cell r="L1374"/>
          <cell r="M1374"/>
          <cell r="N1374"/>
          <cell r="O1374"/>
        </row>
        <row r="1375">
          <cell r="A1375"/>
          <cell r="B1375"/>
          <cell r="C1375"/>
          <cell r="D1375"/>
          <cell r="E1375"/>
          <cell r="F1375"/>
          <cell r="G1375"/>
          <cell r="H1375"/>
          <cell r="I1375"/>
          <cell r="J1375"/>
          <cell r="K1375"/>
          <cell r="L1375"/>
          <cell r="M1375"/>
          <cell r="N1375"/>
          <cell r="O1375"/>
        </row>
        <row r="1376">
          <cell r="A1376"/>
          <cell r="B1376"/>
          <cell r="C1376"/>
          <cell r="D1376"/>
          <cell r="E1376"/>
          <cell r="F1376"/>
          <cell r="G1376"/>
          <cell r="H1376"/>
          <cell r="I1376"/>
          <cell r="J1376"/>
          <cell r="K1376"/>
          <cell r="L1376"/>
          <cell r="M1376"/>
          <cell r="N1376"/>
          <cell r="O1376"/>
        </row>
        <row r="1377">
          <cell r="A1377"/>
          <cell r="B1377"/>
          <cell r="C1377"/>
          <cell r="D1377"/>
          <cell r="E1377"/>
          <cell r="F1377"/>
          <cell r="G1377"/>
          <cell r="H1377"/>
          <cell r="I1377"/>
          <cell r="J1377"/>
          <cell r="K1377"/>
          <cell r="L1377"/>
          <cell r="M1377"/>
          <cell r="N1377"/>
          <cell r="O1377"/>
        </row>
        <row r="1378">
          <cell r="A1378"/>
          <cell r="B1378"/>
          <cell r="C1378"/>
          <cell r="D1378"/>
          <cell r="E1378"/>
          <cell r="F1378"/>
          <cell r="G1378"/>
          <cell r="H1378"/>
          <cell r="I1378"/>
          <cell r="J1378"/>
          <cell r="K1378"/>
          <cell r="L1378"/>
          <cell r="M1378"/>
          <cell r="N1378"/>
          <cell r="O1378"/>
        </row>
        <row r="1379">
          <cell r="A1379"/>
          <cell r="B1379"/>
          <cell r="C1379"/>
          <cell r="D1379"/>
          <cell r="E1379"/>
          <cell r="F1379"/>
          <cell r="G1379"/>
          <cell r="H1379"/>
          <cell r="I1379"/>
          <cell r="J1379"/>
          <cell r="K1379"/>
          <cell r="L1379"/>
          <cell r="M1379"/>
          <cell r="N1379"/>
          <cell r="O1379"/>
        </row>
        <row r="1380">
          <cell r="A1380"/>
          <cell r="B1380"/>
          <cell r="C1380"/>
          <cell r="D1380"/>
          <cell r="E1380"/>
          <cell r="F1380"/>
          <cell r="G1380"/>
          <cell r="H1380"/>
          <cell r="I1380"/>
          <cell r="J1380"/>
          <cell r="K1380"/>
          <cell r="L1380"/>
          <cell r="M1380"/>
          <cell r="N1380"/>
          <cell r="O1380"/>
        </row>
        <row r="1381">
          <cell r="A1381"/>
          <cell r="B1381"/>
          <cell r="C1381"/>
          <cell r="D1381"/>
          <cell r="E1381"/>
          <cell r="F1381"/>
          <cell r="G1381"/>
          <cell r="H1381"/>
          <cell r="I1381"/>
          <cell r="J1381"/>
          <cell r="K1381"/>
          <cell r="L1381"/>
          <cell r="M1381"/>
          <cell r="N1381"/>
          <cell r="O1381"/>
        </row>
        <row r="1382">
          <cell r="A1382"/>
          <cell r="B1382"/>
          <cell r="C1382"/>
          <cell r="D1382"/>
          <cell r="E1382"/>
          <cell r="F1382"/>
          <cell r="G1382"/>
          <cell r="H1382"/>
          <cell r="I1382"/>
          <cell r="J1382"/>
          <cell r="K1382"/>
          <cell r="L1382"/>
          <cell r="M1382"/>
          <cell r="N1382"/>
          <cell r="O1382"/>
        </row>
        <row r="1383">
          <cell r="A1383"/>
          <cell r="B1383"/>
          <cell r="C1383"/>
          <cell r="D1383"/>
          <cell r="E1383"/>
          <cell r="F1383"/>
          <cell r="G1383"/>
          <cell r="H1383"/>
          <cell r="I1383"/>
          <cell r="J1383"/>
          <cell r="K1383"/>
          <cell r="L1383"/>
          <cell r="M1383"/>
          <cell r="N1383"/>
          <cell r="O1383"/>
        </row>
        <row r="1384">
          <cell r="A1384"/>
          <cell r="B1384"/>
          <cell r="C1384"/>
          <cell r="D1384"/>
          <cell r="E1384"/>
          <cell r="F1384"/>
          <cell r="G1384"/>
          <cell r="H1384"/>
          <cell r="I1384"/>
          <cell r="J1384"/>
          <cell r="K1384"/>
          <cell r="L1384"/>
          <cell r="M1384"/>
          <cell r="N1384"/>
          <cell r="O1384"/>
        </row>
        <row r="1385">
          <cell r="A1385"/>
          <cell r="B1385"/>
          <cell r="C1385"/>
          <cell r="D1385"/>
          <cell r="E1385"/>
          <cell r="F1385"/>
          <cell r="G1385"/>
          <cell r="H1385"/>
          <cell r="I1385"/>
          <cell r="J1385"/>
          <cell r="K1385"/>
          <cell r="L1385"/>
          <cell r="M1385"/>
          <cell r="N1385"/>
          <cell r="O1385"/>
        </row>
        <row r="1386">
          <cell r="A1386"/>
          <cell r="B1386"/>
          <cell r="C1386"/>
          <cell r="D1386"/>
          <cell r="E1386"/>
          <cell r="F1386"/>
          <cell r="G1386"/>
          <cell r="H1386"/>
          <cell r="I1386"/>
          <cell r="J1386"/>
          <cell r="K1386"/>
          <cell r="L1386"/>
          <cell r="M1386"/>
          <cell r="N1386"/>
          <cell r="O1386"/>
        </row>
        <row r="1387">
          <cell r="A1387"/>
          <cell r="B1387"/>
          <cell r="C1387"/>
          <cell r="D1387"/>
          <cell r="E1387"/>
          <cell r="F1387"/>
          <cell r="G1387"/>
          <cell r="H1387"/>
          <cell r="I1387"/>
          <cell r="J1387"/>
          <cell r="K1387"/>
          <cell r="L1387"/>
          <cell r="M1387"/>
          <cell r="N1387"/>
          <cell r="O1387"/>
        </row>
        <row r="1388">
          <cell r="A1388"/>
          <cell r="B1388"/>
          <cell r="C1388"/>
          <cell r="D1388"/>
          <cell r="E1388"/>
          <cell r="F1388"/>
          <cell r="G1388"/>
          <cell r="H1388"/>
          <cell r="I1388"/>
          <cell r="J1388"/>
          <cell r="K1388"/>
          <cell r="L1388"/>
          <cell r="M1388"/>
          <cell r="N1388"/>
          <cell r="O1388"/>
        </row>
        <row r="1389">
          <cell r="A1389"/>
          <cell r="B1389"/>
          <cell r="C1389"/>
          <cell r="D1389"/>
          <cell r="E1389"/>
          <cell r="F1389"/>
          <cell r="G1389"/>
          <cell r="H1389"/>
          <cell r="I1389"/>
          <cell r="J1389"/>
          <cell r="K1389"/>
          <cell r="L1389"/>
          <cell r="M1389"/>
          <cell r="N1389"/>
          <cell r="O1389"/>
        </row>
        <row r="1390">
          <cell r="A1390"/>
          <cell r="B1390"/>
          <cell r="C1390"/>
          <cell r="D1390"/>
          <cell r="E1390"/>
          <cell r="F1390"/>
          <cell r="G1390"/>
          <cell r="H1390"/>
          <cell r="I1390"/>
          <cell r="J1390"/>
          <cell r="K1390"/>
          <cell r="L1390"/>
          <cell r="M1390"/>
          <cell r="N1390"/>
          <cell r="O1390"/>
        </row>
        <row r="1391">
          <cell r="A1391"/>
          <cell r="B1391"/>
          <cell r="C1391"/>
          <cell r="D1391"/>
          <cell r="E1391"/>
          <cell r="F1391"/>
          <cell r="G1391"/>
          <cell r="H1391"/>
          <cell r="I1391"/>
          <cell r="J1391"/>
          <cell r="K1391"/>
          <cell r="L1391"/>
          <cell r="M1391"/>
          <cell r="N1391"/>
          <cell r="O1391"/>
        </row>
        <row r="1392">
          <cell r="A1392"/>
          <cell r="B1392"/>
          <cell r="C1392"/>
          <cell r="D1392"/>
          <cell r="E1392"/>
          <cell r="F1392"/>
          <cell r="G1392"/>
          <cell r="H1392"/>
          <cell r="I1392"/>
          <cell r="J1392"/>
          <cell r="K1392"/>
          <cell r="L1392"/>
          <cell r="M1392"/>
          <cell r="N1392"/>
          <cell r="O1392"/>
        </row>
        <row r="1393">
          <cell r="A1393"/>
          <cell r="B1393"/>
          <cell r="C1393"/>
          <cell r="D1393"/>
          <cell r="E1393"/>
          <cell r="F1393"/>
          <cell r="G1393"/>
          <cell r="H1393"/>
          <cell r="I1393"/>
          <cell r="J1393"/>
          <cell r="K1393"/>
          <cell r="L1393"/>
          <cell r="M1393"/>
          <cell r="N1393"/>
          <cell r="O1393"/>
        </row>
        <row r="1394">
          <cell r="A1394"/>
          <cell r="B1394"/>
          <cell r="C1394"/>
          <cell r="D1394"/>
          <cell r="E1394"/>
          <cell r="F1394"/>
          <cell r="G1394"/>
          <cell r="H1394"/>
          <cell r="I1394"/>
          <cell r="J1394"/>
          <cell r="K1394"/>
          <cell r="L1394"/>
          <cell r="M1394"/>
          <cell r="N1394"/>
          <cell r="O1394"/>
        </row>
        <row r="1395">
          <cell r="A1395"/>
          <cell r="B1395"/>
          <cell r="C1395"/>
          <cell r="D1395"/>
          <cell r="E1395"/>
          <cell r="F1395"/>
          <cell r="G1395"/>
          <cell r="H1395"/>
          <cell r="I1395"/>
          <cell r="J1395"/>
          <cell r="K1395"/>
          <cell r="L1395"/>
          <cell r="M1395"/>
          <cell r="N1395"/>
          <cell r="O1395"/>
        </row>
        <row r="1396">
          <cell r="A1396"/>
          <cell r="B1396"/>
          <cell r="C1396"/>
          <cell r="D1396"/>
          <cell r="E1396"/>
          <cell r="F1396"/>
          <cell r="G1396"/>
          <cell r="H1396"/>
          <cell r="I1396"/>
          <cell r="J1396"/>
          <cell r="K1396"/>
          <cell r="L1396"/>
          <cell r="M1396"/>
          <cell r="N1396"/>
          <cell r="O1396"/>
        </row>
        <row r="1397">
          <cell r="A1397"/>
          <cell r="B1397"/>
          <cell r="C1397"/>
          <cell r="D1397"/>
          <cell r="E1397"/>
          <cell r="F1397"/>
          <cell r="G1397"/>
          <cell r="H1397"/>
          <cell r="I1397"/>
          <cell r="J1397"/>
          <cell r="K1397"/>
          <cell r="L1397"/>
          <cell r="M1397"/>
          <cell r="N1397"/>
          <cell r="O1397"/>
        </row>
        <row r="1398">
          <cell r="A1398"/>
          <cell r="B1398"/>
          <cell r="C1398"/>
          <cell r="D1398"/>
          <cell r="E1398"/>
          <cell r="F1398"/>
          <cell r="G1398"/>
          <cell r="H1398"/>
          <cell r="I1398"/>
          <cell r="J1398"/>
          <cell r="K1398"/>
          <cell r="L1398"/>
          <cell r="M1398"/>
          <cell r="N1398"/>
          <cell r="O1398"/>
        </row>
        <row r="1399">
          <cell r="A1399"/>
          <cell r="B1399"/>
          <cell r="C1399"/>
          <cell r="D1399"/>
          <cell r="E1399"/>
          <cell r="F1399"/>
          <cell r="G1399"/>
          <cell r="H1399"/>
          <cell r="I1399"/>
          <cell r="J1399"/>
          <cell r="K1399"/>
          <cell r="L1399"/>
          <cell r="M1399"/>
          <cell r="N1399"/>
          <cell r="O1399"/>
        </row>
        <row r="1400">
          <cell r="A1400"/>
          <cell r="B1400"/>
          <cell r="C1400"/>
          <cell r="D1400"/>
          <cell r="E1400"/>
          <cell r="F1400"/>
          <cell r="G1400"/>
          <cell r="H1400"/>
          <cell r="I1400"/>
          <cell r="J1400"/>
          <cell r="K1400"/>
          <cell r="L1400"/>
          <cell r="M1400"/>
          <cell r="N1400"/>
          <cell r="O1400"/>
        </row>
        <row r="1401">
          <cell r="A1401"/>
          <cell r="B1401"/>
          <cell r="C1401"/>
          <cell r="D1401"/>
          <cell r="E1401"/>
          <cell r="F1401"/>
          <cell r="G1401"/>
          <cell r="H1401"/>
          <cell r="I1401"/>
          <cell r="J1401"/>
          <cell r="K1401"/>
          <cell r="L1401"/>
          <cell r="M1401"/>
          <cell r="N1401"/>
          <cell r="O1401"/>
        </row>
        <row r="1402">
          <cell r="A1402"/>
          <cell r="B1402"/>
          <cell r="C1402"/>
          <cell r="D1402"/>
          <cell r="E1402"/>
          <cell r="F1402"/>
          <cell r="G1402"/>
          <cell r="H1402"/>
          <cell r="I1402"/>
          <cell r="J1402"/>
          <cell r="K1402"/>
          <cell r="L1402"/>
          <cell r="M1402"/>
          <cell r="N1402"/>
          <cell r="O1402"/>
        </row>
        <row r="1403">
          <cell r="A1403"/>
          <cell r="B1403"/>
          <cell r="C1403"/>
          <cell r="D1403"/>
          <cell r="E1403"/>
          <cell r="F1403"/>
          <cell r="G1403"/>
          <cell r="H1403"/>
          <cell r="I1403"/>
          <cell r="J1403"/>
          <cell r="K1403"/>
          <cell r="L1403"/>
          <cell r="M1403"/>
          <cell r="N1403"/>
          <cell r="O1403"/>
        </row>
        <row r="1404">
          <cell r="A1404"/>
          <cell r="B1404"/>
          <cell r="C1404"/>
          <cell r="D1404"/>
          <cell r="E1404"/>
          <cell r="F1404"/>
          <cell r="G1404"/>
          <cell r="H1404"/>
          <cell r="I1404"/>
          <cell r="J1404"/>
          <cell r="K1404"/>
          <cell r="L1404"/>
          <cell r="M1404"/>
          <cell r="N1404"/>
          <cell r="O1404"/>
        </row>
        <row r="1405">
          <cell r="A1405"/>
          <cell r="B1405"/>
          <cell r="C1405"/>
          <cell r="D1405"/>
          <cell r="E1405"/>
          <cell r="F1405"/>
          <cell r="G1405"/>
          <cell r="H1405"/>
          <cell r="I1405"/>
          <cell r="J1405"/>
          <cell r="K1405"/>
          <cell r="L1405"/>
          <cell r="M1405"/>
          <cell r="N1405"/>
          <cell r="O1405"/>
        </row>
        <row r="1406">
          <cell r="A1406"/>
          <cell r="B1406"/>
          <cell r="C1406"/>
          <cell r="D1406"/>
          <cell r="E1406"/>
          <cell r="F1406"/>
          <cell r="G1406"/>
          <cell r="H1406"/>
          <cell r="I1406"/>
          <cell r="J1406"/>
          <cell r="K1406"/>
          <cell r="L1406"/>
          <cell r="M1406"/>
          <cell r="N1406"/>
          <cell r="O1406"/>
        </row>
        <row r="1407">
          <cell r="A1407"/>
          <cell r="B1407"/>
          <cell r="C1407"/>
          <cell r="D1407"/>
          <cell r="E1407"/>
          <cell r="F1407"/>
          <cell r="G1407"/>
          <cell r="H1407"/>
          <cell r="I1407"/>
          <cell r="J1407"/>
          <cell r="K1407"/>
          <cell r="L1407"/>
          <cell r="M1407"/>
          <cell r="N1407"/>
          <cell r="O1407"/>
        </row>
        <row r="1408">
          <cell r="A1408"/>
          <cell r="B1408"/>
          <cell r="C1408"/>
          <cell r="D1408"/>
          <cell r="E1408"/>
          <cell r="F1408"/>
          <cell r="G1408"/>
          <cell r="H1408"/>
          <cell r="I1408"/>
          <cell r="J1408"/>
          <cell r="K1408"/>
          <cell r="L1408"/>
          <cell r="M1408"/>
          <cell r="N1408"/>
          <cell r="O1408"/>
        </row>
        <row r="1409">
          <cell r="A1409"/>
          <cell r="B1409"/>
          <cell r="C1409"/>
          <cell r="D1409"/>
          <cell r="E1409"/>
          <cell r="F1409"/>
          <cell r="G1409"/>
          <cell r="H1409"/>
          <cell r="I1409"/>
          <cell r="J1409"/>
          <cell r="K1409"/>
          <cell r="L1409"/>
          <cell r="M1409"/>
          <cell r="N1409"/>
          <cell r="O1409"/>
        </row>
        <row r="1410">
          <cell r="A1410"/>
          <cell r="B1410"/>
          <cell r="C1410"/>
          <cell r="D1410"/>
          <cell r="E1410"/>
          <cell r="F1410"/>
          <cell r="G1410"/>
          <cell r="H1410"/>
          <cell r="I1410"/>
          <cell r="J1410"/>
          <cell r="K1410"/>
          <cell r="L1410"/>
          <cell r="M1410"/>
          <cell r="N1410"/>
          <cell r="O1410"/>
        </row>
        <row r="1411">
          <cell r="A1411"/>
          <cell r="B1411"/>
          <cell r="C1411"/>
          <cell r="D1411"/>
          <cell r="E1411"/>
          <cell r="F1411"/>
          <cell r="G1411"/>
          <cell r="H1411"/>
          <cell r="I1411"/>
          <cell r="J1411"/>
          <cell r="K1411"/>
          <cell r="L1411"/>
          <cell r="M1411"/>
          <cell r="N1411"/>
          <cell r="O1411"/>
        </row>
        <row r="1412">
          <cell r="A1412"/>
          <cell r="B1412"/>
          <cell r="C1412"/>
          <cell r="D1412"/>
          <cell r="E1412"/>
          <cell r="F1412"/>
          <cell r="G1412"/>
          <cell r="H1412"/>
          <cell r="I1412"/>
          <cell r="J1412"/>
          <cell r="K1412"/>
          <cell r="L1412"/>
          <cell r="M1412"/>
          <cell r="N1412"/>
          <cell r="O1412"/>
        </row>
        <row r="1413">
          <cell r="A1413"/>
          <cell r="B1413"/>
          <cell r="C1413"/>
          <cell r="D1413"/>
          <cell r="E1413"/>
          <cell r="F1413"/>
          <cell r="G1413"/>
          <cell r="H1413"/>
          <cell r="I1413"/>
          <cell r="J1413"/>
          <cell r="K1413"/>
          <cell r="L1413"/>
          <cell r="M1413"/>
          <cell r="N1413"/>
          <cell r="O1413"/>
        </row>
        <row r="1414">
          <cell r="A1414"/>
          <cell r="B1414"/>
          <cell r="C1414"/>
          <cell r="D1414"/>
          <cell r="E1414"/>
          <cell r="F1414"/>
          <cell r="G1414"/>
          <cell r="H1414"/>
          <cell r="I1414"/>
          <cell r="J1414"/>
          <cell r="K1414"/>
          <cell r="L1414"/>
          <cell r="M1414"/>
          <cell r="N1414"/>
          <cell r="O1414"/>
        </row>
        <row r="1415">
          <cell r="A1415"/>
          <cell r="B1415"/>
          <cell r="C1415"/>
          <cell r="D1415"/>
          <cell r="E1415"/>
          <cell r="F1415"/>
          <cell r="G1415"/>
          <cell r="H1415"/>
          <cell r="I1415"/>
          <cell r="J1415"/>
          <cell r="K1415"/>
          <cell r="L1415"/>
          <cell r="M1415"/>
          <cell r="N1415"/>
          <cell r="O1415"/>
        </row>
        <row r="1416">
          <cell r="A1416"/>
          <cell r="B1416"/>
          <cell r="C1416"/>
          <cell r="D1416"/>
          <cell r="E1416"/>
          <cell r="F1416"/>
          <cell r="G1416"/>
          <cell r="H1416"/>
          <cell r="I1416"/>
          <cell r="J1416"/>
          <cell r="K1416"/>
          <cell r="L1416"/>
          <cell r="M1416"/>
          <cell r="N1416"/>
          <cell r="O1416"/>
        </row>
        <row r="1417">
          <cell r="A1417"/>
          <cell r="B1417"/>
          <cell r="C1417"/>
          <cell r="D1417"/>
          <cell r="E1417"/>
          <cell r="F1417"/>
          <cell r="G1417"/>
          <cell r="H1417"/>
          <cell r="I1417"/>
          <cell r="J1417"/>
          <cell r="K1417"/>
          <cell r="L1417"/>
          <cell r="M1417"/>
          <cell r="N1417"/>
          <cell r="O1417"/>
        </row>
        <row r="1418">
          <cell r="A1418"/>
          <cell r="B1418"/>
          <cell r="C1418"/>
          <cell r="D1418"/>
          <cell r="E1418"/>
          <cell r="F1418"/>
          <cell r="G1418"/>
          <cell r="H1418"/>
          <cell r="I1418"/>
          <cell r="J1418"/>
          <cell r="K1418"/>
          <cell r="L1418"/>
          <cell r="M1418"/>
          <cell r="N1418"/>
          <cell r="O1418"/>
        </row>
        <row r="1419">
          <cell r="A1419"/>
          <cell r="B1419"/>
          <cell r="C1419"/>
          <cell r="D1419"/>
          <cell r="E1419"/>
          <cell r="F1419"/>
          <cell r="G1419"/>
          <cell r="H1419"/>
          <cell r="I1419"/>
          <cell r="J1419"/>
          <cell r="K1419"/>
          <cell r="L1419"/>
          <cell r="M1419"/>
          <cell r="N1419"/>
          <cell r="O1419"/>
        </row>
        <row r="1420">
          <cell r="A1420"/>
          <cell r="B1420"/>
          <cell r="C1420"/>
          <cell r="D1420"/>
          <cell r="E1420"/>
          <cell r="F1420"/>
          <cell r="G1420"/>
          <cell r="H1420"/>
          <cell r="I1420"/>
          <cell r="J1420"/>
          <cell r="K1420"/>
          <cell r="L1420"/>
          <cell r="M1420"/>
          <cell r="N1420"/>
          <cell r="O1420"/>
        </row>
        <row r="1421">
          <cell r="A1421"/>
          <cell r="B1421"/>
          <cell r="C1421"/>
          <cell r="D1421"/>
          <cell r="E1421"/>
          <cell r="F1421"/>
          <cell r="G1421"/>
          <cell r="H1421"/>
          <cell r="I1421"/>
          <cell r="J1421"/>
          <cell r="K1421"/>
          <cell r="L1421"/>
          <cell r="M1421"/>
          <cell r="N1421"/>
          <cell r="O1421"/>
        </row>
        <row r="1422">
          <cell r="A1422"/>
          <cell r="B1422"/>
          <cell r="C1422"/>
          <cell r="D1422"/>
          <cell r="E1422"/>
          <cell r="F1422"/>
          <cell r="G1422"/>
          <cell r="H1422"/>
          <cell r="I1422"/>
          <cell r="J1422"/>
          <cell r="K1422"/>
          <cell r="L1422"/>
          <cell r="M1422"/>
          <cell r="N1422"/>
          <cell r="O1422"/>
        </row>
        <row r="1423">
          <cell r="A1423"/>
          <cell r="B1423"/>
          <cell r="C1423"/>
          <cell r="D1423"/>
          <cell r="E1423"/>
          <cell r="F1423"/>
          <cell r="G1423"/>
          <cell r="H1423"/>
          <cell r="I1423"/>
          <cell r="J1423"/>
          <cell r="K1423"/>
          <cell r="L1423"/>
          <cell r="M1423"/>
          <cell r="N1423"/>
          <cell r="O1423"/>
        </row>
        <row r="1424">
          <cell r="A1424"/>
          <cell r="B1424"/>
          <cell r="C1424"/>
          <cell r="D1424"/>
          <cell r="E1424"/>
          <cell r="F1424"/>
          <cell r="G1424"/>
          <cell r="H1424"/>
          <cell r="I1424"/>
          <cell r="J1424"/>
          <cell r="K1424"/>
          <cell r="L1424"/>
          <cell r="M1424"/>
          <cell r="N1424"/>
          <cell r="O1424"/>
        </row>
        <row r="1425">
          <cell r="A1425"/>
          <cell r="B1425"/>
          <cell r="C1425"/>
          <cell r="D1425"/>
          <cell r="E1425"/>
          <cell r="F1425"/>
          <cell r="G1425"/>
          <cell r="H1425"/>
          <cell r="I1425"/>
          <cell r="J1425"/>
          <cell r="K1425"/>
          <cell r="L1425"/>
          <cell r="M1425"/>
          <cell r="N1425"/>
          <cell r="O1425"/>
        </row>
        <row r="1426">
          <cell r="A1426"/>
          <cell r="B1426"/>
          <cell r="C1426"/>
          <cell r="D1426"/>
          <cell r="E1426"/>
          <cell r="F1426"/>
          <cell r="G1426"/>
          <cell r="H1426"/>
          <cell r="I1426"/>
          <cell r="J1426"/>
          <cell r="K1426"/>
          <cell r="L1426"/>
          <cell r="M1426"/>
          <cell r="N1426"/>
          <cell r="O1426"/>
        </row>
        <row r="1427">
          <cell r="A1427"/>
          <cell r="B1427"/>
          <cell r="C1427"/>
          <cell r="D1427"/>
          <cell r="E1427"/>
          <cell r="F1427"/>
          <cell r="G1427"/>
          <cell r="H1427"/>
          <cell r="I1427"/>
          <cell r="J1427"/>
          <cell r="K1427"/>
          <cell r="L1427"/>
          <cell r="M1427"/>
          <cell r="N1427"/>
          <cell r="O1427"/>
        </row>
        <row r="1428">
          <cell r="A1428"/>
          <cell r="B1428"/>
          <cell r="C1428"/>
          <cell r="D1428"/>
          <cell r="E1428"/>
          <cell r="F1428"/>
          <cell r="G1428"/>
          <cell r="H1428"/>
          <cell r="I1428"/>
          <cell r="J1428"/>
          <cell r="K1428"/>
          <cell r="L1428"/>
          <cell r="M1428"/>
          <cell r="N1428"/>
          <cell r="O1428"/>
        </row>
        <row r="1429">
          <cell r="A1429"/>
          <cell r="B1429"/>
          <cell r="C1429"/>
          <cell r="D1429"/>
          <cell r="E1429"/>
          <cell r="F1429"/>
          <cell r="G1429"/>
          <cell r="H1429"/>
          <cell r="I1429"/>
          <cell r="J1429"/>
          <cell r="K1429"/>
          <cell r="L1429"/>
          <cell r="M1429"/>
          <cell r="N1429"/>
          <cell r="O1429"/>
        </row>
        <row r="1430">
          <cell r="A1430"/>
          <cell r="B1430"/>
          <cell r="C1430"/>
          <cell r="D1430"/>
          <cell r="E1430"/>
          <cell r="F1430"/>
          <cell r="G1430"/>
          <cell r="H1430"/>
          <cell r="I1430"/>
          <cell r="J1430"/>
          <cell r="K1430"/>
          <cell r="L1430"/>
          <cell r="M1430"/>
          <cell r="N1430"/>
          <cell r="O1430"/>
        </row>
        <row r="1431">
          <cell r="A1431"/>
          <cell r="B1431"/>
          <cell r="C1431"/>
          <cell r="D1431"/>
          <cell r="E1431"/>
          <cell r="F1431"/>
          <cell r="G1431"/>
          <cell r="H1431"/>
          <cell r="I1431"/>
          <cell r="J1431"/>
          <cell r="K1431"/>
          <cell r="L1431"/>
          <cell r="M1431"/>
          <cell r="N1431"/>
          <cell r="O1431"/>
        </row>
        <row r="1432">
          <cell r="A1432"/>
          <cell r="B1432"/>
          <cell r="C1432"/>
          <cell r="D1432"/>
          <cell r="E1432"/>
          <cell r="F1432"/>
          <cell r="G1432"/>
          <cell r="H1432"/>
          <cell r="I1432"/>
          <cell r="J1432"/>
          <cell r="K1432"/>
          <cell r="L1432"/>
          <cell r="M1432"/>
          <cell r="N1432"/>
          <cell r="O1432"/>
        </row>
        <row r="1433">
          <cell r="A1433"/>
          <cell r="B1433"/>
          <cell r="C1433"/>
          <cell r="D1433"/>
          <cell r="E1433"/>
          <cell r="F1433"/>
          <cell r="G1433"/>
          <cell r="H1433"/>
          <cell r="I1433"/>
          <cell r="J1433"/>
          <cell r="K1433"/>
          <cell r="L1433"/>
          <cell r="M1433"/>
          <cell r="N1433"/>
          <cell r="O1433"/>
        </row>
        <row r="1434">
          <cell r="A1434"/>
          <cell r="B1434"/>
          <cell r="C1434"/>
          <cell r="D1434"/>
          <cell r="E1434"/>
          <cell r="F1434"/>
          <cell r="G1434"/>
          <cell r="H1434"/>
          <cell r="I1434"/>
          <cell r="J1434"/>
          <cell r="K1434"/>
          <cell r="L1434"/>
          <cell r="M1434"/>
          <cell r="N1434"/>
          <cell r="O1434"/>
        </row>
        <row r="1435">
          <cell r="A1435"/>
          <cell r="B1435"/>
          <cell r="C1435"/>
          <cell r="D1435"/>
          <cell r="E1435"/>
          <cell r="F1435"/>
          <cell r="G1435"/>
          <cell r="H1435"/>
          <cell r="I1435"/>
          <cell r="J1435"/>
          <cell r="K1435"/>
          <cell r="L1435"/>
          <cell r="M1435"/>
          <cell r="N1435"/>
          <cell r="O1435"/>
        </row>
        <row r="1436">
          <cell r="A1436"/>
          <cell r="B1436"/>
          <cell r="C1436"/>
          <cell r="D1436"/>
          <cell r="E1436"/>
          <cell r="F1436"/>
          <cell r="G1436"/>
          <cell r="H1436"/>
          <cell r="I1436"/>
          <cell r="J1436"/>
          <cell r="K1436"/>
          <cell r="L1436"/>
          <cell r="M1436"/>
          <cell r="N1436"/>
          <cell r="O1436"/>
        </row>
        <row r="1437">
          <cell r="A1437"/>
          <cell r="B1437"/>
          <cell r="C1437"/>
          <cell r="D1437"/>
          <cell r="E1437"/>
          <cell r="F1437"/>
          <cell r="G1437"/>
          <cell r="H1437"/>
          <cell r="I1437"/>
          <cell r="J1437"/>
          <cell r="K1437"/>
          <cell r="L1437"/>
          <cell r="M1437"/>
          <cell r="N1437"/>
          <cell r="O1437"/>
        </row>
        <row r="1438">
          <cell r="A1438"/>
          <cell r="B1438"/>
          <cell r="C1438"/>
          <cell r="D1438"/>
          <cell r="E1438"/>
          <cell r="F1438"/>
          <cell r="G1438"/>
          <cell r="H1438"/>
          <cell r="I1438"/>
          <cell r="J1438"/>
          <cell r="K1438"/>
          <cell r="L1438"/>
          <cell r="M1438"/>
          <cell r="N1438"/>
          <cell r="O1438"/>
        </row>
        <row r="1439">
          <cell r="A1439"/>
          <cell r="B1439"/>
          <cell r="C1439"/>
          <cell r="D1439"/>
          <cell r="E1439"/>
          <cell r="F1439"/>
          <cell r="G1439"/>
          <cell r="H1439"/>
          <cell r="I1439"/>
          <cell r="J1439"/>
          <cell r="K1439"/>
          <cell r="L1439"/>
          <cell r="M1439"/>
          <cell r="N1439"/>
          <cell r="O1439"/>
        </row>
        <row r="1440">
          <cell r="A1440"/>
          <cell r="B1440"/>
          <cell r="C1440"/>
          <cell r="D1440"/>
          <cell r="E1440"/>
          <cell r="F1440"/>
          <cell r="G1440"/>
          <cell r="H1440"/>
          <cell r="I1440"/>
          <cell r="J1440"/>
          <cell r="K1440"/>
          <cell r="L1440"/>
          <cell r="M1440"/>
          <cell r="N1440"/>
          <cell r="O1440"/>
        </row>
        <row r="1441">
          <cell r="A1441"/>
          <cell r="B1441"/>
          <cell r="C1441"/>
          <cell r="D1441"/>
          <cell r="E1441"/>
          <cell r="F1441"/>
          <cell r="G1441"/>
          <cell r="H1441"/>
          <cell r="I1441"/>
          <cell r="J1441"/>
          <cell r="K1441"/>
          <cell r="L1441"/>
          <cell r="M1441"/>
          <cell r="N1441"/>
          <cell r="O1441"/>
        </row>
        <row r="1442">
          <cell r="A1442"/>
          <cell r="B1442"/>
          <cell r="C1442"/>
          <cell r="D1442"/>
          <cell r="E1442"/>
          <cell r="F1442"/>
          <cell r="G1442"/>
          <cell r="H1442"/>
          <cell r="I1442"/>
          <cell r="J1442"/>
          <cell r="K1442"/>
          <cell r="L1442"/>
          <cell r="M1442"/>
          <cell r="N1442"/>
          <cell r="O1442"/>
        </row>
        <row r="1443">
          <cell r="A1443"/>
          <cell r="B1443"/>
          <cell r="C1443"/>
          <cell r="D1443"/>
          <cell r="E1443"/>
          <cell r="F1443"/>
          <cell r="G1443"/>
          <cell r="H1443"/>
          <cell r="I1443"/>
          <cell r="J1443"/>
          <cell r="K1443"/>
          <cell r="L1443"/>
          <cell r="M1443"/>
          <cell r="N1443"/>
          <cell r="O1443"/>
        </row>
        <row r="1444">
          <cell r="A1444"/>
          <cell r="B1444"/>
          <cell r="C1444"/>
          <cell r="D1444"/>
          <cell r="E1444"/>
          <cell r="F1444"/>
          <cell r="G1444"/>
          <cell r="H1444"/>
          <cell r="I1444"/>
          <cell r="J1444"/>
          <cell r="K1444"/>
          <cell r="L1444"/>
          <cell r="M1444"/>
          <cell r="N1444"/>
          <cell r="O1444"/>
        </row>
        <row r="1445">
          <cell r="A1445"/>
          <cell r="B1445"/>
          <cell r="C1445"/>
          <cell r="D1445"/>
          <cell r="E1445"/>
          <cell r="F1445"/>
          <cell r="G1445"/>
          <cell r="H1445"/>
          <cell r="I1445"/>
          <cell r="J1445"/>
          <cell r="K1445"/>
          <cell r="L1445"/>
          <cell r="M1445"/>
          <cell r="N1445"/>
          <cell r="O1445"/>
        </row>
        <row r="1446">
          <cell r="A1446"/>
          <cell r="B1446"/>
          <cell r="C1446"/>
          <cell r="D1446"/>
          <cell r="E1446"/>
          <cell r="F1446"/>
          <cell r="G1446"/>
          <cell r="H1446"/>
          <cell r="I1446"/>
          <cell r="J1446"/>
          <cell r="K1446"/>
          <cell r="L1446"/>
          <cell r="M1446"/>
          <cell r="N1446"/>
          <cell r="O1446"/>
        </row>
        <row r="1447">
          <cell r="A1447"/>
          <cell r="B1447"/>
          <cell r="C1447"/>
          <cell r="D1447"/>
          <cell r="E1447"/>
          <cell r="F1447"/>
          <cell r="G1447"/>
          <cell r="H1447"/>
          <cell r="I1447"/>
          <cell r="J1447"/>
          <cell r="K1447"/>
          <cell r="L1447"/>
          <cell r="M1447"/>
          <cell r="N1447"/>
          <cell r="O1447"/>
        </row>
        <row r="1448">
          <cell r="A1448"/>
          <cell r="B1448"/>
          <cell r="C1448"/>
          <cell r="D1448"/>
          <cell r="E1448"/>
          <cell r="F1448"/>
          <cell r="G1448"/>
          <cell r="H1448"/>
          <cell r="I1448"/>
          <cell r="J1448"/>
          <cell r="K1448"/>
          <cell r="L1448"/>
          <cell r="M1448"/>
          <cell r="N1448"/>
          <cell r="O1448"/>
        </row>
        <row r="1449">
          <cell r="A1449"/>
          <cell r="B1449"/>
          <cell r="C1449"/>
          <cell r="D1449"/>
          <cell r="E1449"/>
          <cell r="F1449"/>
          <cell r="G1449"/>
          <cell r="H1449"/>
          <cell r="I1449"/>
          <cell r="J1449"/>
          <cell r="K1449"/>
          <cell r="L1449"/>
          <cell r="M1449"/>
          <cell r="N1449"/>
          <cell r="O1449"/>
        </row>
        <row r="1450">
          <cell r="A1450"/>
          <cell r="B1450"/>
          <cell r="C1450"/>
          <cell r="D1450"/>
          <cell r="E1450"/>
          <cell r="F1450"/>
          <cell r="G1450"/>
          <cell r="H1450"/>
          <cell r="I1450"/>
          <cell r="J1450"/>
          <cell r="K1450"/>
          <cell r="L1450"/>
          <cell r="M1450"/>
          <cell r="N1450"/>
          <cell r="O1450"/>
        </row>
        <row r="1451">
          <cell r="A1451"/>
          <cell r="B1451"/>
          <cell r="C1451"/>
          <cell r="D1451"/>
          <cell r="E1451"/>
          <cell r="F1451"/>
          <cell r="G1451"/>
          <cell r="H1451"/>
          <cell r="I1451"/>
          <cell r="J1451"/>
          <cell r="K1451"/>
          <cell r="L1451"/>
          <cell r="M1451"/>
          <cell r="N1451"/>
          <cell r="O1451"/>
        </row>
        <row r="1452">
          <cell r="A1452"/>
          <cell r="B1452"/>
          <cell r="C1452"/>
          <cell r="D1452"/>
          <cell r="E1452"/>
          <cell r="F1452"/>
          <cell r="G1452"/>
          <cell r="H1452"/>
          <cell r="I1452"/>
          <cell r="J1452"/>
          <cell r="K1452"/>
          <cell r="L1452"/>
          <cell r="M1452"/>
          <cell r="N1452"/>
          <cell r="O1452"/>
        </row>
        <row r="1453">
          <cell r="A1453"/>
          <cell r="B1453"/>
          <cell r="C1453"/>
          <cell r="D1453"/>
          <cell r="E1453"/>
          <cell r="F1453"/>
          <cell r="G1453"/>
          <cell r="H1453"/>
          <cell r="I1453"/>
          <cell r="J1453"/>
          <cell r="K1453"/>
          <cell r="L1453"/>
          <cell r="M1453"/>
          <cell r="N1453"/>
          <cell r="O1453"/>
        </row>
        <row r="1454">
          <cell r="A1454"/>
          <cell r="B1454"/>
          <cell r="C1454"/>
          <cell r="D1454"/>
          <cell r="E1454"/>
          <cell r="F1454"/>
          <cell r="G1454"/>
          <cell r="H1454"/>
          <cell r="I1454"/>
          <cell r="J1454"/>
          <cell r="K1454"/>
          <cell r="L1454"/>
          <cell r="M1454"/>
          <cell r="N1454"/>
          <cell r="O1454"/>
        </row>
        <row r="1455">
          <cell r="A1455"/>
          <cell r="B1455"/>
          <cell r="C1455"/>
          <cell r="D1455"/>
          <cell r="E1455"/>
          <cell r="F1455"/>
          <cell r="G1455"/>
          <cell r="H1455"/>
          <cell r="I1455"/>
          <cell r="J1455"/>
          <cell r="K1455"/>
          <cell r="L1455"/>
          <cell r="M1455"/>
          <cell r="N1455"/>
          <cell r="O1455"/>
        </row>
        <row r="1456">
          <cell r="A1456"/>
          <cell r="B1456"/>
          <cell r="C1456"/>
          <cell r="D1456"/>
          <cell r="E1456"/>
          <cell r="F1456"/>
          <cell r="G1456"/>
          <cell r="H1456"/>
          <cell r="I1456"/>
          <cell r="J1456"/>
          <cell r="K1456"/>
          <cell r="L1456"/>
          <cell r="M1456"/>
          <cell r="N1456"/>
          <cell r="O1456"/>
        </row>
        <row r="1457">
          <cell r="A1457"/>
          <cell r="B1457"/>
          <cell r="C1457"/>
          <cell r="D1457"/>
          <cell r="E1457"/>
          <cell r="F1457"/>
          <cell r="G1457"/>
          <cell r="H1457"/>
          <cell r="I1457"/>
          <cell r="J1457"/>
          <cell r="K1457"/>
          <cell r="L1457"/>
          <cell r="M1457"/>
          <cell r="N1457"/>
          <cell r="O1457"/>
        </row>
        <row r="1458">
          <cell r="A1458"/>
          <cell r="B1458"/>
          <cell r="C1458"/>
          <cell r="D1458"/>
          <cell r="E1458"/>
          <cell r="F1458"/>
          <cell r="G1458"/>
          <cell r="H1458"/>
          <cell r="I1458"/>
          <cell r="J1458"/>
          <cell r="K1458"/>
          <cell r="L1458"/>
          <cell r="M1458"/>
          <cell r="N1458"/>
          <cell r="O1458"/>
        </row>
        <row r="1459">
          <cell r="A1459"/>
          <cell r="B1459"/>
          <cell r="C1459"/>
          <cell r="D1459"/>
          <cell r="E1459"/>
          <cell r="F1459"/>
          <cell r="G1459"/>
          <cell r="H1459"/>
          <cell r="I1459"/>
          <cell r="J1459"/>
          <cell r="K1459"/>
          <cell r="L1459"/>
          <cell r="M1459"/>
          <cell r="N1459"/>
          <cell r="O1459"/>
        </row>
        <row r="1460">
          <cell r="A1460"/>
          <cell r="B1460"/>
          <cell r="C1460"/>
          <cell r="D1460"/>
          <cell r="E1460"/>
          <cell r="F1460"/>
          <cell r="G1460"/>
          <cell r="H1460"/>
          <cell r="I1460"/>
          <cell r="J1460"/>
          <cell r="K1460"/>
          <cell r="L1460"/>
          <cell r="M1460"/>
          <cell r="N1460"/>
          <cell r="O1460"/>
        </row>
        <row r="1461">
          <cell r="A1461"/>
          <cell r="B1461"/>
          <cell r="C1461"/>
          <cell r="D1461"/>
          <cell r="E1461"/>
          <cell r="F1461"/>
          <cell r="G1461"/>
          <cell r="H1461"/>
          <cell r="I1461"/>
          <cell r="J1461"/>
          <cell r="K1461"/>
          <cell r="L1461"/>
          <cell r="M1461"/>
          <cell r="N1461"/>
          <cell r="O1461"/>
        </row>
        <row r="1462">
          <cell r="A1462"/>
          <cell r="B1462"/>
          <cell r="C1462"/>
          <cell r="D1462"/>
          <cell r="E1462"/>
          <cell r="F1462"/>
          <cell r="G1462"/>
          <cell r="H1462"/>
          <cell r="I1462"/>
          <cell r="J1462"/>
          <cell r="K1462"/>
          <cell r="L1462"/>
          <cell r="M1462"/>
          <cell r="N1462"/>
          <cell r="O1462"/>
        </row>
        <row r="1463">
          <cell r="A1463"/>
          <cell r="B1463"/>
          <cell r="C1463"/>
          <cell r="D1463"/>
          <cell r="E1463"/>
          <cell r="F1463"/>
          <cell r="G1463"/>
          <cell r="H1463"/>
          <cell r="I1463"/>
          <cell r="J1463"/>
          <cell r="K1463"/>
          <cell r="L1463"/>
          <cell r="M1463"/>
          <cell r="N1463"/>
          <cell r="O1463"/>
        </row>
        <row r="1464">
          <cell r="A1464"/>
          <cell r="B1464"/>
          <cell r="C1464"/>
          <cell r="D1464"/>
          <cell r="E1464"/>
          <cell r="F1464"/>
          <cell r="G1464"/>
          <cell r="H1464"/>
          <cell r="I1464"/>
          <cell r="J1464"/>
          <cell r="K1464"/>
          <cell r="L1464"/>
          <cell r="M1464"/>
          <cell r="N1464"/>
          <cell r="O1464"/>
        </row>
        <row r="1465">
          <cell r="A1465"/>
          <cell r="B1465"/>
          <cell r="C1465"/>
          <cell r="D1465"/>
          <cell r="E1465"/>
          <cell r="F1465"/>
          <cell r="G1465"/>
          <cell r="H1465"/>
          <cell r="I1465"/>
          <cell r="J1465"/>
          <cell r="K1465"/>
          <cell r="L1465"/>
          <cell r="M1465"/>
          <cell r="N1465"/>
          <cell r="O1465"/>
        </row>
        <row r="1466">
          <cell r="A1466"/>
          <cell r="B1466"/>
          <cell r="C1466"/>
          <cell r="D1466"/>
          <cell r="E1466"/>
          <cell r="F1466"/>
          <cell r="G1466"/>
          <cell r="H1466"/>
          <cell r="I1466"/>
          <cell r="J1466"/>
          <cell r="K1466"/>
          <cell r="L1466"/>
          <cell r="M1466"/>
          <cell r="N1466"/>
          <cell r="O1466"/>
        </row>
        <row r="1467">
          <cell r="A1467"/>
          <cell r="B1467"/>
          <cell r="C1467"/>
          <cell r="D1467"/>
          <cell r="E1467"/>
          <cell r="F1467"/>
          <cell r="G1467"/>
          <cell r="H1467"/>
          <cell r="I1467"/>
          <cell r="J1467"/>
          <cell r="K1467"/>
          <cell r="L1467"/>
          <cell r="M1467"/>
          <cell r="N1467"/>
          <cell r="O1467"/>
        </row>
        <row r="1468">
          <cell r="A1468"/>
          <cell r="B1468"/>
          <cell r="C1468"/>
          <cell r="D1468"/>
          <cell r="E1468"/>
          <cell r="F1468"/>
          <cell r="G1468"/>
          <cell r="H1468"/>
          <cell r="I1468"/>
          <cell r="J1468"/>
          <cell r="K1468"/>
          <cell r="L1468"/>
          <cell r="M1468"/>
          <cell r="N1468"/>
          <cell r="O1468"/>
        </row>
        <row r="1469">
          <cell r="A1469"/>
          <cell r="B1469"/>
          <cell r="C1469"/>
          <cell r="D1469"/>
          <cell r="E1469"/>
          <cell r="F1469"/>
          <cell r="G1469"/>
          <cell r="H1469"/>
          <cell r="I1469"/>
          <cell r="J1469"/>
          <cell r="K1469"/>
          <cell r="L1469"/>
          <cell r="M1469"/>
          <cell r="N1469"/>
          <cell r="O1469"/>
        </row>
        <row r="1470">
          <cell r="A1470"/>
          <cell r="B1470"/>
          <cell r="C1470"/>
          <cell r="D1470"/>
          <cell r="E1470"/>
          <cell r="F1470"/>
          <cell r="G1470"/>
          <cell r="H1470"/>
          <cell r="I1470"/>
          <cell r="J1470"/>
          <cell r="K1470"/>
          <cell r="L1470"/>
          <cell r="M1470"/>
          <cell r="N1470"/>
          <cell r="O1470"/>
        </row>
        <row r="1471">
          <cell r="A1471"/>
          <cell r="B1471"/>
          <cell r="C1471"/>
          <cell r="D1471"/>
          <cell r="E1471"/>
          <cell r="F1471"/>
          <cell r="G1471"/>
          <cell r="H1471"/>
          <cell r="I1471"/>
          <cell r="J1471"/>
          <cell r="K1471"/>
          <cell r="L1471"/>
          <cell r="M1471"/>
          <cell r="N1471"/>
          <cell r="O1471"/>
        </row>
        <row r="1472">
          <cell r="A1472"/>
          <cell r="B1472"/>
          <cell r="C1472"/>
          <cell r="D1472"/>
          <cell r="E1472"/>
          <cell r="F1472"/>
          <cell r="G1472"/>
          <cell r="H1472"/>
          <cell r="I1472"/>
          <cell r="J1472"/>
          <cell r="K1472"/>
          <cell r="L1472"/>
          <cell r="M1472"/>
          <cell r="N1472"/>
          <cell r="O1472"/>
        </row>
        <row r="1473">
          <cell r="A1473"/>
          <cell r="B1473"/>
          <cell r="C1473"/>
          <cell r="D1473"/>
          <cell r="E1473"/>
          <cell r="F1473"/>
          <cell r="G1473"/>
          <cell r="H1473"/>
          <cell r="I1473"/>
          <cell r="J1473"/>
          <cell r="K1473"/>
          <cell r="L1473"/>
          <cell r="M1473"/>
          <cell r="N1473"/>
          <cell r="O1473"/>
        </row>
        <row r="1474">
          <cell r="A1474"/>
          <cell r="B1474"/>
          <cell r="C1474"/>
          <cell r="D1474"/>
          <cell r="E1474"/>
          <cell r="F1474"/>
          <cell r="G1474"/>
          <cell r="H1474"/>
          <cell r="I1474"/>
          <cell r="J1474"/>
          <cell r="K1474"/>
          <cell r="L1474"/>
          <cell r="M1474"/>
          <cell r="N1474"/>
          <cell r="O1474"/>
        </row>
        <row r="1475">
          <cell r="A1475"/>
          <cell r="B1475"/>
          <cell r="C1475"/>
          <cell r="D1475"/>
          <cell r="E1475"/>
          <cell r="F1475"/>
          <cell r="G1475"/>
          <cell r="H1475"/>
          <cell r="I1475"/>
          <cell r="J1475"/>
          <cell r="K1475"/>
          <cell r="L1475"/>
          <cell r="M1475"/>
          <cell r="N1475"/>
          <cell r="O1475"/>
        </row>
        <row r="1476">
          <cell r="A1476"/>
          <cell r="B1476"/>
          <cell r="C1476"/>
          <cell r="D1476"/>
          <cell r="E1476"/>
          <cell r="F1476"/>
          <cell r="G1476"/>
          <cell r="H1476"/>
          <cell r="I1476"/>
          <cell r="J1476"/>
          <cell r="K1476"/>
          <cell r="L1476"/>
          <cell r="M1476"/>
          <cell r="N1476"/>
          <cell r="O1476"/>
        </row>
        <row r="1477">
          <cell r="A1477"/>
          <cell r="B1477"/>
          <cell r="C1477"/>
          <cell r="D1477"/>
          <cell r="E1477"/>
          <cell r="F1477"/>
          <cell r="G1477"/>
          <cell r="H1477"/>
          <cell r="I1477"/>
          <cell r="J1477"/>
          <cell r="K1477"/>
          <cell r="L1477"/>
          <cell r="M1477"/>
          <cell r="N1477"/>
          <cell r="O1477"/>
        </row>
        <row r="1478">
          <cell r="A1478"/>
          <cell r="B1478"/>
          <cell r="C1478"/>
          <cell r="D1478"/>
          <cell r="E1478"/>
          <cell r="F1478"/>
          <cell r="G1478"/>
          <cell r="H1478"/>
          <cell r="I1478"/>
          <cell r="J1478"/>
          <cell r="K1478"/>
          <cell r="L1478"/>
          <cell r="M1478"/>
          <cell r="N1478"/>
          <cell r="O1478"/>
        </row>
        <row r="1479">
          <cell r="A1479"/>
          <cell r="B1479"/>
          <cell r="C1479"/>
          <cell r="D1479"/>
          <cell r="E1479"/>
          <cell r="F1479"/>
          <cell r="G1479"/>
          <cell r="H1479"/>
          <cell r="I1479"/>
          <cell r="J1479"/>
          <cell r="K1479"/>
          <cell r="L1479"/>
          <cell r="M1479"/>
          <cell r="N1479"/>
          <cell r="O1479"/>
        </row>
        <row r="1480">
          <cell r="A1480"/>
          <cell r="B1480"/>
          <cell r="C1480"/>
          <cell r="D1480"/>
          <cell r="E1480"/>
          <cell r="F1480"/>
          <cell r="G1480"/>
          <cell r="H1480"/>
          <cell r="I1480"/>
          <cell r="J1480"/>
          <cell r="K1480"/>
          <cell r="L1480"/>
          <cell r="M1480"/>
          <cell r="N1480"/>
          <cell r="O1480"/>
        </row>
        <row r="1481">
          <cell r="A1481"/>
          <cell r="B1481"/>
          <cell r="C1481"/>
          <cell r="D1481"/>
          <cell r="E1481"/>
          <cell r="F1481"/>
          <cell r="G1481"/>
          <cell r="H1481"/>
          <cell r="I1481"/>
          <cell r="J1481"/>
          <cell r="K1481"/>
          <cell r="L1481"/>
          <cell r="M1481"/>
          <cell r="N1481"/>
          <cell r="O1481"/>
        </row>
        <row r="1482">
          <cell r="A1482"/>
          <cell r="B1482"/>
          <cell r="C1482"/>
          <cell r="D1482"/>
          <cell r="E1482"/>
          <cell r="F1482"/>
          <cell r="G1482"/>
          <cell r="H1482"/>
          <cell r="I1482"/>
          <cell r="J1482"/>
          <cell r="K1482"/>
          <cell r="L1482"/>
          <cell r="M1482"/>
          <cell r="N1482"/>
          <cell r="O1482"/>
        </row>
        <row r="1483">
          <cell r="A1483"/>
          <cell r="B1483"/>
          <cell r="C1483"/>
          <cell r="D1483"/>
          <cell r="E1483"/>
          <cell r="F1483"/>
          <cell r="G1483"/>
          <cell r="H1483"/>
          <cell r="I1483"/>
          <cell r="J1483"/>
          <cell r="K1483"/>
          <cell r="L1483"/>
          <cell r="M1483"/>
          <cell r="N1483"/>
          <cell r="O1483"/>
        </row>
        <row r="1484">
          <cell r="A1484"/>
          <cell r="B1484"/>
          <cell r="C1484"/>
          <cell r="D1484"/>
          <cell r="E1484"/>
          <cell r="F1484"/>
          <cell r="G1484"/>
          <cell r="H1484"/>
          <cell r="I1484"/>
          <cell r="J1484"/>
          <cell r="K1484"/>
          <cell r="L1484"/>
          <cell r="M1484"/>
          <cell r="N1484"/>
          <cell r="O1484"/>
        </row>
        <row r="1485">
          <cell r="A1485"/>
          <cell r="B1485"/>
          <cell r="C1485"/>
          <cell r="D1485"/>
          <cell r="E1485"/>
          <cell r="F1485"/>
          <cell r="G1485"/>
          <cell r="H1485"/>
          <cell r="I1485"/>
          <cell r="J1485"/>
          <cell r="K1485"/>
          <cell r="L1485"/>
          <cell r="M1485"/>
          <cell r="N1485"/>
          <cell r="O1485"/>
        </row>
        <row r="1486">
          <cell r="A1486"/>
          <cell r="B1486"/>
          <cell r="C1486"/>
          <cell r="D1486"/>
          <cell r="E1486"/>
          <cell r="F1486"/>
          <cell r="G1486"/>
          <cell r="H1486"/>
          <cell r="I1486"/>
          <cell r="J1486"/>
          <cell r="K1486"/>
          <cell r="L1486"/>
          <cell r="M1486"/>
          <cell r="N1486"/>
          <cell r="O1486"/>
        </row>
        <row r="1487">
          <cell r="A1487"/>
          <cell r="B1487"/>
          <cell r="C1487"/>
          <cell r="D1487"/>
          <cell r="E1487"/>
          <cell r="F1487"/>
          <cell r="G1487"/>
          <cell r="H1487"/>
          <cell r="I1487"/>
          <cell r="J1487"/>
          <cell r="K1487"/>
          <cell r="L1487"/>
          <cell r="M1487"/>
          <cell r="N1487"/>
          <cell r="O1487"/>
        </row>
        <row r="1488">
          <cell r="A1488"/>
          <cell r="B1488"/>
          <cell r="C1488"/>
          <cell r="D1488"/>
          <cell r="E1488"/>
          <cell r="F1488"/>
          <cell r="G1488"/>
          <cell r="H1488"/>
          <cell r="I1488"/>
          <cell r="J1488"/>
          <cell r="K1488"/>
          <cell r="L1488"/>
          <cell r="M1488"/>
          <cell r="N1488"/>
          <cell r="O1488"/>
        </row>
        <row r="1489">
          <cell r="A1489"/>
          <cell r="B1489"/>
          <cell r="C1489"/>
          <cell r="D1489"/>
          <cell r="E1489"/>
          <cell r="F1489"/>
          <cell r="G1489"/>
          <cell r="H1489"/>
          <cell r="I1489"/>
          <cell r="J1489"/>
          <cell r="K1489"/>
          <cell r="L1489"/>
          <cell r="M1489"/>
          <cell r="N1489"/>
          <cell r="O1489"/>
        </row>
        <row r="1490">
          <cell r="A1490"/>
          <cell r="B1490"/>
          <cell r="C1490"/>
          <cell r="D1490"/>
          <cell r="E1490"/>
          <cell r="F1490"/>
          <cell r="G1490"/>
          <cell r="H1490"/>
          <cell r="I1490"/>
          <cell r="J1490"/>
          <cell r="K1490"/>
          <cell r="L1490"/>
          <cell r="M1490"/>
          <cell r="N1490"/>
          <cell r="O1490"/>
        </row>
        <row r="1491">
          <cell r="A1491"/>
          <cell r="B1491"/>
          <cell r="C1491"/>
          <cell r="D1491"/>
          <cell r="E1491"/>
          <cell r="F1491"/>
          <cell r="G1491"/>
          <cell r="H1491"/>
          <cell r="I1491"/>
          <cell r="J1491"/>
          <cell r="K1491"/>
          <cell r="L1491"/>
          <cell r="M1491"/>
          <cell r="N1491"/>
          <cell r="O1491"/>
        </row>
        <row r="1492">
          <cell r="A1492"/>
          <cell r="B1492"/>
          <cell r="C1492"/>
          <cell r="D1492"/>
          <cell r="E1492"/>
          <cell r="F1492"/>
          <cell r="G1492"/>
          <cell r="H1492"/>
          <cell r="I1492"/>
          <cell r="J1492"/>
          <cell r="K1492"/>
          <cell r="L1492"/>
          <cell r="M1492"/>
          <cell r="N1492"/>
          <cell r="O1492"/>
        </row>
        <row r="1493">
          <cell r="A1493"/>
          <cell r="B1493"/>
          <cell r="C1493"/>
          <cell r="D1493"/>
          <cell r="E1493"/>
          <cell r="F1493"/>
          <cell r="G1493"/>
          <cell r="H1493"/>
          <cell r="I1493"/>
          <cell r="J1493"/>
          <cell r="K1493"/>
          <cell r="L1493"/>
          <cell r="M1493"/>
          <cell r="N1493"/>
          <cell r="O1493"/>
        </row>
        <row r="1494">
          <cell r="A1494"/>
          <cell r="B1494"/>
          <cell r="C1494"/>
          <cell r="D1494"/>
          <cell r="E1494"/>
          <cell r="F1494"/>
          <cell r="G1494"/>
          <cell r="H1494"/>
          <cell r="I1494"/>
          <cell r="J1494"/>
          <cell r="K1494"/>
          <cell r="L1494"/>
          <cell r="M1494"/>
          <cell r="N1494"/>
          <cell r="O1494"/>
        </row>
        <row r="1495">
          <cell r="A1495"/>
          <cell r="B1495"/>
          <cell r="C1495"/>
          <cell r="D1495"/>
          <cell r="E1495"/>
          <cell r="F1495"/>
          <cell r="G1495"/>
          <cell r="H1495"/>
          <cell r="I1495"/>
          <cell r="J1495"/>
          <cell r="K1495"/>
          <cell r="L1495"/>
          <cell r="M1495"/>
          <cell r="N1495"/>
          <cell r="O1495"/>
        </row>
        <row r="1496">
          <cell r="A1496"/>
          <cell r="B1496"/>
          <cell r="C1496"/>
          <cell r="D1496"/>
          <cell r="E1496"/>
          <cell r="F1496"/>
          <cell r="G1496"/>
          <cell r="H1496"/>
          <cell r="I1496"/>
          <cell r="J1496"/>
          <cell r="K1496"/>
          <cell r="L1496"/>
          <cell r="M1496"/>
          <cell r="N1496"/>
          <cell r="O1496"/>
        </row>
        <row r="1497">
          <cell r="A1497"/>
          <cell r="B1497"/>
          <cell r="C1497"/>
          <cell r="D1497"/>
          <cell r="E1497"/>
          <cell r="F1497"/>
          <cell r="G1497"/>
          <cell r="H1497"/>
          <cell r="I1497"/>
          <cell r="J1497"/>
          <cell r="K1497"/>
          <cell r="L1497"/>
          <cell r="M1497"/>
          <cell r="N1497"/>
          <cell r="O1497"/>
        </row>
        <row r="1498">
          <cell r="A1498"/>
          <cell r="B1498"/>
          <cell r="C1498"/>
          <cell r="D1498"/>
          <cell r="E1498"/>
          <cell r="F1498"/>
          <cell r="G1498"/>
          <cell r="H1498"/>
          <cell r="I1498"/>
          <cell r="J1498"/>
          <cell r="K1498"/>
          <cell r="L1498"/>
          <cell r="M1498"/>
          <cell r="N1498"/>
          <cell r="O1498"/>
        </row>
        <row r="1499">
          <cell r="A1499"/>
          <cell r="B1499"/>
          <cell r="C1499"/>
          <cell r="D1499"/>
          <cell r="E1499"/>
          <cell r="F1499"/>
          <cell r="G1499"/>
          <cell r="H1499"/>
          <cell r="I1499"/>
          <cell r="J1499"/>
          <cell r="K1499"/>
          <cell r="L1499"/>
          <cell r="M1499"/>
          <cell r="N1499"/>
          <cell r="O1499"/>
        </row>
        <row r="1500">
          <cell r="A1500"/>
          <cell r="B1500"/>
          <cell r="C1500"/>
          <cell r="D1500"/>
          <cell r="E1500"/>
          <cell r="F1500"/>
          <cell r="G1500"/>
          <cell r="H1500"/>
          <cell r="I1500"/>
          <cell r="J1500"/>
          <cell r="K1500"/>
          <cell r="L1500"/>
          <cell r="M1500"/>
          <cell r="N1500"/>
          <cell r="O1500"/>
        </row>
        <row r="1501">
          <cell r="A1501"/>
          <cell r="B1501"/>
          <cell r="C1501"/>
          <cell r="D1501"/>
          <cell r="E1501"/>
          <cell r="F1501"/>
          <cell r="G1501"/>
          <cell r="H1501"/>
          <cell r="I1501"/>
          <cell r="J1501"/>
          <cell r="K1501"/>
          <cell r="L1501"/>
          <cell r="M1501"/>
          <cell r="N1501"/>
          <cell r="O1501"/>
        </row>
        <row r="1502">
          <cell r="A1502"/>
          <cell r="B1502"/>
          <cell r="C1502"/>
          <cell r="D1502"/>
          <cell r="E1502"/>
          <cell r="F1502"/>
          <cell r="G1502"/>
          <cell r="H1502"/>
          <cell r="I1502"/>
          <cell r="J1502"/>
          <cell r="K1502"/>
          <cell r="L1502"/>
          <cell r="M1502"/>
          <cell r="N1502"/>
          <cell r="O1502"/>
        </row>
        <row r="1503">
          <cell r="A1503"/>
          <cell r="B1503"/>
          <cell r="C1503"/>
          <cell r="D1503"/>
          <cell r="E1503"/>
          <cell r="F1503"/>
          <cell r="G1503"/>
          <cell r="H1503"/>
          <cell r="I1503"/>
          <cell r="J1503"/>
          <cell r="K1503"/>
          <cell r="L1503"/>
          <cell r="M1503"/>
          <cell r="N1503"/>
          <cell r="O1503"/>
        </row>
        <row r="1504">
          <cell r="A1504"/>
          <cell r="B1504"/>
          <cell r="C1504"/>
          <cell r="D1504"/>
          <cell r="E1504"/>
          <cell r="F1504"/>
          <cell r="G1504"/>
          <cell r="H1504"/>
          <cell r="I1504"/>
          <cell r="J1504"/>
          <cell r="K1504"/>
          <cell r="L1504"/>
          <cell r="M1504"/>
          <cell r="N1504"/>
          <cell r="O1504"/>
        </row>
        <row r="1505">
          <cell r="A1505"/>
          <cell r="B1505"/>
          <cell r="C1505"/>
          <cell r="D1505"/>
          <cell r="E1505"/>
          <cell r="F1505"/>
          <cell r="G1505"/>
          <cell r="H1505"/>
          <cell r="I1505"/>
          <cell r="J1505"/>
          <cell r="K1505"/>
          <cell r="L1505"/>
          <cell r="M1505"/>
          <cell r="N1505"/>
          <cell r="O1505"/>
        </row>
        <row r="1506">
          <cell r="A1506"/>
          <cell r="B1506"/>
          <cell r="C1506"/>
          <cell r="D1506"/>
          <cell r="E1506"/>
          <cell r="F1506"/>
          <cell r="G1506"/>
          <cell r="H1506"/>
          <cell r="I1506"/>
          <cell r="J1506"/>
          <cell r="K1506"/>
          <cell r="L1506"/>
          <cell r="M1506"/>
          <cell r="N1506"/>
          <cell r="O1506"/>
        </row>
        <row r="1507">
          <cell r="A1507"/>
          <cell r="B1507"/>
          <cell r="C1507"/>
          <cell r="D1507"/>
          <cell r="E1507"/>
          <cell r="F1507"/>
          <cell r="G1507"/>
          <cell r="H1507"/>
          <cell r="I1507"/>
          <cell r="J1507"/>
          <cell r="K1507"/>
          <cell r="L1507"/>
          <cell r="M1507"/>
          <cell r="N1507"/>
          <cell r="O1507"/>
        </row>
        <row r="1508">
          <cell r="A1508"/>
          <cell r="B1508"/>
          <cell r="C1508"/>
          <cell r="D1508"/>
          <cell r="E1508"/>
          <cell r="F1508"/>
          <cell r="G1508"/>
          <cell r="H1508"/>
          <cell r="I1508"/>
          <cell r="J1508"/>
          <cell r="K1508"/>
          <cell r="L1508"/>
          <cell r="M1508"/>
          <cell r="N1508"/>
          <cell r="O1508"/>
        </row>
        <row r="1509">
          <cell r="A1509"/>
          <cell r="B1509"/>
          <cell r="C1509"/>
          <cell r="D1509"/>
          <cell r="E1509"/>
          <cell r="F1509"/>
          <cell r="G1509"/>
          <cell r="H1509"/>
          <cell r="I1509"/>
          <cell r="J1509"/>
          <cell r="K1509"/>
          <cell r="L1509"/>
          <cell r="M1509"/>
          <cell r="N1509"/>
          <cell r="O1509"/>
        </row>
        <row r="1510">
          <cell r="A1510"/>
          <cell r="B1510"/>
          <cell r="C1510"/>
          <cell r="D1510"/>
          <cell r="E1510"/>
          <cell r="F1510"/>
          <cell r="G1510"/>
          <cell r="H1510"/>
          <cell r="I1510"/>
          <cell r="J1510"/>
          <cell r="K1510"/>
          <cell r="L1510"/>
          <cell r="M1510"/>
          <cell r="N1510"/>
          <cell r="O1510"/>
        </row>
        <row r="1511">
          <cell r="A1511"/>
          <cell r="B1511"/>
          <cell r="C1511"/>
          <cell r="D1511"/>
          <cell r="E1511"/>
          <cell r="F1511"/>
          <cell r="G1511"/>
          <cell r="H1511"/>
          <cell r="I1511"/>
          <cell r="J1511"/>
          <cell r="K1511"/>
          <cell r="L1511"/>
          <cell r="M1511"/>
          <cell r="N1511"/>
          <cell r="O1511"/>
        </row>
        <row r="1512">
          <cell r="A1512"/>
          <cell r="B1512"/>
          <cell r="C1512"/>
          <cell r="D1512"/>
          <cell r="E1512"/>
          <cell r="F1512"/>
          <cell r="G1512"/>
          <cell r="H1512"/>
          <cell r="I1512"/>
          <cell r="J1512"/>
          <cell r="K1512"/>
          <cell r="L1512"/>
          <cell r="M1512"/>
          <cell r="N1512"/>
          <cell r="O1512"/>
        </row>
        <row r="1513">
          <cell r="A1513"/>
          <cell r="B1513"/>
          <cell r="C1513"/>
          <cell r="D1513"/>
          <cell r="E1513"/>
          <cell r="F1513"/>
          <cell r="G1513"/>
          <cell r="H1513"/>
          <cell r="I1513"/>
          <cell r="J1513"/>
          <cell r="K1513"/>
          <cell r="L1513"/>
          <cell r="M1513"/>
          <cell r="N1513"/>
          <cell r="O1513"/>
        </row>
        <row r="1514">
          <cell r="A1514"/>
          <cell r="B1514"/>
          <cell r="C1514"/>
          <cell r="D1514"/>
          <cell r="E1514"/>
          <cell r="F1514"/>
          <cell r="G1514"/>
          <cell r="H1514"/>
          <cell r="I1514"/>
          <cell r="J1514"/>
          <cell r="K1514"/>
          <cell r="L1514"/>
          <cell r="M1514"/>
          <cell r="N1514"/>
          <cell r="O1514"/>
        </row>
        <row r="1515">
          <cell r="A1515"/>
          <cell r="B1515"/>
          <cell r="C1515"/>
          <cell r="D1515"/>
          <cell r="E1515"/>
          <cell r="F1515"/>
          <cell r="G1515"/>
          <cell r="H1515"/>
          <cell r="I1515"/>
          <cell r="J1515"/>
          <cell r="K1515"/>
          <cell r="L1515"/>
          <cell r="M1515"/>
          <cell r="N1515"/>
          <cell r="O1515"/>
        </row>
        <row r="1516">
          <cell r="A1516"/>
          <cell r="B1516"/>
          <cell r="C1516"/>
          <cell r="D1516"/>
          <cell r="E1516"/>
          <cell r="F1516"/>
          <cell r="G1516"/>
          <cell r="H1516"/>
          <cell r="I1516"/>
          <cell r="J1516"/>
          <cell r="K1516"/>
          <cell r="L1516"/>
          <cell r="M1516"/>
          <cell r="N1516"/>
          <cell r="O1516"/>
        </row>
        <row r="1517">
          <cell r="A1517"/>
          <cell r="B1517"/>
          <cell r="C1517"/>
          <cell r="D1517"/>
          <cell r="E1517"/>
          <cell r="F1517"/>
          <cell r="G1517"/>
          <cell r="H1517"/>
          <cell r="I1517"/>
          <cell r="J1517"/>
          <cell r="K1517"/>
          <cell r="L1517"/>
          <cell r="M1517"/>
          <cell r="N1517"/>
          <cell r="O1517"/>
        </row>
        <row r="1518">
          <cell r="A1518"/>
          <cell r="B1518"/>
          <cell r="C1518"/>
          <cell r="D1518"/>
          <cell r="E1518"/>
          <cell r="F1518"/>
          <cell r="G1518"/>
          <cell r="H1518"/>
          <cell r="I1518"/>
          <cell r="J1518"/>
          <cell r="K1518"/>
          <cell r="L1518"/>
          <cell r="M1518"/>
          <cell r="N1518"/>
          <cell r="O1518"/>
        </row>
        <row r="1519">
          <cell r="A1519"/>
          <cell r="B1519"/>
          <cell r="C1519"/>
          <cell r="D1519"/>
          <cell r="E1519"/>
          <cell r="F1519"/>
          <cell r="G1519"/>
          <cell r="H1519"/>
          <cell r="I1519"/>
          <cell r="J1519"/>
          <cell r="K1519"/>
          <cell r="L1519"/>
          <cell r="M1519"/>
          <cell r="N1519"/>
          <cell r="O1519"/>
        </row>
        <row r="1520">
          <cell r="A1520"/>
          <cell r="B1520"/>
          <cell r="C1520"/>
          <cell r="D1520"/>
          <cell r="E1520"/>
          <cell r="F1520"/>
          <cell r="G1520"/>
          <cell r="H1520"/>
          <cell r="I1520"/>
          <cell r="J1520"/>
          <cell r="K1520"/>
          <cell r="L1520"/>
          <cell r="M1520"/>
          <cell r="N1520"/>
          <cell r="O1520"/>
        </row>
        <row r="1521">
          <cell r="A1521"/>
          <cell r="B1521"/>
          <cell r="C1521"/>
          <cell r="D1521"/>
          <cell r="E1521"/>
          <cell r="F1521"/>
          <cell r="G1521"/>
          <cell r="H1521"/>
          <cell r="I1521"/>
          <cell r="J1521"/>
          <cell r="K1521"/>
          <cell r="L1521"/>
          <cell r="M1521"/>
          <cell r="N1521"/>
          <cell r="O1521"/>
        </row>
        <row r="1522">
          <cell r="A1522"/>
          <cell r="B1522"/>
          <cell r="C1522"/>
          <cell r="D1522"/>
          <cell r="E1522"/>
          <cell r="F1522"/>
          <cell r="G1522"/>
          <cell r="H1522"/>
          <cell r="I1522"/>
          <cell r="J1522"/>
          <cell r="K1522"/>
          <cell r="L1522"/>
          <cell r="M1522"/>
          <cell r="N1522"/>
          <cell r="O1522"/>
        </row>
        <row r="1523">
          <cell r="A1523"/>
          <cell r="B1523"/>
          <cell r="C1523"/>
          <cell r="D1523"/>
          <cell r="E1523"/>
          <cell r="F1523"/>
          <cell r="G1523"/>
          <cell r="H1523"/>
          <cell r="I1523"/>
          <cell r="J1523"/>
          <cell r="K1523"/>
          <cell r="L1523"/>
          <cell r="M1523"/>
          <cell r="N1523"/>
          <cell r="O1523"/>
        </row>
        <row r="1524">
          <cell r="A1524"/>
          <cell r="B1524"/>
          <cell r="C1524"/>
          <cell r="D1524"/>
          <cell r="E1524"/>
          <cell r="F1524"/>
          <cell r="G1524"/>
          <cell r="H1524"/>
          <cell r="I1524"/>
          <cell r="J1524"/>
          <cell r="K1524"/>
          <cell r="L1524"/>
          <cell r="M1524"/>
          <cell r="N1524"/>
          <cell r="O1524"/>
        </row>
        <row r="1525">
          <cell r="A1525"/>
          <cell r="B1525"/>
          <cell r="C1525"/>
          <cell r="D1525"/>
          <cell r="E1525"/>
          <cell r="F1525"/>
          <cell r="G1525"/>
          <cell r="H1525"/>
          <cell r="I1525"/>
          <cell r="J1525"/>
          <cell r="K1525"/>
          <cell r="L1525"/>
          <cell r="M1525"/>
          <cell r="N1525"/>
          <cell r="O1525"/>
        </row>
        <row r="1526">
          <cell r="A1526"/>
          <cell r="B1526"/>
          <cell r="C1526"/>
          <cell r="D1526"/>
          <cell r="E1526"/>
          <cell r="F1526"/>
          <cell r="G1526"/>
          <cell r="H1526"/>
          <cell r="I1526"/>
          <cell r="J1526"/>
          <cell r="K1526"/>
          <cell r="L1526"/>
          <cell r="M1526"/>
          <cell r="N1526"/>
          <cell r="O1526"/>
        </row>
        <row r="1527">
          <cell r="A1527"/>
          <cell r="B1527"/>
          <cell r="C1527"/>
          <cell r="D1527"/>
          <cell r="E1527"/>
          <cell r="F1527"/>
          <cell r="G1527"/>
          <cell r="H1527"/>
          <cell r="I1527"/>
          <cell r="J1527"/>
          <cell r="K1527"/>
          <cell r="L1527"/>
          <cell r="M1527"/>
          <cell r="N1527"/>
          <cell r="O1527"/>
        </row>
        <row r="1528">
          <cell r="A1528"/>
          <cell r="B1528"/>
          <cell r="C1528"/>
          <cell r="D1528"/>
          <cell r="E1528"/>
          <cell r="F1528"/>
          <cell r="G1528"/>
          <cell r="H1528"/>
          <cell r="I1528"/>
          <cell r="J1528"/>
          <cell r="K1528"/>
          <cell r="L1528"/>
          <cell r="M1528"/>
          <cell r="N1528"/>
          <cell r="O1528"/>
        </row>
        <row r="1529">
          <cell r="A1529"/>
          <cell r="B1529"/>
          <cell r="C1529"/>
          <cell r="D1529"/>
          <cell r="E1529"/>
          <cell r="F1529"/>
          <cell r="G1529"/>
          <cell r="H1529"/>
          <cell r="I1529"/>
          <cell r="J1529"/>
          <cell r="K1529"/>
          <cell r="L1529"/>
          <cell r="M1529"/>
          <cell r="N1529"/>
          <cell r="O1529"/>
        </row>
        <row r="1530">
          <cell r="A1530"/>
          <cell r="B1530"/>
          <cell r="C1530"/>
          <cell r="D1530"/>
          <cell r="E1530"/>
          <cell r="F1530"/>
          <cell r="G1530"/>
          <cell r="H1530"/>
          <cell r="I1530"/>
          <cell r="J1530"/>
          <cell r="K1530"/>
          <cell r="L1530"/>
          <cell r="M1530"/>
          <cell r="N1530"/>
          <cell r="O1530"/>
        </row>
        <row r="1531">
          <cell r="A1531"/>
          <cell r="B1531"/>
          <cell r="C1531"/>
          <cell r="D1531"/>
          <cell r="E1531"/>
          <cell r="F1531"/>
          <cell r="G1531"/>
          <cell r="H1531"/>
          <cell r="I1531"/>
          <cell r="J1531"/>
          <cell r="K1531"/>
          <cell r="L1531"/>
          <cell r="M1531"/>
          <cell r="N1531"/>
          <cell r="O1531"/>
        </row>
        <row r="1532">
          <cell r="A1532"/>
          <cell r="B1532"/>
          <cell r="C1532"/>
          <cell r="D1532"/>
          <cell r="E1532"/>
          <cell r="F1532"/>
          <cell r="G1532"/>
          <cell r="H1532"/>
          <cell r="I1532"/>
          <cell r="J1532"/>
          <cell r="K1532"/>
          <cell r="L1532"/>
          <cell r="M1532"/>
          <cell r="N1532"/>
          <cell r="O1532"/>
        </row>
        <row r="1533">
          <cell r="A1533"/>
          <cell r="B1533"/>
          <cell r="C1533"/>
          <cell r="D1533"/>
          <cell r="E1533"/>
          <cell r="F1533"/>
          <cell r="G1533"/>
          <cell r="H1533"/>
          <cell r="I1533"/>
          <cell r="J1533"/>
          <cell r="K1533"/>
          <cell r="L1533"/>
          <cell r="M1533"/>
          <cell r="N1533"/>
          <cell r="O1533"/>
        </row>
        <row r="1534">
          <cell r="A1534"/>
          <cell r="B1534"/>
          <cell r="C1534"/>
          <cell r="D1534"/>
          <cell r="E1534"/>
          <cell r="F1534"/>
          <cell r="G1534"/>
          <cell r="H1534"/>
          <cell r="I1534"/>
          <cell r="J1534"/>
          <cell r="K1534"/>
          <cell r="L1534"/>
          <cell r="M1534"/>
          <cell r="N1534"/>
          <cell r="O1534"/>
        </row>
        <row r="1535">
          <cell r="A1535"/>
          <cell r="B1535"/>
          <cell r="C1535"/>
          <cell r="D1535"/>
          <cell r="E1535"/>
          <cell r="F1535"/>
          <cell r="G1535"/>
          <cell r="H1535"/>
          <cell r="I1535"/>
          <cell r="J1535"/>
          <cell r="K1535"/>
          <cell r="L1535"/>
          <cell r="M1535"/>
          <cell r="N1535"/>
          <cell r="O1535"/>
        </row>
        <row r="1536">
          <cell r="A1536"/>
          <cell r="B1536"/>
          <cell r="C1536"/>
          <cell r="D1536"/>
          <cell r="E1536"/>
          <cell r="F1536"/>
          <cell r="G1536"/>
          <cell r="H1536"/>
          <cell r="I1536"/>
          <cell r="J1536"/>
          <cell r="K1536"/>
          <cell r="L1536"/>
          <cell r="M1536"/>
          <cell r="N1536"/>
          <cell r="O1536"/>
        </row>
        <row r="1537">
          <cell r="A1537"/>
          <cell r="B1537"/>
          <cell r="C1537"/>
          <cell r="D1537"/>
          <cell r="E1537"/>
          <cell r="F1537"/>
          <cell r="G1537"/>
          <cell r="H1537"/>
          <cell r="I1537"/>
          <cell r="J1537"/>
          <cell r="K1537"/>
          <cell r="L1537"/>
          <cell r="M1537"/>
          <cell r="N1537"/>
          <cell r="O1537"/>
        </row>
        <row r="1538">
          <cell r="A1538"/>
          <cell r="B1538"/>
          <cell r="C1538"/>
          <cell r="D1538"/>
          <cell r="E1538"/>
          <cell r="F1538"/>
          <cell r="G1538"/>
          <cell r="H1538"/>
          <cell r="I1538"/>
          <cell r="J1538"/>
          <cell r="K1538"/>
          <cell r="L1538"/>
          <cell r="M1538"/>
          <cell r="N1538"/>
          <cell r="O1538"/>
        </row>
        <row r="1539">
          <cell r="A1539"/>
          <cell r="B1539"/>
          <cell r="C1539"/>
          <cell r="D1539"/>
          <cell r="E1539"/>
          <cell r="F1539"/>
          <cell r="G1539"/>
          <cell r="H1539"/>
          <cell r="I1539"/>
          <cell r="J1539"/>
          <cell r="K1539"/>
          <cell r="L1539"/>
          <cell r="M1539"/>
          <cell r="N1539"/>
          <cell r="O1539"/>
        </row>
        <row r="1540">
          <cell r="A1540"/>
          <cell r="B1540"/>
          <cell r="C1540"/>
          <cell r="D1540"/>
          <cell r="E1540"/>
          <cell r="F1540"/>
          <cell r="G1540"/>
          <cell r="H1540"/>
          <cell r="I1540"/>
          <cell r="J1540"/>
          <cell r="K1540"/>
          <cell r="L1540"/>
          <cell r="M1540"/>
          <cell r="N1540"/>
          <cell r="O1540"/>
        </row>
        <row r="1541">
          <cell r="A1541"/>
          <cell r="B1541"/>
          <cell r="C1541"/>
          <cell r="D1541"/>
          <cell r="E1541"/>
          <cell r="F1541"/>
          <cell r="G1541"/>
          <cell r="H1541"/>
          <cell r="I1541"/>
          <cell r="J1541"/>
          <cell r="K1541"/>
          <cell r="L1541"/>
          <cell r="M1541"/>
          <cell r="N1541"/>
          <cell r="O1541"/>
        </row>
        <row r="1542">
          <cell r="A1542"/>
          <cell r="B1542"/>
          <cell r="C1542"/>
          <cell r="D1542"/>
          <cell r="E1542"/>
          <cell r="F1542"/>
          <cell r="G1542"/>
          <cell r="H1542"/>
          <cell r="I1542"/>
          <cell r="J1542"/>
          <cell r="K1542"/>
          <cell r="L1542"/>
          <cell r="M1542"/>
          <cell r="N1542"/>
          <cell r="O1542"/>
        </row>
        <row r="1543">
          <cell r="A1543"/>
          <cell r="B1543"/>
          <cell r="C1543"/>
          <cell r="D1543"/>
          <cell r="E1543"/>
          <cell r="F1543"/>
          <cell r="G1543"/>
          <cell r="H1543"/>
          <cell r="I1543"/>
          <cell r="J1543"/>
          <cell r="K1543"/>
          <cell r="L1543"/>
          <cell r="M1543"/>
          <cell r="N1543"/>
          <cell r="O1543"/>
        </row>
        <row r="1544">
          <cell r="A1544"/>
          <cell r="B1544"/>
          <cell r="C1544"/>
          <cell r="D1544"/>
          <cell r="E1544"/>
          <cell r="F1544"/>
          <cell r="G1544"/>
          <cell r="H1544"/>
          <cell r="I1544"/>
          <cell r="J1544"/>
          <cell r="K1544"/>
          <cell r="L1544"/>
          <cell r="M1544"/>
          <cell r="N1544"/>
          <cell r="O1544"/>
        </row>
        <row r="1545">
          <cell r="A1545"/>
          <cell r="B1545"/>
          <cell r="C1545"/>
          <cell r="D1545"/>
          <cell r="E1545"/>
          <cell r="F1545"/>
          <cell r="G1545"/>
          <cell r="H1545"/>
          <cell r="I1545"/>
          <cell r="J1545"/>
          <cell r="K1545"/>
          <cell r="L1545"/>
          <cell r="M1545"/>
          <cell r="N1545"/>
          <cell r="O1545"/>
        </row>
        <row r="1546">
          <cell r="A1546"/>
          <cell r="B1546"/>
          <cell r="C1546"/>
          <cell r="D1546"/>
          <cell r="E1546"/>
          <cell r="F1546"/>
          <cell r="G1546"/>
          <cell r="H1546"/>
          <cell r="I1546"/>
          <cell r="J1546"/>
          <cell r="K1546"/>
          <cell r="L1546"/>
          <cell r="M1546"/>
          <cell r="N1546"/>
          <cell r="O1546"/>
        </row>
        <row r="1547">
          <cell r="A1547"/>
          <cell r="B1547"/>
          <cell r="C1547"/>
          <cell r="D1547"/>
          <cell r="E1547"/>
          <cell r="F1547"/>
          <cell r="G1547"/>
          <cell r="H1547"/>
          <cell r="I1547"/>
          <cell r="J1547"/>
          <cell r="K1547"/>
          <cell r="L1547"/>
          <cell r="M1547"/>
          <cell r="N1547"/>
          <cell r="O1547"/>
        </row>
        <row r="1548">
          <cell r="A1548"/>
          <cell r="B1548"/>
          <cell r="C1548"/>
          <cell r="D1548"/>
          <cell r="E1548"/>
          <cell r="F1548"/>
          <cell r="G1548"/>
          <cell r="H1548"/>
          <cell r="I1548"/>
          <cell r="J1548"/>
          <cell r="K1548"/>
          <cell r="L1548"/>
          <cell r="M1548"/>
          <cell r="N1548"/>
          <cell r="O1548"/>
        </row>
        <row r="1549">
          <cell r="A1549"/>
          <cell r="B1549"/>
          <cell r="C1549"/>
          <cell r="D1549"/>
          <cell r="E1549"/>
          <cell r="F1549"/>
          <cell r="G1549"/>
          <cell r="H1549"/>
          <cell r="I1549"/>
          <cell r="J1549"/>
          <cell r="K1549"/>
          <cell r="L1549"/>
          <cell r="M1549"/>
          <cell r="N1549"/>
          <cell r="O1549"/>
        </row>
        <row r="1550">
          <cell r="A1550"/>
          <cell r="B1550"/>
          <cell r="C1550"/>
          <cell r="D1550"/>
          <cell r="E1550"/>
          <cell r="F1550"/>
          <cell r="G1550"/>
          <cell r="H1550"/>
          <cell r="I1550"/>
          <cell r="J1550"/>
          <cell r="K1550"/>
          <cell r="L1550"/>
          <cell r="M1550"/>
          <cell r="N1550"/>
          <cell r="O1550"/>
        </row>
        <row r="1551">
          <cell r="A1551"/>
          <cell r="B1551"/>
          <cell r="C1551"/>
          <cell r="D1551"/>
          <cell r="E1551"/>
          <cell r="F1551"/>
          <cell r="G1551"/>
          <cell r="H1551"/>
          <cell r="I1551"/>
          <cell r="J1551"/>
          <cell r="K1551"/>
          <cell r="L1551"/>
          <cell r="M1551"/>
          <cell r="N1551"/>
          <cell r="O1551"/>
        </row>
        <row r="1552">
          <cell r="A1552"/>
          <cell r="B1552"/>
          <cell r="C1552"/>
          <cell r="D1552"/>
          <cell r="E1552"/>
          <cell r="F1552"/>
          <cell r="G1552"/>
          <cell r="H1552"/>
          <cell r="I1552"/>
          <cell r="J1552"/>
          <cell r="K1552"/>
          <cell r="L1552"/>
          <cell r="M1552"/>
          <cell r="N1552"/>
          <cell r="O1552"/>
        </row>
        <row r="1553">
          <cell r="A1553"/>
          <cell r="B1553"/>
          <cell r="C1553"/>
          <cell r="D1553"/>
          <cell r="E1553"/>
          <cell r="F1553"/>
          <cell r="G1553"/>
          <cell r="H1553"/>
          <cell r="I1553"/>
          <cell r="J1553"/>
          <cell r="K1553"/>
          <cell r="L1553"/>
          <cell r="M1553"/>
          <cell r="N1553"/>
          <cell r="O1553"/>
        </row>
        <row r="1554">
          <cell r="A1554"/>
          <cell r="B1554"/>
          <cell r="C1554"/>
          <cell r="D1554"/>
          <cell r="E1554"/>
          <cell r="F1554"/>
          <cell r="G1554"/>
          <cell r="H1554"/>
          <cell r="I1554"/>
          <cell r="J1554"/>
          <cell r="K1554"/>
          <cell r="L1554"/>
          <cell r="M1554"/>
          <cell r="N1554"/>
          <cell r="O1554"/>
        </row>
        <row r="1555">
          <cell r="A1555"/>
          <cell r="B1555"/>
          <cell r="C1555"/>
          <cell r="D1555"/>
          <cell r="E1555"/>
          <cell r="F1555"/>
          <cell r="G1555"/>
          <cell r="H1555"/>
          <cell r="I1555"/>
          <cell r="J1555"/>
          <cell r="K1555"/>
          <cell r="L1555"/>
          <cell r="M1555"/>
          <cell r="N1555"/>
          <cell r="O1555"/>
        </row>
        <row r="1556">
          <cell r="A1556"/>
          <cell r="B1556"/>
          <cell r="C1556"/>
          <cell r="D1556"/>
          <cell r="E1556"/>
          <cell r="F1556"/>
          <cell r="G1556"/>
          <cell r="H1556"/>
          <cell r="I1556"/>
          <cell r="J1556"/>
          <cell r="K1556"/>
          <cell r="L1556"/>
          <cell r="M1556"/>
          <cell r="N1556"/>
          <cell r="O1556"/>
        </row>
        <row r="1557">
          <cell r="A1557"/>
          <cell r="B1557"/>
          <cell r="C1557"/>
          <cell r="D1557"/>
          <cell r="E1557"/>
          <cell r="F1557"/>
          <cell r="G1557"/>
          <cell r="H1557"/>
          <cell r="I1557"/>
          <cell r="J1557"/>
          <cell r="K1557"/>
          <cell r="L1557"/>
          <cell r="M1557"/>
          <cell r="N1557"/>
          <cell r="O1557"/>
        </row>
        <row r="1558">
          <cell r="A1558"/>
          <cell r="B1558"/>
          <cell r="C1558"/>
          <cell r="D1558"/>
          <cell r="E1558"/>
          <cell r="F1558"/>
          <cell r="G1558"/>
          <cell r="H1558"/>
          <cell r="I1558"/>
          <cell r="J1558"/>
          <cell r="K1558"/>
          <cell r="L1558"/>
          <cell r="M1558"/>
          <cell r="N1558"/>
          <cell r="O1558"/>
        </row>
        <row r="1559">
          <cell r="A1559"/>
          <cell r="B1559"/>
          <cell r="C1559"/>
          <cell r="D1559"/>
          <cell r="E1559"/>
          <cell r="F1559"/>
          <cell r="G1559"/>
          <cell r="H1559"/>
          <cell r="I1559"/>
          <cell r="J1559"/>
          <cell r="K1559"/>
          <cell r="L1559"/>
          <cell r="M1559"/>
          <cell r="N1559"/>
          <cell r="O1559"/>
        </row>
        <row r="1560">
          <cell r="A1560"/>
          <cell r="B1560"/>
          <cell r="C1560"/>
          <cell r="D1560"/>
          <cell r="E1560"/>
          <cell r="F1560"/>
          <cell r="G1560"/>
          <cell r="H1560"/>
          <cell r="I1560"/>
          <cell r="J1560"/>
          <cell r="K1560"/>
          <cell r="L1560"/>
          <cell r="M1560"/>
          <cell r="N1560"/>
          <cell r="O1560"/>
        </row>
        <row r="1561">
          <cell r="A1561"/>
          <cell r="B1561"/>
          <cell r="C1561"/>
          <cell r="D1561"/>
          <cell r="E1561"/>
          <cell r="F1561"/>
          <cell r="G1561"/>
          <cell r="H1561"/>
          <cell r="I1561"/>
          <cell r="J1561"/>
          <cell r="K1561"/>
          <cell r="L1561"/>
          <cell r="M1561"/>
          <cell r="N1561"/>
          <cell r="O1561"/>
        </row>
        <row r="1562">
          <cell r="A1562"/>
          <cell r="B1562"/>
          <cell r="C1562"/>
          <cell r="D1562"/>
          <cell r="E1562"/>
          <cell r="F1562"/>
          <cell r="G1562"/>
          <cell r="H1562"/>
          <cell r="I1562"/>
          <cell r="J1562"/>
          <cell r="K1562"/>
          <cell r="L1562"/>
          <cell r="M1562"/>
          <cell r="N1562"/>
          <cell r="O1562"/>
        </row>
        <row r="1563">
          <cell r="A1563"/>
          <cell r="B1563"/>
          <cell r="C1563"/>
          <cell r="D1563"/>
          <cell r="E1563"/>
          <cell r="F1563"/>
          <cell r="G1563"/>
          <cell r="H1563"/>
          <cell r="I1563"/>
          <cell r="J1563"/>
          <cell r="K1563"/>
          <cell r="L1563"/>
          <cell r="M1563"/>
          <cell r="N1563"/>
          <cell r="O1563"/>
        </row>
        <row r="1564">
          <cell r="A1564"/>
          <cell r="B1564"/>
          <cell r="C1564"/>
          <cell r="D1564"/>
          <cell r="E1564"/>
          <cell r="F1564"/>
          <cell r="G1564"/>
          <cell r="H1564"/>
          <cell r="I1564"/>
          <cell r="J1564"/>
          <cell r="K1564"/>
          <cell r="L1564"/>
          <cell r="M1564"/>
          <cell r="N1564"/>
          <cell r="O1564"/>
        </row>
        <row r="1565">
          <cell r="A1565"/>
          <cell r="B1565"/>
          <cell r="C1565"/>
          <cell r="D1565"/>
          <cell r="E1565"/>
          <cell r="F1565"/>
          <cell r="G1565"/>
          <cell r="H1565"/>
          <cell r="I1565"/>
          <cell r="J1565"/>
          <cell r="K1565"/>
          <cell r="L1565"/>
          <cell r="M1565"/>
          <cell r="N1565"/>
          <cell r="O1565"/>
        </row>
        <row r="1566">
          <cell r="A1566"/>
          <cell r="B1566"/>
          <cell r="C1566"/>
          <cell r="D1566"/>
          <cell r="E1566"/>
          <cell r="F1566"/>
          <cell r="G1566"/>
          <cell r="H1566"/>
          <cell r="I1566"/>
          <cell r="J1566"/>
          <cell r="K1566"/>
          <cell r="L1566"/>
          <cell r="M1566"/>
          <cell r="N1566"/>
          <cell r="O1566"/>
        </row>
        <row r="1567">
          <cell r="A1567"/>
          <cell r="B1567"/>
          <cell r="C1567"/>
          <cell r="D1567"/>
          <cell r="E1567"/>
          <cell r="F1567"/>
          <cell r="G1567"/>
          <cell r="H1567"/>
          <cell r="I1567"/>
          <cell r="J1567"/>
          <cell r="K1567"/>
          <cell r="L1567"/>
          <cell r="M1567"/>
          <cell r="N1567"/>
          <cell r="O1567"/>
        </row>
        <row r="1568">
          <cell r="A1568"/>
          <cell r="B1568"/>
          <cell r="C1568"/>
          <cell r="D1568"/>
          <cell r="E1568"/>
          <cell r="F1568"/>
          <cell r="G1568"/>
          <cell r="H1568"/>
          <cell r="I1568"/>
          <cell r="J1568"/>
          <cell r="K1568"/>
          <cell r="L1568"/>
          <cell r="M1568"/>
          <cell r="N1568"/>
          <cell r="O1568"/>
        </row>
        <row r="1569">
          <cell r="A1569"/>
          <cell r="B1569"/>
          <cell r="C1569"/>
          <cell r="D1569"/>
          <cell r="E1569"/>
          <cell r="F1569"/>
          <cell r="G1569"/>
          <cell r="H1569"/>
          <cell r="I1569"/>
          <cell r="J1569"/>
          <cell r="K1569"/>
          <cell r="L1569"/>
          <cell r="M1569"/>
          <cell r="N1569"/>
          <cell r="O1569"/>
        </row>
        <row r="1570">
          <cell r="A1570"/>
          <cell r="B1570"/>
          <cell r="C1570"/>
          <cell r="D1570"/>
          <cell r="E1570"/>
          <cell r="F1570"/>
          <cell r="G1570"/>
          <cell r="H1570"/>
          <cell r="I1570"/>
          <cell r="J1570"/>
          <cell r="K1570"/>
          <cell r="L1570"/>
          <cell r="M1570"/>
          <cell r="N1570"/>
          <cell r="O1570"/>
        </row>
        <row r="1571">
          <cell r="A1571"/>
          <cell r="B1571"/>
          <cell r="C1571"/>
          <cell r="D1571"/>
          <cell r="E1571"/>
          <cell r="F1571"/>
          <cell r="G1571"/>
          <cell r="H1571"/>
          <cell r="I1571"/>
          <cell r="J1571"/>
          <cell r="K1571"/>
          <cell r="L1571"/>
          <cell r="M1571"/>
          <cell r="N1571"/>
          <cell r="O1571"/>
        </row>
        <row r="1572">
          <cell r="A1572"/>
          <cell r="B1572"/>
          <cell r="C1572"/>
          <cell r="D1572"/>
          <cell r="E1572"/>
          <cell r="F1572"/>
          <cell r="G1572"/>
          <cell r="H1572"/>
          <cell r="I1572"/>
          <cell r="J1572"/>
          <cell r="K1572"/>
          <cell r="L1572"/>
          <cell r="M1572"/>
          <cell r="N1572"/>
          <cell r="O1572"/>
        </row>
        <row r="1573">
          <cell r="A1573"/>
          <cell r="B1573"/>
          <cell r="C1573"/>
          <cell r="D1573"/>
          <cell r="E1573"/>
          <cell r="F1573"/>
          <cell r="G1573"/>
          <cell r="H1573"/>
          <cell r="I1573"/>
          <cell r="J1573"/>
          <cell r="K1573"/>
          <cell r="L1573"/>
          <cell r="M1573"/>
          <cell r="N1573"/>
          <cell r="O1573"/>
        </row>
        <row r="1574">
          <cell r="A1574"/>
          <cell r="B1574"/>
          <cell r="C1574"/>
          <cell r="D1574"/>
          <cell r="E1574"/>
          <cell r="F1574"/>
          <cell r="G1574"/>
          <cell r="H1574"/>
          <cell r="I1574"/>
          <cell r="J1574"/>
          <cell r="K1574"/>
          <cell r="L1574"/>
          <cell r="M1574"/>
          <cell r="N1574"/>
          <cell r="O1574"/>
        </row>
        <row r="1575">
          <cell r="A1575"/>
          <cell r="B1575"/>
          <cell r="C1575"/>
          <cell r="D1575"/>
          <cell r="E1575"/>
          <cell r="F1575"/>
          <cell r="G1575"/>
          <cell r="H1575"/>
          <cell r="I1575"/>
          <cell r="J1575"/>
          <cell r="K1575"/>
          <cell r="L1575"/>
          <cell r="M1575"/>
          <cell r="N1575"/>
          <cell r="O1575"/>
        </row>
        <row r="1576">
          <cell r="A1576"/>
          <cell r="B1576"/>
          <cell r="C1576"/>
          <cell r="D1576"/>
          <cell r="E1576"/>
          <cell r="F1576"/>
          <cell r="G1576"/>
          <cell r="H1576"/>
          <cell r="I1576"/>
          <cell r="J1576"/>
          <cell r="K1576"/>
          <cell r="L1576"/>
          <cell r="M1576"/>
          <cell r="N1576"/>
          <cell r="O1576"/>
        </row>
        <row r="1577">
          <cell r="A1577"/>
          <cell r="B1577"/>
          <cell r="C1577"/>
          <cell r="D1577"/>
          <cell r="E1577"/>
          <cell r="F1577"/>
          <cell r="G1577"/>
          <cell r="H1577"/>
          <cell r="I1577"/>
          <cell r="J1577"/>
          <cell r="K1577"/>
          <cell r="L1577"/>
          <cell r="M1577"/>
          <cell r="N1577"/>
          <cell r="O1577"/>
        </row>
        <row r="1578">
          <cell r="A1578"/>
          <cell r="B1578"/>
          <cell r="C1578"/>
          <cell r="D1578"/>
          <cell r="E1578"/>
          <cell r="F1578"/>
          <cell r="G1578"/>
          <cell r="H1578"/>
          <cell r="I1578"/>
          <cell r="J1578"/>
          <cell r="K1578"/>
          <cell r="L1578"/>
          <cell r="M1578"/>
          <cell r="N1578"/>
          <cell r="O1578"/>
        </row>
        <row r="1579">
          <cell r="A1579"/>
          <cell r="B1579"/>
          <cell r="C1579"/>
          <cell r="D1579"/>
          <cell r="E1579"/>
          <cell r="F1579"/>
          <cell r="G1579"/>
          <cell r="H1579"/>
          <cell r="I1579"/>
          <cell r="J1579"/>
          <cell r="K1579"/>
          <cell r="L1579"/>
          <cell r="M1579"/>
          <cell r="N1579"/>
          <cell r="O1579"/>
        </row>
        <row r="1580">
          <cell r="A1580"/>
          <cell r="B1580"/>
          <cell r="C1580"/>
          <cell r="D1580"/>
          <cell r="E1580"/>
          <cell r="F1580"/>
          <cell r="G1580"/>
          <cell r="H1580"/>
          <cell r="I1580"/>
          <cell r="J1580"/>
          <cell r="K1580"/>
          <cell r="L1580"/>
          <cell r="M1580"/>
          <cell r="N1580"/>
          <cell r="O1580"/>
        </row>
        <row r="1581">
          <cell r="A1581"/>
          <cell r="B1581"/>
          <cell r="C1581"/>
          <cell r="D1581"/>
          <cell r="E1581"/>
          <cell r="F1581"/>
          <cell r="G1581"/>
          <cell r="H1581"/>
          <cell r="I1581"/>
          <cell r="J1581"/>
          <cell r="K1581"/>
          <cell r="L1581"/>
          <cell r="M1581"/>
          <cell r="N1581"/>
          <cell r="O1581"/>
        </row>
        <row r="1582">
          <cell r="A1582"/>
          <cell r="B1582"/>
          <cell r="C1582"/>
          <cell r="D1582"/>
          <cell r="E1582"/>
          <cell r="F1582"/>
          <cell r="G1582"/>
          <cell r="H1582"/>
          <cell r="I1582"/>
          <cell r="J1582"/>
          <cell r="K1582"/>
          <cell r="L1582"/>
          <cell r="M1582"/>
          <cell r="N1582"/>
          <cell r="O1582"/>
        </row>
        <row r="1583">
          <cell r="A1583"/>
          <cell r="B1583"/>
          <cell r="C1583"/>
          <cell r="D1583"/>
          <cell r="E1583"/>
          <cell r="F1583"/>
          <cell r="G1583"/>
          <cell r="H1583"/>
          <cell r="I1583"/>
          <cell r="J1583"/>
          <cell r="K1583"/>
          <cell r="L1583"/>
          <cell r="M1583"/>
          <cell r="N1583"/>
          <cell r="O1583"/>
        </row>
        <row r="1584">
          <cell r="A1584"/>
          <cell r="B1584"/>
          <cell r="C1584"/>
          <cell r="D1584"/>
          <cell r="E1584"/>
          <cell r="F1584"/>
          <cell r="G1584"/>
          <cell r="H1584"/>
          <cell r="I1584"/>
          <cell r="J1584"/>
          <cell r="K1584"/>
          <cell r="L1584"/>
          <cell r="M1584"/>
          <cell r="N1584"/>
          <cell r="O1584"/>
        </row>
        <row r="1585">
          <cell r="A1585"/>
          <cell r="B1585"/>
          <cell r="C1585"/>
          <cell r="D1585"/>
          <cell r="E1585"/>
          <cell r="F1585"/>
          <cell r="G1585"/>
          <cell r="H1585"/>
          <cell r="I1585"/>
          <cell r="J1585"/>
          <cell r="K1585"/>
          <cell r="L1585"/>
          <cell r="M1585"/>
          <cell r="N1585"/>
          <cell r="O1585"/>
        </row>
        <row r="1586">
          <cell r="A1586"/>
          <cell r="B1586"/>
          <cell r="C1586"/>
          <cell r="D1586"/>
          <cell r="E1586"/>
          <cell r="F1586"/>
          <cell r="G1586"/>
          <cell r="H1586"/>
          <cell r="I1586"/>
          <cell r="J1586"/>
          <cell r="K1586"/>
          <cell r="L1586"/>
          <cell r="M1586"/>
          <cell r="N1586"/>
          <cell r="O1586"/>
        </row>
        <row r="1587">
          <cell r="A1587"/>
          <cell r="B1587"/>
          <cell r="C1587"/>
          <cell r="D1587"/>
          <cell r="E1587"/>
          <cell r="F1587"/>
          <cell r="G1587"/>
          <cell r="H1587"/>
          <cell r="I1587"/>
          <cell r="J1587"/>
          <cell r="K1587"/>
          <cell r="L1587"/>
          <cell r="M1587"/>
          <cell r="N1587"/>
          <cell r="O1587"/>
        </row>
        <row r="1588">
          <cell r="A1588"/>
          <cell r="B1588"/>
          <cell r="C1588"/>
          <cell r="D1588"/>
          <cell r="E1588"/>
          <cell r="F1588"/>
          <cell r="G1588"/>
          <cell r="H1588"/>
          <cell r="I1588"/>
          <cell r="J1588"/>
          <cell r="K1588"/>
          <cell r="L1588"/>
          <cell r="M1588"/>
          <cell r="N1588"/>
          <cell r="O1588"/>
        </row>
        <row r="1589">
          <cell r="A1589"/>
          <cell r="B1589"/>
          <cell r="C1589"/>
          <cell r="D1589"/>
          <cell r="E1589"/>
          <cell r="F1589"/>
          <cell r="G1589"/>
          <cell r="H1589"/>
          <cell r="I1589"/>
          <cell r="J1589"/>
          <cell r="K1589"/>
          <cell r="L1589"/>
          <cell r="M1589"/>
          <cell r="N1589"/>
          <cell r="O1589"/>
        </row>
        <row r="1590">
          <cell r="A1590"/>
          <cell r="B1590"/>
          <cell r="C1590"/>
          <cell r="D1590"/>
          <cell r="E1590"/>
          <cell r="F1590"/>
          <cell r="G1590"/>
          <cell r="H1590"/>
          <cell r="I1590"/>
          <cell r="J1590"/>
          <cell r="K1590"/>
          <cell r="L1590"/>
          <cell r="M1590"/>
          <cell r="N1590"/>
          <cell r="O1590"/>
        </row>
        <row r="1591">
          <cell r="A1591"/>
          <cell r="B1591"/>
          <cell r="C1591"/>
          <cell r="D1591"/>
          <cell r="E1591"/>
          <cell r="F1591"/>
          <cell r="G1591"/>
          <cell r="H1591"/>
          <cell r="I1591"/>
          <cell r="J1591"/>
          <cell r="K1591"/>
          <cell r="L1591"/>
          <cell r="M1591"/>
          <cell r="N1591"/>
          <cell r="O1591"/>
        </row>
        <row r="1592">
          <cell r="A1592"/>
          <cell r="B1592"/>
          <cell r="C1592"/>
          <cell r="D1592"/>
          <cell r="E1592"/>
          <cell r="F1592"/>
          <cell r="G1592"/>
          <cell r="H1592"/>
          <cell r="I1592"/>
          <cell r="J1592"/>
          <cell r="K1592"/>
          <cell r="L1592"/>
          <cell r="M1592"/>
          <cell r="N1592"/>
          <cell r="O1592"/>
        </row>
        <row r="1593">
          <cell r="A1593"/>
          <cell r="B1593"/>
          <cell r="C1593"/>
          <cell r="D1593"/>
          <cell r="E1593"/>
          <cell r="F1593"/>
          <cell r="G1593"/>
          <cell r="H1593"/>
          <cell r="I1593"/>
          <cell r="J1593"/>
          <cell r="K1593"/>
          <cell r="L1593"/>
          <cell r="M1593"/>
          <cell r="N1593"/>
          <cell r="O1593"/>
        </row>
        <row r="1594">
          <cell r="A1594"/>
          <cell r="B1594"/>
          <cell r="C1594"/>
          <cell r="D1594"/>
          <cell r="E1594"/>
          <cell r="F1594"/>
          <cell r="G1594"/>
          <cell r="H1594"/>
          <cell r="I1594"/>
          <cell r="J1594"/>
          <cell r="K1594"/>
          <cell r="L1594"/>
          <cell r="M1594"/>
          <cell r="N1594"/>
          <cell r="O1594"/>
        </row>
        <row r="1595">
          <cell r="A1595"/>
          <cell r="B1595"/>
          <cell r="C1595"/>
          <cell r="D1595"/>
          <cell r="E1595"/>
          <cell r="F1595"/>
          <cell r="G1595"/>
          <cell r="H1595"/>
          <cell r="I1595"/>
          <cell r="J1595"/>
          <cell r="K1595"/>
          <cell r="L1595"/>
          <cell r="M1595"/>
          <cell r="N1595"/>
          <cell r="O1595"/>
        </row>
        <row r="1596">
          <cell r="A1596"/>
          <cell r="B1596"/>
          <cell r="C1596"/>
          <cell r="D1596"/>
          <cell r="E1596"/>
          <cell r="F1596"/>
          <cell r="G1596"/>
          <cell r="H1596"/>
          <cell r="I1596"/>
          <cell r="J1596"/>
          <cell r="K1596"/>
          <cell r="L1596"/>
          <cell r="M1596"/>
          <cell r="N1596"/>
          <cell r="O1596"/>
        </row>
        <row r="1597">
          <cell r="A1597"/>
          <cell r="B1597"/>
          <cell r="C1597"/>
          <cell r="D1597"/>
          <cell r="E1597"/>
          <cell r="F1597"/>
          <cell r="G1597"/>
          <cell r="H1597"/>
          <cell r="I1597"/>
          <cell r="J1597"/>
          <cell r="K1597"/>
          <cell r="L1597"/>
          <cell r="M1597"/>
          <cell r="N1597"/>
          <cell r="O1597"/>
        </row>
        <row r="1598">
          <cell r="A1598"/>
          <cell r="B1598"/>
          <cell r="C1598"/>
          <cell r="D1598"/>
          <cell r="E1598"/>
          <cell r="F1598"/>
          <cell r="G1598"/>
          <cell r="H1598"/>
          <cell r="I1598"/>
          <cell r="J1598"/>
          <cell r="K1598"/>
          <cell r="L1598"/>
          <cell r="M1598"/>
          <cell r="N1598"/>
          <cell r="O1598"/>
        </row>
        <row r="1599">
          <cell r="A1599"/>
          <cell r="B1599"/>
          <cell r="C1599"/>
          <cell r="D1599"/>
          <cell r="E1599"/>
          <cell r="F1599"/>
          <cell r="G1599"/>
          <cell r="H1599"/>
          <cell r="I1599"/>
          <cell r="J1599"/>
          <cell r="K1599"/>
          <cell r="L1599"/>
          <cell r="M1599"/>
          <cell r="N1599"/>
          <cell r="O1599"/>
        </row>
        <row r="1600">
          <cell r="A1600"/>
          <cell r="B1600"/>
          <cell r="C1600"/>
          <cell r="D1600"/>
          <cell r="E1600"/>
          <cell r="F1600"/>
          <cell r="G1600"/>
          <cell r="H1600"/>
          <cell r="I1600"/>
          <cell r="J1600"/>
          <cell r="K1600"/>
          <cell r="L1600"/>
          <cell r="M1600"/>
          <cell r="N1600"/>
          <cell r="O1600"/>
        </row>
        <row r="1601">
          <cell r="A1601"/>
          <cell r="B1601"/>
          <cell r="C1601"/>
          <cell r="D1601"/>
          <cell r="E1601"/>
          <cell r="F1601"/>
          <cell r="G1601"/>
          <cell r="H1601"/>
          <cell r="I1601"/>
          <cell r="J1601"/>
          <cell r="K1601"/>
          <cell r="L1601"/>
          <cell r="M1601"/>
          <cell r="N1601"/>
          <cell r="O1601"/>
        </row>
        <row r="1602">
          <cell r="A1602"/>
          <cell r="B1602"/>
          <cell r="C1602"/>
          <cell r="D1602"/>
          <cell r="E1602"/>
          <cell r="F1602"/>
          <cell r="G1602"/>
          <cell r="H1602"/>
          <cell r="I1602"/>
          <cell r="J1602"/>
          <cell r="K1602"/>
          <cell r="L1602"/>
          <cell r="M1602"/>
          <cell r="N1602"/>
          <cell r="O1602"/>
        </row>
        <row r="1603">
          <cell r="A1603"/>
          <cell r="B1603"/>
          <cell r="C1603"/>
          <cell r="D1603"/>
          <cell r="E1603"/>
          <cell r="F1603"/>
          <cell r="G1603"/>
          <cell r="H1603"/>
          <cell r="I1603"/>
          <cell r="J1603"/>
          <cell r="K1603"/>
          <cell r="L1603"/>
          <cell r="M1603"/>
          <cell r="N1603"/>
          <cell r="O1603"/>
        </row>
        <row r="1604">
          <cell r="A1604"/>
          <cell r="B1604"/>
          <cell r="C1604"/>
          <cell r="D1604"/>
          <cell r="E1604"/>
          <cell r="F1604"/>
          <cell r="G1604"/>
          <cell r="H1604"/>
          <cell r="I1604"/>
          <cell r="J1604"/>
          <cell r="K1604"/>
          <cell r="L1604"/>
          <cell r="M1604"/>
          <cell r="N1604"/>
          <cell r="O1604"/>
        </row>
        <row r="1605">
          <cell r="A1605"/>
          <cell r="B1605"/>
          <cell r="C1605"/>
          <cell r="D1605"/>
          <cell r="E1605"/>
          <cell r="F1605"/>
          <cell r="G1605"/>
          <cell r="H1605"/>
          <cell r="I1605"/>
          <cell r="J1605"/>
          <cell r="K1605"/>
          <cell r="L1605"/>
          <cell r="M1605"/>
          <cell r="N1605"/>
          <cell r="O1605"/>
        </row>
        <row r="1606">
          <cell r="A1606"/>
          <cell r="B1606"/>
          <cell r="C1606"/>
          <cell r="D1606"/>
          <cell r="E1606"/>
          <cell r="F1606"/>
          <cell r="G1606"/>
          <cell r="H1606"/>
          <cell r="I1606"/>
          <cell r="J1606"/>
          <cell r="K1606"/>
          <cell r="L1606"/>
          <cell r="M1606"/>
          <cell r="N1606"/>
          <cell r="O1606"/>
        </row>
        <row r="1607">
          <cell r="A1607"/>
          <cell r="B1607"/>
          <cell r="C1607"/>
          <cell r="D1607"/>
          <cell r="E1607"/>
          <cell r="F1607"/>
          <cell r="G1607"/>
          <cell r="H1607"/>
          <cell r="I1607"/>
          <cell r="J1607"/>
          <cell r="K1607"/>
          <cell r="L1607"/>
          <cell r="M1607"/>
          <cell r="N1607"/>
          <cell r="O1607"/>
        </row>
        <row r="1608">
          <cell r="A1608"/>
          <cell r="B1608"/>
          <cell r="C1608"/>
          <cell r="D1608"/>
          <cell r="E1608"/>
          <cell r="F1608"/>
          <cell r="G1608"/>
          <cell r="H1608"/>
          <cell r="I1608"/>
          <cell r="J1608"/>
          <cell r="K1608"/>
          <cell r="L1608"/>
          <cell r="M1608"/>
          <cell r="N1608"/>
          <cell r="O1608"/>
        </row>
        <row r="1609">
          <cell r="A1609"/>
          <cell r="B1609"/>
          <cell r="C1609"/>
          <cell r="D1609"/>
          <cell r="E1609"/>
          <cell r="F1609"/>
          <cell r="G1609"/>
          <cell r="H1609"/>
          <cell r="I1609"/>
          <cell r="J1609"/>
          <cell r="K1609"/>
          <cell r="L1609"/>
          <cell r="M1609"/>
          <cell r="N1609"/>
          <cell r="O1609"/>
        </row>
        <row r="1610">
          <cell r="A1610"/>
          <cell r="B1610"/>
          <cell r="C1610"/>
          <cell r="D1610"/>
          <cell r="E1610"/>
          <cell r="F1610"/>
          <cell r="G1610"/>
          <cell r="H1610"/>
          <cell r="I1610"/>
          <cell r="J1610"/>
          <cell r="K1610"/>
          <cell r="L1610"/>
          <cell r="M1610"/>
          <cell r="N1610"/>
          <cell r="O1610"/>
        </row>
        <row r="1611">
          <cell r="A1611"/>
          <cell r="B1611"/>
          <cell r="C1611"/>
          <cell r="D1611"/>
          <cell r="E1611"/>
          <cell r="F1611"/>
          <cell r="G1611"/>
          <cell r="H1611"/>
          <cell r="I1611"/>
          <cell r="J1611"/>
          <cell r="K1611"/>
          <cell r="L1611"/>
          <cell r="M1611"/>
          <cell r="N1611"/>
          <cell r="O1611"/>
        </row>
        <row r="1612">
          <cell r="A1612"/>
          <cell r="B1612"/>
          <cell r="C1612"/>
          <cell r="D1612"/>
          <cell r="E1612"/>
          <cell r="F1612"/>
          <cell r="G1612"/>
          <cell r="H1612"/>
          <cell r="I1612"/>
          <cell r="J1612"/>
          <cell r="K1612"/>
          <cell r="L1612"/>
          <cell r="M1612"/>
          <cell r="N1612"/>
          <cell r="O1612"/>
        </row>
        <row r="1613">
          <cell r="A1613"/>
          <cell r="B1613"/>
          <cell r="C1613"/>
          <cell r="D1613"/>
          <cell r="E1613"/>
          <cell r="F1613"/>
          <cell r="G1613"/>
          <cell r="H1613"/>
          <cell r="I1613"/>
          <cell r="J1613"/>
          <cell r="K1613"/>
          <cell r="L1613"/>
          <cell r="M1613"/>
          <cell r="N1613"/>
          <cell r="O1613"/>
        </row>
        <row r="1614">
          <cell r="A1614"/>
          <cell r="B1614"/>
          <cell r="C1614"/>
          <cell r="D1614"/>
          <cell r="E1614"/>
          <cell r="F1614"/>
          <cell r="G1614"/>
          <cell r="H1614"/>
          <cell r="I1614"/>
          <cell r="J1614"/>
          <cell r="K1614"/>
          <cell r="L1614"/>
          <cell r="M1614"/>
          <cell r="N1614"/>
          <cell r="O1614"/>
        </row>
        <row r="1615">
          <cell r="A1615"/>
          <cell r="B1615"/>
          <cell r="C1615"/>
          <cell r="D1615"/>
          <cell r="E1615"/>
          <cell r="F1615"/>
          <cell r="G1615"/>
          <cell r="H1615"/>
          <cell r="I1615"/>
          <cell r="J1615"/>
          <cell r="K1615"/>
          <cell r="L1615"/>
          <cell r="M1615"/>
          <cell r="N1615"/>
          <cell r="O1615"/>
        </row>
        <row r="1616">
          <cell r="A1616"/>
          <cell r="B1616"/>
          <cell r="C1616"/>
          <cell r="D1616"/>
          <cell r="E1616"/>
          <cell r="F1616"/>
          <cell r="G1616"/>
          <cell r="H1616"/>
          <cell r="I1616"/>
          <cell r="J1616"/>
          <cell r="K1616"/>
          <cell r="L1616"/>
          <cell r="M1616"/>
          <cell r="N1616"/>
          <cell r="O1616"/>
        </row>
        <row r="1617">
          <cell r="A1617"/>
          <cell r="B1617"/>
          <cell r="C1617"/>
          <cell r="D1617"/>
          <cell r="E1617"/>
          <cell r="F1617"/>
          <cell r="G1617"/>
          <cell r="H1617"/>
          <cell r="I1617"/>
          <cell r="J1617"/>
          <cell r="K1617"/>
          <cell r="L1617"/>
          <cell r="M1617"/>
          <cell r="N1617"/>
          <cell r="O1617"/>
        </row>
        <row r="1618">
          <cell r="A1618"/>
          <cell r="B1618"/>
          <cell r="C1618"/>
          <cell r="D1618"/>
          <cell r="E1618"/>
          <cell r="F1618"/>
          <cell r="G1618"/>
          <cell r="H1618"/>
          <cell r="I1618"/>
          <cell r="J1618"/>
          <cell r="K1618"/>
          <cell r="L1618"/>
          <cell r="M1618"/>
          <cell r="N1618"/>
          <cell r="O1618"/>
        </row>
        <row r="1619">
          <cell r="A1619"/>
          <cell r="B1619"/>
          <cell r="C1619"/>
          <cell r="D1619"/>
          <cell r="E1619"/>
          <cell r="F1619"/>
          <cell r="G1619"/>
          <cell r="H1619"/>
          <cell r="I1619"/>
          <cell r="J1619"/>
          <cell r="K1619"/>
          <cell r="L1619"/>
          <cell r="M1619"/>
          <cell r="N1619"/>
          <cell r="O1619"/>
        </row>
        <row r="1620">
          <cell r="A1620"/>
          <cell r="B1620"/>
          <cell r="C1620"/>
          <cell r="D1620"/>
          <cell r="E1620"/>
          <cell r="F1620"/>
          <cell r="G1620"/>
          <cell r="H1620"/>
          <cell r="I1620"/>
          <cell r="J1620"/>
          <cell r="K1620"/>
          <cell r="L1620"/>
          <cell r="M1620"/>
          <cell r="N1620"/>
          <cell r="O1620"/>
        </row>
        <row r="1621">
          <cell r="A1621"/>
          <cell r="B1621"/>
          <cell r="C1621"/>
          <cell r="D1621"/>
          <cell r="E1621"/>
          <cell r="F1621"/>
          <cell r="G1621"/>
          <cell r="H1621"/>
          <cell r="I1621"/>
          <cell r="J1621"/>
          <cell r="K1621"/>
          <cell r="L1621"/>
          <cell r="M1621"/>
          <cell r="N1621"/>
          <cell r="O1621"/>
        </row>
        <row r="1622">
          <cell r="A1622"/>
          <cell r="B1622"/>
          <cell r="C1622"/>
          <cell r="D1622"/>
          <cell r="E1622"/>
          <cell r="F1622"/>
          <cell r="G1622"/>
          <cell r="H1622"/>
          <cell r="I1622"/>
          <cell r="J1622"/>
          <cell r="K1622"/>
          <cell r="L1622"/>
          <cell r="M1622"/>
          <cell r="N1622"/>
          <cell r="O1622"/>
        </row>
        <row r="1623">
          <cell r="A1623"/>
          <cell r="B1623"/>
          <cell r="C1623"/>
          <cell r="D1623"/>
          <cell r="E1623"/>
          <cell r="F1623"/>
          <cell r="G1623"/>
          <cell r="H1623"/>
          <cell r="I1623"/>
          <cell r="J1623"/>
          <cell r="K1623"/>
          <cell r="L1623"/>
          <cell r="M1623"/>
          <cell r="N1623"/>
          <cell r="O1623"/>
        </row>
        <row r="1624">
          <cell r="A1624"/>
          <cell r="B1624"/>
          <cell r="C1624"/>
          <cell r="D1624"/>
          <cell r="E1624"/>
          <cell r="F1624"/>
          <cell r="G1624"/>
          <cell r="H1624"/>
          <cell r="I1624"/>
          <cell r="J1624"/>
          <cell r="K1624"/>
          <cell r="L1624"/>
          <cell r="M1624"/>
          <cell r="N1624"/>
          <cell r="O1624"/>
        </row>
        <row r="1625">
          <cell r="A1625"/>
          <cell r="B1625"/>
          <cell r="C1625"/>
          <cell r="D1625"/>
          <cell r="E1625"/>
          <cell r="F1625"/>
          <cell r="G1625"/>
          <cell r="H1625"/>
          <cell r="I1625"/>
          <cell r="J1625"/>
          <cell r="K1625"/>
          <cell r="L1625"/>
          <cell r="M1625"/>
          <cell r="N1625"/>
          <cell r="O1625"/>
        </row>
        <row r="1626">
          <cell r="A1626"/>
          <cell r="B1626"/>
          <cell r="C1626"/>
          <cell r="D1626"/>
          <cell r="E1626"/>
          <cell r="F1626"/>
          <cell r="G1626"/>
          <cell r="H1626"/>
          <cell r="I1626"/>
          <cell r="J1626"/>
          <cell r="K1626"/>
          <cell r="L1626"/>
          <cell r="M1626"/>
          <cell r="N1626"/>
          <cell r="O1626"/>
        </row>
        <row r="1627">
          <cell r="A1627"/>
          <cell r="B1627"/>
          <cell r="C1627"/>
          <cell r="D1627"/>
          <cell r="E1627"/>
          <cell r="F1627"/>
          <cell r="G1627"/>
          <cell r="H1627"/>
          <cell r="I1627"/>
          <cell r="J1627"/>
          <cell r="K1627"/>
          <cell r="L1627"/>
          <cell r="M1627"/>
          <cell r="N1627"/>
          <cell r="O1627"/>
        </row>
        <row r="1628">
          <cell r="A1628"/>
          <cell r="B1628"/>
          <cell r="C1628"/>
          <cell r="D1628"/>
          <cell r="E1628"/>
          <cell r="F1628"/>
          <cell r="G1628"/>
          <cell r="H1628"/>
          <cell r="I1628"/>
          <cell r="J1628"/>
          <cell r="K1628"/>
          <cell r="L1628"/>
          <cell r="M1628"/>
          <cell r="N1628"/>
          <cell r="O1628"/>
        </row>
        <row r="1629">
          <cell r="A1629"/>
          <cell r="B1629"/>
          <cell r="C1629"/>
          <cell r="D1629"/>
          <cell r="E1629"/>
          <cell r="F1629"/>
          <cell r="G1629"/>
          <cell r="H1629"/>
          <cell r="I1629"/>
          <cell r="J1629"/>
          <cell r="K1629"/>
          <cell r="L1629"/>
          <cell r="M1629"/>
          <cell r="N1629"/>
          <cell r="O1629"/>
        </row>
        <row r="1630">
          <cell r="A1630"/>
          <cell r="B1630"/>
          <cell r="C1630"/>
          <cell r="D1630"/>
          <cell r="E1630"/>
          <cell r="F1630"/>
          <cell r="G1630"/>
          <cell r="H1630"/>
          <cell r="I1630"/>
          <cell r="J1630"/>
          <cell r="K1630"/>
          <cell r="L1630"/>
          <cell r="M1630"/>
          <cell r="N1630"/>
          <cell r="O1630"/>
        </row>
        <row r="1631">
          <cell r="A1631"/>
          <cell r="B1631"/>
          <cell r="C1631"/>
          <cell r="D1631"/>
          <cell r="E1631"/>
          <cell r="F1631"/>
          <cell r="G1631"/>
          <cell r="H1631"/>
          <cell r="I1631"/>
          <cell r="J1631"/>
          <cell r="K1631"/>
          <cell r="L1631"/>
          <cell r="M1631"/>
          <cell r="N1631"/>
          <cell r="O1631"/>
        </row>
        <row r="1632">
          <cell r="A1632"/>
          <cell r="B1632"/>
          <cell r="C1632"/>
          <cell r="D1632"/>
          <cell r="E1632"/>
          <cell r="F1632"/>
          <cell r="G1632"/>
          <cell r="H1632"/>
          <cell r="I1632"/>
          <cell r="J1632"/>
          <cell r="K1632"/>
          <cell r="L1632"/>
          <cell r="M1632"/>
          <cell r="N1632"/>
          <cell r="O1632"/>
        </row>
        <row r="1633">
          <cell r="A1633"/>
          <cell r="B1633"/>
          <cell r="C1633"/>
          <cell r="D1633"/>
          <cell r="E1633"/>
          <cell r="F1633"/>
          <cell r="G1633"/>
          <cell r="H1633"/>
          <cell r="I1633"/>
          <cell r="J1633"/>
          <cell r="K1633"/>
          <cell r="L1633"/>
          <cell r="M1633"/>
          <cell r="N1633"/>
          <cell r="O1633"/>
        </row>
        <row r="1634">
          <cell r="A1634"/>
          <cell r="B1634"/>
          <cell r="C1634"/>
          <cell r="D1634"/>
          <cell r="E1634"/>
          <cell r="F1634"/>
          <cell r="G1634"/>
          <cell r="H1634"/>
          <cell r="I1634"/>
          <cell r="J1634"/>
          <cell r="K1634"/>
          <cell r="L1634"/>
          <cell r="M1634"/>
          <cell r="N1634"/>
          <cell r="O1634"/>
        </row>
        <row r="1635">
          <cell r="A1635"/>
          <cell r="B1635"/>
          <cell r="C1635"/>
          <cell r="D1635"/>
          <cell r="E1635"/>
          <cell r="F1635"/>
          <cell r="G1635"/>
          <cell r="H1635"/>
          <cell r="I1635"/>
          <cell r="J1635"/>
          <cell r="K1635"/>
          <cell r="L1635"/>
          <cell r="M1635"/>
          <cell r="N1635"/>
          <cell r="O1635"/>
        </row>
        <row r="1636">
          <cell r="A1636"/>
          <cell r="B1636"/>
          <cell r="C1636"/>
          <cell r="D1636"/>
          <cell r="E1636"/>
          <cell r="F1636"/>
          <cell r="G1636"/>
          <cell r="H1636"/>
          <cell r="I1636"/>
          <cell r="J1636"/>
          <cell r="K1636"/>
          <cell r="L1636"/>
          <cell r="M1636"/>
          <cell r="N1636"/>
          <cell r="O1636"/>
        </row>
        <row r="1637">
          <cell r="A1637"/>
          <cell r="B1637"/>
          <cell r="C1637"/>
          <cell r="D1637"/>
          <cell r="E1637"/>
          <cell r="F1637"/>
          <cell r="G1637"/>
          <cell r="H1637"/>
          <cell r="I1637"/>
          <cell r="J1637"/>
          <cell r="K1637"/>
          <cell r="L1637"/>
          <cell r="M1637"/>
          <cell r="N1637"/>
          <cell r="O1637"/>
        </row>
        <row r="1638">
          <cell r="A1638"/>
          <cell r="B1638"/>
          <cell r="C1638"/>
          <cell r="D1638"/>
          <cell r="E1638"/>
          <cell r="F1638"/>
          <cell r="G1638"/>
          <cell r="H1638"/>
          <cell r="I1638"/>
          <cell r="J1638"/>
          <cell r="K1638"/>
          <cell r="L1638"/>
          <cell r="M1638"/>
          <cell r="N1638"/>
          <cell r="O1638"/>
        </row>
        <row r="1639">
          <cell r="A1639"/>
          <cell r="B1639"/>
          <cell r="C1639"/>
          <cell r="D1639"/>
          <cell r="E1639"/>
          <cell r="F1639"/>
          <cell r="G1639"/>
          <cell r="H1639"/>
          <cell r="I1639"/>
          <cell r="J1639"/>
          <cell r="K1639"/>
          <cell r="L1639"/>
          <cell r="M1639"/>
          <cell r="N1639"/>
          <cell r="O1639"/>
        </row>
        <row r="1640">
          <cell r="A1640"/>
          <cell r="B1640"/>
          <cell r="C1640"/>
          <cell r="D1640"/>
          <cell r="E1640"/>
          <cell r="F1640"/>
          <cell r="G1640"/>
          <cell r="H1640"/>
          <cell r="I1640"/>
          <cell r="J1640"/>
          <cell r="K1640"/>
          <cell r="L1640"/>
          <cell r="M1640"/>
          <cell r="N1640"/>
          <cell r="O1640"/>
        </row>
        <row r="1641">
          <cell r="A1641"/>
          <cell r="B1641"/>
          <cell r="C1641"/>
          <cell r="D1641"/>
          <cell r="E1641"/>
          <cell r="F1641"/>
          <cell r="G1641"/>
          <cell r="H1641"/>
          <cell r="I1641"/>
          <cell r="J1641"/>
          <cell r="K1641"/>
          <cell r="L1641"/>
          <cell r="M1641"/>
          <cell r="N1641"/>
          <cell r="O1641"/>
        </row>
        <row r="1642">
          <cell r="A1642"/>
          <cell r="B1642"/>
          <cell r="C1642"/>
          <cell r="D1642"/>
          <cell r="E1642"/>
          <cell r="F1642"/>
          <cell r="G1642"/>
          <cell r="H1642"/>
          <cell r="I1642"/>
          <cell r="J1642"/>
          <cell r="K1642"/>
          <cell r="L1642"/>
          <cell r="M1642"/>
          <cell r="N1642"/>
          <cell r="O1642"/>
        </row>
        <row r="1643">
          <cell r="A1643"/>
          <cell r="B1643"/>
          <cell r="C1643"/>
          <cell r="D1643"/>
          <cell r="E1643"/>
          <cell r="F1643"/>
          <cell r="G1643"/>
          <cell r="H1643"/>
          <cell r="I1643"/>
          <cell r="J1643"/>
          <cell r="K1643"/>
          <cell r="L1643"/>
          <cell r="M1643"/>
          <cell r="N1643"/>
          <cell r="O1643"/>
        </row>
        <row r="1644">
          <cell r="A1644"/>
          <cell r="B1644"/>
          <cell r="C1644"/>
          <cell r="D1644"/>
          <cell r="E1644"/>
          <cell r="F1644"/>
          <cell r="G1644"/>
          <cell r="H1644"/>
          <cell r="I1644"/>
          <cell r="J1644"/>
          <cell r="K1644"/>
          <cell r="L1644"/>
          <cell r="M1644"/>
          <cell r="N1644"/>
          <cell r="O1644"/>
        </row>
        <row r="1645">
          <cell r="A1645"/>
          <cell r="B1645"/>
          <cell r="C1645"/>
          <cell r="D1645"/>
          <cell r="E1645"/>
          <cell r="F1645"/>
          <cell r="G1645"/>
          <cell r="H1645"/>
          <cell r="I1645"/>
          <cell r="J1645"/>
          <cell r="K1645"/>
          <cell r="L1645"/>
          <cell r="M1645"/>
          <cell r="N1645"/>
          <cell r="O1645"/>
        </row>
        <row r="1646">
          <cell r="A1646"/>
          <cell r="B1646"/>
          <cell r="C1646"/>
          <cell r="D1646"/>
          <cell r="E1646"/>
          <cell r="F1646"/>
          <cell r="G1646"/>
          <cell r="H1646"/>
          <cell r="I1646"/>
          <cell r="J1646"/>
          <cell r="K1646"/>
          <cell r="L1646"/>
          <cell r="M1646"/>
          <cell r="N1646"/>
          <cell r="O1646"/>
        </row>
        <row r="1647">
          <cell r="A1647"/>
          <cell r="B1647"/>
          <cell r="C1647"/>
          <cell r="D1647"/>
          <cell r="E1647"/>
          <cell r="F1647"/>
          <cell r="G1647"/>
          <cell r="H1647"/>
          <cell r="I1647"/>
          <cell r="J1647"/>
          <cell r="K1647"/>
          <cell r="L1647"/>
          <cell r="M1647"/>
          <cell r="N1647"/>
          <cell r="O1647"/>
        </row>
        <row r="1648">
          <cell r="A1648"/>
          <cell r="B1648"/>
          <cell r="C1648"/>
          <cell r="D1648"/>
          <cell r="E1648"/>
          <cell r="F1648"/>
          <cell r="G1648"/>
          <cell r="H1648"/>
          <cell r="I1648"/>
          <cell r="J1648"/>
          <cell r="K1648"/>
          <cell r="L1648"/>
          <cell r="M1648"/>
          <cell r="N1648"/>
          <cell r="O1648"/>
        </row>
        <row r="1649">
          <cell r="A1649"/>
          <cell r="B1649"/>
          <cell r="C1649"/>
          <cell r="D1649"/>
          <cell r="E1649"/>
          <cell r="F1649"/>
          <cell r="G1649"/>
          <cell r="H1649"/>
          <cell r="I1649"/>
          <cell r="J1649"/>
          <cell r="K1649"/>
          <cell r="L1649"/>
          <cell r="M1649"/>
          <cell r="N1649"/>
          <cell r="O1649"/>
        </row>
        <row r="1650">
          <cell r="A1650"/>
          <cell r="B1650"/>
          <cell r="C1650"/>
          <cell r="D1650"/>
          <cell r="E1650"/>
          <cell r="F1650"/>
          <cell r="G1650"/>
          <cell r="H1650"/>
          <cell r="I1650"/>
          <cell r="J1650"/>
          <cell r="K1650"/>
          <cell r="L1650"/>
          <cell r="M1650"/>
          <cell r="N1650"/>
          <cell r="O1650"/>
        </row>
        <row r="1651">
          <cell r="A1651"/>
          <cell r="B1651"/>
          <cell r="C1651"/>
          <cell r="D1651"/>
          <cell r="E1651"/>
          <cell r="F1651"/>
          <cell r="G1651"/>
          <cell r="H1651"/>
          <cell r="I1651"/>
          <cell r="J1651"/>
          <cell r="K1651"/>
          <cell r="L1651"/>
          <cell r="M1651"/>
          <cell r="N1651"/>
          <cell r="O1651"/>
        </row>
        <row r="1652">
          <cell r="A1652"/>
          <cell r="B1652"/>
          <cell r="C1652"/>
          <cell r="D1652"/>
          <cell r="E1652"/>
          <cell r="F1652"/>
          <cell r="G1652"/>
          <cell r="H1652"/>
          <cell r="I1652"/>
          <cell r="J1652"/>
          <cell r="K1652"/>
          <cell r="L1652"/>
          <cell r="M1652"/>
          <cell r="N1652"/>
          <cell r="O1652"/>
        </row>
        <row r="1653">
          <cell r="A1653"/>
          <cell r="B1653"/>
          <cell r="C1653"/>
          <cell r="D1653"/>
          <cell r="E1653"/>
          <cell r="F1653"/>
          <cell r="G1653"/>
          <cell r="H1653"/>
          <cell r="I1653"/>
          <cell r="J1653"/>
          <cell r="K1653"/>
          <cell r="L1653"/>
          <cell r="M1653"/>
          <cell r="N1653"/>
          <cell r="O1653"/>
        </row>
        <row r="1654">
          <cell r="A1654"/>
          <cell r="B1654"/>
          <cell r="C1654"/>
          <cell r="D1654"/>
          <cell r="E1654"/>
          <cell r="F1654"/>
          <cell r="G1654"/>
          <cell r="H1654"/>
          <cell r="I1654"/>
          <cell r="J1654"/>
          <cell r="K1654"/>
          <cell r="L1654"/>
          <cell r="M1654"/>
          <cell r="N1654"/>
          <cell r="O1654"/>
        </row>
        <row r="1655">
          <cell r="A1655"/>
          <cell r="B1655"/>
          <cell r="C1655"/>
          <cell r="D1655"/>
          <cell r="E1655"/>
          <cell r="F1655"/>
          <cell r="G1655"/>
          <cell r="H1655"/>
          <cell r="I1655"/>
          <cell r="J1655"/>
          <cell r="K1655"/>
          <cell r="L1655"/>
          <cell r="M1655"/>
          <cell r="N1655"/>
          <cell r="O1655"/>
        </row>
        <row r="1656">
          <cell r="A1656"/>
          <cell r="B1656"/>
          <cell r="C1656"/>
          <cell r="D1656"/>
          <cell r="E1656"/>
          <cell r="F1656"/>
          <cell r="G1656"/>
          <cell r="H1656"/>
          <cell r="I1656"/>
          <cell r="J1656"/>
          <cell r="K1656"/>
          <cell r="L1656"/>
          <cell r="M1656"/>
          <cell r="N1656"/>
          <cell r="O1656"/>
        </row>
        <row r="1657">
          <cell r="A1657"/>
          <cell r="B1657"/>
          <cell r="C1657"/>
          <cell r="D1657"/>
          <cell r="E1657"/>
          <cell r="F1657"/>
          <cell r="G1657"/>
          <cell r="H1657"/>
          <cell r="I1657"/>
          <cell r="J1657"/>
          <cell r="K1657"/>
          <cell r="L1657"/>
          <cell r="M1657"/>
          <cell r="N1657"/>
          <cell r="O1657"/>
        </row>
        <row r="1658">
          <cell r="A1658"/>
          <cell r="B1658"/>
          <cell r="C1658"/>
          <cell r="D1658"/>
          <cell r="E1658"/>
          <cell r="F1658"/>
          <cell r="G1658"/>
          <cell r="H1658"/>
          <cell r="I1658"/>
          <cell r="J1658"/>
          <cell r="K1658"/>
          <cell r="L1658"/>
          <cell r="M1658"/>
          <cell r="N1658"/>
          <cell r="O1658"/>
        </row>
        <row r="1659">
          <cell r="A1659"/>
          <cell r="B1659"/>
          <cell r="C1659"/>
          <cell r="D1659"/>
          <cell r="E1659"/>
          <cell r="F1659"/>
          <cell r="G1659"/>
          <cell r="H1659"/>
          <cell r="I1659"/>
          <cell r="J1659"/>
          <cell r="K1659"/>
          <cell r="L1659"/>
          <cell r="M1659"/>
          <cell r="N1659"/>
          <cell r="O1659"/>
        </row>
        <row r="1660">
          <cell r="A1660"/>
          <cell r="B1660"/>
          <cell r="C1660"/>
          <cell r="D1660"/>
          <cell r="E1660"/>
          <cell r="F1660"/>
          <cell r="G1660"/>
          <cell r="H1660"/>
          <cell r="I1660"/>
          <cell r="J1660"/>
          <cell r="K1660"/>
          <cell r="L1660"/>
          <cell r="M1660"/>
          <cell r="N1660"/>
          <cell r="O1660"/>
        </row>
        <row r="1661">
          <cell r="A1661"/>
          <cell r="B1661"/>
          <cell r="C1661"/>
          <cell r="D1661"/>
          <cell r="E1661"/>
          <cell r="F1661"/>
          <cell r="G1661"/>
          <cell r="H1661"/>
          <cell r="I1661"/>
          <cell r="J1661"/>
          <cell r="K1661"/>
          <cell r="L1661"/>
          <cell r="M1661"/>
          <cell r="N1661"/>
          <cell r="O1661"/>
        </row>
        <row r="1662">
          <cell r="A1662"/>
          <cell r="B1662"/>
          <cell r="C1662"/>
          <cell r="D1662"/>
          <cell r="E1662"/>
          <cell r="F1662"/>
          <cell r="G1662"/>
          <cell r="H1662"/>
          <cell r="I1662"/>
          <cell r="J1662"/>
          <cell r="K1662"/>
          <cell r="L1662"/>
          <cell r="M1662"/>
          <cell r="N1662"/>
          <cell r="O1662"/>
        </row>
        <row r="1663">
          <cell r="A1663"/>
          <cell r="B1663"/>
          <cell r="C1663"/>
          <cell r="D1663"/>
          <cell r="E1663"/>
          <cell r="F1663"/>
          <cell r="G1663"/>
          <cell r="H1663"/>
          <cell r="I1663"/>
          <cell r="J1663"/>
          <cell r="K1663"/>
          <cell r="L1663"/>
          <cell r="M1663"/>
          <cell r="N1663"/>
          <cell r="O1663"/>
        </row>
        <row r="1664">
          <cell r="A1664"/>
          <cell r="B1664"/>
          <cell r="C1664"/>
          <cell r="D1664"/>
          <cell r="E1664"/>
          <cell r="F1664"/>
          <cell r="G1664"/>
          <cell r="H1664"/>
          <cell r="I1664"/>
          <cell r="J1664"/>
          <cell r="K1664"/>
          <cell r="L1664"/>
          <cell r="M1664"/>
          <cell r="N1664"/>
          <cell r="O1664"/>
        </row>
        <row r="1665">
          <cell r="A1665"/>
          <cell r="B1665"/>
          <cell r="C1665"/>
          <cell r="D1665"/>
          <cell r="E1665"/>
          <cell r="F1665"/>
          <cell r="G1665"/>
          <cell r="H1665"/>
          <cell r="I1665"/>
          <cell r="J1665"/>
          <cell r="K1665"/>
          <cell r="L1665"/>
          <cell r="M1665"/>
          <cell r="N1665"/>
          <cell r="O1665"/>
        </row>
        <row r="1666">
          <cell r="A1666"/>
          <cell r="B1666"/>
          <cell r="C1666"/>
          <cell r="D1666"/>
          <cell r="E1666"/>
          <cell r="F1666"/>
          <cell r="G1666"/>
          <cell r="H1666"/>
          <cell r="I1666"/>
          <cell r="J1666"/>
          <cell r="K1666"/>
          <cell r="L1666"/>
          <cell r="M1666"/>
          <cell r="N1666"/>
          <cell r="O1666"/>
        </row>
        <row r="1667">
          <cell r="A1667"/>
          <cell r="B1667"/>
          <cell r="C1667"/>
          <cell r="D1667"/>
          <cell r="E1667"/>
          <cell r="F1667"/>
          <cell r="G1667"/>
          <cell r="H1667"/>
          <cell r="I1667"/>
          <cell r="J1667"/>
          <cell r="K1667"/>
          <cell r="L1667"/>
          <cell r="M1667"/>
          <cell r="N1667"/>
          <cell r="O1667"/>
        </row>
        <row r="1668">
          <cell r="A1668"/>
          <cell r="B1668"/>
          <cell r="C1668"/>
          <cell r="D1668"/>
          <cell r="E1668"/>
          <cell r="F1668"/>
          <cell r="G1668"/>
          <cell r="H1668"/>
          <cell r="I1668"/>
          <cell r="J1668"/>
          <cell r="K1668"/>
          <cell r="L1668"/>
          <cell r="M1668"/>
          <cell r="N1668"/>
          <cell r="O1668"/>
        </row>
        <row r="1669">
          <cell r="A1669"/>
          <cell r="B1669"/>
          <cell r="C1669"/>
          <cell r="D1669"/>
          <cell r="E1669"/>
          <cell r="F1669"/>
          <cell r="G1669"/>
          <cell r="H1669"/>
          <cell r="I1669"/>
          <cell r="J1669"/>
          <cell r="K1669"/>
          <cell r="L1669"/>
          <cell r="M1669"/>
          <cell r="N1669"/>
          <cell r="O1669"/>
        </row>
        <row r="1670">
          <cell r="A1670"/>
          <cell r="B1670"/>
          <cell r="C1670"/>
          <cell r="D1670"/>
          <cell r="E1670"/>
          <cell r="F1670"/>
          <cell r="G1670"/>
          <cell r="H1670"/>
          <cell r="I1670"/>
          <cell r="J1670"/>
          <cell r="K1670"/>
          <cell r="L1670"/>
          <cell r="M1670"/>
          <cell r="N1670"/>
          <cell r="O1670"/>
        </row>
        <row r="1671">
          <cell r="A1671"/>
          <cell r="B1671"/>
          <cell r="C1671"/>
          <cell r="D1671"/>
          <cell r="E1671"/>
          <cell r="F1671"/>
          <cell r="G1671"/>
          <cell r="H1671"/>
          <cell r="I1671"/>
          <cell r="J1671"/>
          <cell r="K1671"/>
          <cell r="L1671"/>
          <cell r="M1671"/>
          <cell r="N1671"/>
          <cell r="O1671"/>
        </row>
        <row r="1672">
          <cell r="A1672"/>
          <cell r="B1672"/>
          <cell r="C1672"/>
          <cell r="D1672"/>
          <cell r="E1672"/>
          <cell r="F1672"/>
          <cell r="G1672"/>
          <cell r="H1672"/>
          <cell r="I1672"/>
          <cell r="J1672"/>
          <cell r="K1672"/>
          <cell r="L1672"/>
          <cell r="M1672"/>
          <cell r="N1672"/>
          <cell r="O1672"/>
        </row>
        <row r="1673">
          <cell r="A1673"/>
          <cell r="B1673"/>
          <cell r="C1673"/>
          <cell r="D1673"/>
          <cell r="E1673"/>
          <cell r="F1673"/>
          <cell r="G1673"/>
          <cell r="H1673"/>
          <cell r="I1673"/>
          <cell r="J1673"/>
          <cell r="K1673"/>
          <cell r="L1673"/>
          <cell r="M1673"/>
          <cell r="N1673"/>
          <cell r="O1673"/>
        </row>
        <row r="1674">
          <cell r="A1674"/>
          <cell r="B1674"/>
          <cell r="C1674"/>
          <cell r="D1674"/>
          <cell r="E1674"/>
          <cell r="F1674"/>
          <cell r="G1674"/>
          <cell r="H1674"/>
          <cell r="I1674"/>
          <cell r="J1674"/>
          <cell r="K1674"/>
          <cell r="L1674"/>
          <cell r="M1674"/>
          <cell r="N1674"/>
          <cell r="O1674"/>
        </row>
        <row r="1675">
          <cell r="A1675"/>
          <cell r="B1675"/>
          <cell r="C1675"/>
          <cell r="D1675"/>
          <cell r="E1675"/>
          <cell r="F1675"/>
          <cell r="G1675"/>
          <cell r="H1675"/>
          <cell r="I1675"/>
          <cell r="J1675"/>
          <cell r="K1675"/>
          <cell r="L1675"/>
          <cell r="M1675"/>
          <cell r="N1675"/>
          <cell r="O1675"/>
        </row>
        <row r="1676">
          <cell r="A1676"/>
          <cell r="B1676"/>
          <cell r="C1676"/>
          <cell r="D1676"/>
          <cell r="E1676"/>
          <cell r="F1676"/>
          <cell r="G1676"/>
          <cell r="H1676"/>
          <cell r="I1676"/>
          <cell r="J1676"/>
          <cell r="K1676"/>
          <cell r="L1676"/>
          <cell r="M1676"/>
          <cell r="N1676"/>
          <cell r="O1676"/>
        </row>
        <row r="1677">
          <cell r="A1677"/>
          <cell r="B1677"/>
          <cell r="C1677"/>
          <cell r="D1677"/>
          <cell r="E1677"/>
          <cell r="F1677"/>
          <cell r="G1677"/>
          <cell r="H1677"/>
          <cell r="I1677"/>
          <cell r="J1677"/>
          <cell r="K1677"/>
          <cell r="L1677"/>
          <cell r="M1677"/>
          <cell r="N1677"/>
          <cell r="O1677"/>
        </row>
        <row r="1678">
          <cell r="A1678"/>
          <cell r="B1678"/>
          <cell r="C1678"/>
          <cell r="D1678"/>
          <cell r="E1678"/>
          <cell r="F1678"/>
          <cell r="G1678"/>
          <cell r="H1678"/>
          <cell r="I1678"/>
          <cell r="J1678"/>
          <cell r="K1678"/>
          <cell r="L1678"/>
          <cell r="M1678"/>
          <cell r="N1678"/>
          <cell r="O1678"/>
        </row>
        <row r="1679">
          <cell r="A1679"/>
          <cell r="B1679"/>
          <cell r="C1679"/>
          <cell r="D1679"/>
          <cell r="E1679"/>
          <cell r="F1679"/>
          <cell r="G1679"/>
          <cell r="H1679"/>
          <cell r="I1679"/>
          <cell r="J1679"/>
          <cell r="K1679"/>
          <cell r="L1679"/>
          <cell r="M1679"/>
          <cell r="N1679"/>
          <cell r="O1679"/>
        </row>
        <row r="1680">
          <cell r="A1680"/>
          <cell r="B1680"/>
          <cell r="C1680"/>
          <cell r="D1680"/>
          <cell r="E1680"/>
          <cell r="F1680"/>
          <cell r="G1680"/>
          <cell r="H1680"/>
          <cell r="I1680"/>
          <cell r="J1680"/>
          <cell r="K1680"/>
          <cell r="L1680"/>
          <cell r="M1680"/>
          <cell r="N1680"/>
          <cell r="O1680"/>
        </row>
        <row r="1681">
          <cell r="A1681"/>
          <cell r="B1681"/>
          <cell r="C1681"/>
          <cell r="D1681"/>
          <cell r="E1681"/>
          <cell r="F1681"/>
          <cell r="G1681"/>
          <cell r="H1681"/>
          <cell r="I1681"/>
          <cell r="J1681"/>
          <cell r="K1681"/>
          <cell r="L1681"/>
          <cell r="M1681"/>
          <cell r="N1681"/>
          <cell r="O1681"/>
        </row>
        <row r="1682">
          <cell r="A1682"/>
          <cell r="B1682"/>
          <cell r="C1682"/>
          <cell r="D1682"/>
          <cell r="E1682"/>
          <cell r="F1682"/>
          <cell r="G1682"/>
          <cell r="H1682"/>
          <cell r="I1682"/>
          <cell r="J1682"/>
          <cell r="K1682"/>
          <cell r="L1682"/>
          <cell r="M1682"/>
          <cell r="N1682"/>
          <cell r="O1682"/>
        </row>
        <row r="1683">
          <cell r="A1683"/>
          <cell r="B1683"/>
          <cell r="C1683"/>
          <cell r="D1683"/>
          <cell r="E1683"/>
          <cell r="F1683"/>
          <cell r="G1683"/>
          <cell r="H1683"/>
          <cell r="I1683"/>
          <cell r="J1683"/>
          <cell r="K1683"/>
          <cell r="L1683"/>
          <cell r="M1683"/>
          <cell r="N1683"/>
          <cell r="O1683"/>
        </row>
        <row r="1684">
          <cell r="A1684"/>
          <cell r="B1684"/>
          <cell r="C1684"/>
          <cell r="D1684"/>
          <cell r="E1684"/>
          <cell r="F1684"/>
          <cell r="G1684"/>
          <cell r="H1684"/>
          <cell r="I1684"/>
          <cell r="J1684"/>
          <cell r="K1684"/>
          <cell r="L1684"/>
          <cell r="M1684"/>
          <cell r="N1684"/>
          <cell r="O1684"/>
        </row>
        <row r="1685">
          <cell r="A1685"/>
          <cell r="B1685"/>
          <cell r="C1685"/>
          <cell r="D1685"/>
          <cell r="E1685"/>
          <cell r="F1685"/>
          <cell r="G1685"/>
          <cell r="H1685"/>
          <cell r="I1685"/>
          <cell r="J1685"/>
          <cell r="K1685"/>
          <cell r="L1685"/>
          <cell r="M1685"/>
          <cell r="N1685"/>
          <cell r="O1685"/>
        </row>
        <row r="1686">
          <cell r="A1686"/>
          <cell r="B1686"/>
          <cell r="C1686"/>
          <cell r="D1686"/>
          <cell r="E1686"/>
          <cell r="F1686"/>
          <cell r="G1686"/>
          <cell r="H1686"/>
          <cell r="I1686"/>
          <cell r="J1686"/>
          <cell r="K1686"/>
          <cell r="L1686"/>
          <cell r="M1686"/>
          <cell r="N1686"/>
          <cell r="O1686"/>
        </row>
        <row r="1687">
          <cell r="A1687"/>
          <cell r="B1687"/>
          <cell r="C1687"/>
          <cell r="D1687"/>
          <cell r="E1687"/>
          <cell r="F1687"/>
          <cell r="G1687"/>
          <cell r="H1687"/>
          <cell r="I1687"/>
          <cell r="J1687"/>
          <cell r="K1687"/>
          <cell r="L1687"/>
          <cell r="M1687"/>
          <cell r="N1687"/>
          <cell r="O1687"/>
        </row>
        <row r="1688">
          <cell r="A1688"/>
          <cell r="B1688"/>
          <cell r="C1688"/>
          <cell r="D1688"/>
          <cell r="E1688"/>
          <cell r="F1688"/>
          <cell r="G1688"/>
          <cell r="H1688"/>
          <cell r="I1688"/>
          <cell r="J1688"/>
          <cell r="K1688"/>
          <cell r="L1688"/>
          <cell r="M1688"/>
          <cell r="N1688"/>
          <cell r="O1688"/>
        </row>
        <row r="1689">
          <cell r="A1689"/>
          <cell r="B1689"/>
          <cell r="C1689"/>
          <cell r="D1689"/>
          <cell r="E1689"/>
          <cell r="F1689"/>
          <cell r="G1689"/>
          <cell r="H1689"/>
          <cell r="I1689"/>
          <cell r="J1689"/>
          <cell r="K1689"/>
          <cell r="L1689"/>
          <cell r="M1689"/>
          <cell r="N1689"/>
          <cell r="O1689"/>
        </row>
        <row r="1690">
          <cell r="A1690"/>
          <cell r="B1690"/>
          <cell r="C1690"/>
          <cell r="D1690"/>
          <cell r="E1690"/>
          <cell r="F1690"/>
          <cell r="G1690"/>
          <cell r="H1690"/>
          <cell r="I1690"/>
          <cell r="J1690"/>
          <cell r="K1690"/>
          <cell r="L1690"/>
          <cell r="M1690"/>
          <cell r="N1690"/>
          <cell r="O1690"/>
        </row>
        <row r="1691">
          <cell r="A1691"/>
          <cell r="B1691"/>
          <cell r="C1691"/>
          <cell r="D1691"/>
          <cell r="E1691"/>
          <cell r="F1691"/>
          <cell r="G1691"/>
          <cell r="H1691"/>
          <cell r="I1691"/>
          <cell r="J1691"/>
          <cell r="K1691"/>
          <cell r="L1691"/>
          <cell r="M1691"/>
          <cell r="N1691"/>
          <cell r="O1691"/>
        </row>
        <row r="1692">
          <cell r="A1692"/>
          <cell r="B1692"/>
          <cell r="C1692"/>
          <cell r="D1692"/>
          <cell r="E1692"/>
          <cell r="F1692"/>
          <cell r="G1692"/>
          <cell r="H1692"/>
          <cell r="I1692"/>
          <cell r="J1692"/>
          <cell r="K1692"/>
          <cell r="L1692"/>
          <cell r="M1692"/>
          <cell r="N1692"/>
          <cell r="O1692"/>
        </row>
        <row r="1693">
          <cell r="A1693"/>
          <cell r="B1693"/>
          <cell r="C1693"/>
          <cell r="D1693"/>
          <cell r="E1693"/>
          <cell r="F1693"/>
          <cell r="G1693"/>
          <cell r="H1693"/>
          <cell r="I1693"/>
          <cell r="J1693"/>
          <cell r="K1693"/>
          <cell r="L1693"/>
          <cell r="M1693"/>
          <cell r="N1693"/>
          <cell r="O1693"/>
        </row>
        <row r="1694">
          <cell r="A1694"/>
          <cell r="B1694"/>
          <cell r="C1694"/>
          <cell r="D1694"/>
          <cell r="E1694"/>
          <cell r="F1694"/>
          <cell r="G1694"/>
          <cell r="H1694"/>
          <cell r="I1694"/>
          <cell r="J1694"/>
          <cell r="K1694"/>
          <cell r="L1694"/>
          <cell r="M1694"/>
          <cell r="N1694"/>
          <cell r="O1694"/>
        </row>
        <row r="1695">
          <cell r="A1695"/>
          <cell r="B1695"/>
          <cell r="C1695"/>
          <cell r="D1695"/>
          <cell r="E1695"/>
          <cell r="F1695"/>
          <cell r="G1695"/>
          <cell r="H1695"/>
          <cell r="I1695"/>
          <cell r="J1695"/>
          <cell r="K1695"/>
          <cell r="L1695"/>
          <cell r="M1695"/>
          <cell r="N1695"/>
          <cell r="O1695"/>
        </row>
        <row r="1696">
          <cell r="A1696"/>
          <cell r="B1696"/>
          <cell r="C1696"/>
          <cell r="D1696"/>
          <cell r="E1696"/>
          <cell r="F1696"/>
          <cell r="G1696"/>
          <cell r="H1696"/>
          <cell r="I1696"/>
          <cell r="J1696"/>
          <cell r="K1696"/>
          <cell r="L1696"/>
          <cell r="M1696"/>
          <cell r="N1696"/>
          <cell r="O1696"/>
        </row>
        <row r="1697">
          <cell r="A1697"/>
          <cell r="B1697"/>
          <cell r="C1697"/>
          <cell r="D1697"/>
          <cell r="E1697"/>
          <cell r="F1697"/>
          <cell r="G1697"/>
          <cell r="H1697"/>
          <cell r="I1697"/>
          <cell r="J1697"/>
          <cell r="K1697"/>
          <cell r="L1697"/>
          <cell r="M1697"/>
          <cell r="N1697"/>
          <cell r="O1697"/>
        </row>
        <row r="1698">
          <cell r="A1698"/>
          <cell r="B1698"/>
          <cell r="C1698"/>
          <cell r="D1698"/>
          <cell r="E1698"/>
          <cell r="F1698"/>
          <cell r="G1698"/>
          <cell r="H1698"/>
          <cell r="I1698"/>
          <cell r="J1698"/>
          <cell r="K1698"/>
          <cell r="L1698"/>
          <cell r="M1698"/>
          <cell r="N1698"/>
          <cell r="O1698"/>
        </row>
        <row r="1699">
          <cell r="A1699"/>
          <cell r="B1699"/>
          <cell r="C1699"/>
          <cell r="D1699"/>
          <cell r="E1699"/>
          <cell r="F1699"/>
          <cell r="G1699"/>
          <cell r="H1699"/>
          <cell r="I1699"/>
          <cell r="J1699"/>
          <cell r="K1699"/>
          <cell r="L1699"/>
          <cell r="M1699"/>
          <cell r="N1699"/>
          <cell r="O1699"/>
        </row>
        <row r="1700">
          <cell r="A1700"/>
          <cell r="B1700"/>
          <cell r="C1700"/>
          <cell r="D1700"/>
          <cell r="E1700"/>
          <cell r="F1700"/>
          <cell r="G1700"/>
          <cell r="H1700"/>
          <cell r="I1700"/>
          <cell r="J1700"/>
          <cell r="K1700"/>
          <cell r="L1700"/>
          <cell r="M1700"/>
          <cell r="N1700"/>
          <cell r="O1700"/>
        </row>
        <row r="1701">
          <cell r="A1701"/>
          <cell r="B1701"/>
          <cell r="C1701"/>
          <cell r="D1701"/>
          <cell r="E1701"/>
          <cell r="F1701"/>
          <cell r="G1701"/>
          <cell r="H1701"/>
          <cell r="I1701"/>
          <cell r="J1701"/>
          <cell r="K1701"/>
          <cell r="L1701"/>
          <cell r="M1701"/>
          <cell r="N1701"/>
          <cell r="O1701"/>
        </row>
        <row r="1702">
          <cell r="A1702"/>
          <cell r="B1702"/>
          <cell r="C1702"/>
          <cell r="D1702"/>
          <cell r="E1702"/>
          <cell r="F1702"/>
          <cell r="G1702"/>
          <cell r="H1702"/>
          <cell r="I1702"/>
          <cell r="J1702"/>
          <cell r="K1702"/>
          <cell r="L1702"/>
          <cell r="M1702"/>
          <cell r="N1702"/>
          <cell r="O1702"/>
        </row>
        <row r="1703">
          <cell r="A1703"/>
          <cell r="B1703"/>
          <cell r="C1703"/>
          <cell r="D1703"/>
          <cell r="E1703"/>
          <cell r="F1703"/>
          <cell r="G1703"/>
          <cell r="H1703"/>
          <cell r="I1703"/>
          <cell r="J1703"/>
          <cell r="K1703"/>
          <cell r="L1703"/>
          <cell r="M1703"/>
          <cell r="N1703"/>
          <cell r="O1703"/>
        </row>
        <row r="1704">
          <cell r="A1704"/>
          <cell r="B1704"/>
          <cell r="C1704"/>
          <cell r="D1704"/>
          <cell r="E1704"/>
          <cell r="F1704"/>
          <cell r="G1704"/>
          <cell r="H1704"/>
          <cell r="I1704"/>
          <cell r="J1704"/>
          <cell r="K1704"/>
          <cell r="L1704"/>
          <cell r="M1704"/>
          <cell r="N1704"/>
          <cell r="O1704"/>
        </row>
        <row r="1705">
          <cell r="A1705"/>
          <cell r="B1705"/>
          <cell r="C1705"/>
          <cell r="D1705"/>
          <cell r="E1705"/>
          <cell r="F1705"/>
          <cell r="G1705"/>
          <cell r="H1705"/>
          <cell r="I1705"/>
          <cell r="J1705"/>
          <cell r="K1705"/>
          <cell r="L1705"/>
          <cell r="M1705"/>
          <cell r="N1705"/>
          <cell r="O1705"/>
        </row>
        <row r="1706">
          <cell r="A1706"/>
          <cell r="B1706"/>
          <cell r="C1706"/>
          <cell r="D1706"/>
          <cell r="E1706"/>
          <cell r="F1706"/>
          <cell r="G1706"/>
          <cell r="H1706"/>
          <cell r="I1706"/>
          <cell r="J1706"/>
          <cell r="K1706"/>
          <cell r="L1706"/>
          <cell r="M1706"/>
          <cell r="N1706"/>
          <cell r="O1706"/>
        </row>
        <row r="1707">
          <cell r="A1707"/>
          <cell r="B1707"/>
          <cell r="C1707"/>
          <cell r="D1707"/>
          <cell r="E1707"/>
          <cell r="F1707"/>
          <cell r="G1707"/>
          <cell r="H1707"/>
          <cell r="I1707"/>
          <cell r="J1707"/>
          <cell r="K1707"/>
          <cell r="L1707"/>
          <cell r="M1707"/>
          <cell r="N1707"/>
          <cell r="O1707"/>
        </row>
        <row r="1708">
          <cell r="A1708"/>
          <cell r="B1708"/>
          <cell r="C1708"/>
          <cell r="D1708"/>
          <cell r="E1708"/>
          <cell r="F1708"/>
          <cell r="G1708"/>
          <cell r="H1708"/>
          <cell r="I1708"/>
          <cell r="J1708"/>
          <cell r="K1708"/>
          <cell r="L1708"/>
          <cell r="M1708"/>
          <cell r="N1708"/>
          <cell r="O1708"/>
        </row>
        <row r="1709">
          <cell r="A1709"/>
          <cell r="B1709"/>
          <cell r="C1709"/>
          <cell r="D1709"/>
          <cell r="E1709"/>
          <cell r="F1709"/>
          <cell r="G1709"/>
          <cell r="H1709"/>
          <cell r="I1709"/>
          <cell r="J1709"/>
          <cell r="K1709"/>
          <cell r="L1709"/>
          <cell r="M1709"/>
          <cell r="N1709"/>
          <cell r="O1709"/>
        </row>
        <row r="1710">
          <cell r="A1710"/>
          <cell r="B1710"/>
          <cell r="C1710"/>
          <cell r="D1710"/>
          <cell r="E1710"/>
          <cell r="F1710"/>
          <cell r="G1710"/>
          <cell r="H1710"/>
          <cell r="I1710"/>
          <cell r="J1710"/>
          <cell r="K1710"/>
          <cell r="L1710"/>
          <cell r="M1710"/>
          <cell r="N1710"/>
          <cell r="O1710"/>
        </row>
        <row r="1711">
          <cell r="A1711"/>
          <cell r="B1711"/>
          <cell r="C1711"/>
          <cell r="D1711"/>
          <cell r="E1711"/>
          <cell r="F1711"/>
          <cell r="G1711"/>
          <cell r="H1711"/>
          <cell r="I1711"/>
          <cell r="J1711"/>
          <cell r="K1711"/>
          <cell r="L1711"/>
          <cell r="M1711"/>
          <cell r="N1711"/>
          <cell r="O1711"/>
        </row>
        <row r="1712">
          <cell r="A1712"/>
          <cell r="B1712"/>
          <cell r="C1712"/>
          <cell r="D1712"/>
          <cell r="E1712"/>
          <cell r="F1712"/>
          <cell r="G1712"/>
          <cell r="H1712"/>
          <cell r="I1712"/>
          <cell r="J1712"/>
          <cell r="K1712"/>
          <cell r="L1712"/>
          <cell r="M1712"/>
          <cell r="N1712"/>
          <cell r="O1712"/>
        </row>
        <row r="1713">
          <cell r="A1713"/>
          <cell r="B1713"/>
          <cell r="C1713"/>
          <cell r="D1713"/>
          <cell r="E1713"/>
          <cell r="F1713"/>
          <cell r="G1713"/>
          <cell r="H1713"/>
          <cell r="I1713"/>
          <cell r="J1713"/>
          <cell r="K1713"/>
          <cell r="L1713"/>
          <cell r="M1713"/>
          <cell r="N1713"/>
          <cell r="O1713"/>
        </row>
        <row r="1714">
          <cell r="A1714"/>
          <cell r="B1714"/>
          <cell r="C1714"/>
          <cell r="D1714"/>
          <cell r="E1714"/>
          <cell r="F1714"/>
          <cell r="G1714"/>
          <cell r="H1714"/>
          <cell r="I1714"/>
          <cell r="J1714"/>
          <cell r="K1714"/>
          <cell r="L1714"/>
          <cell r="M1714"/>
          <cell r="N1714"/>
          <cell r="O1714"/>
        </row>
        <row r="1715">
          <cell r="A1715"/>
          <cell r="B1715"/>
          <cell r="C1715"/>
          <cell r="D1715"/>
          <cell r="E1715"/>
          <cell r="F1715"/>
          <cell r="G1715"/>
          <cell r="H1715"/>
          <cell r="I1715"/>
          <cell r="J1715"/>
          <cell r="K1715"/>
          <cell r="L1715"/>
          <cell r="M1715"/>
          <cell r="N1715"/>
          <cell r="O1715"/>
        </row>
        <row r="1716">
          <cell r="A1716"/>
          <cell r="B1716"/>
          <cell r="C1716"/>
          <cell r="D1716"/>
          <cell r="E1716"/>
          <cell r="F1716"/>
          <cell r="G1716"/>
          <cell r="H1716"/>
          <cell r="I1716"/>
          <cell r="J1716"/>
          <cell r="K1716"/>
          <cell r="L1716"/>
          <cell r="M1716"/>
          <cell r="N1716"/>
          <cell r="O1716"/>
        </row>
        <row r="1717">
          <cell r="A1717"/>
          <cell r="B1717"/>
          <cell r="C1717"/>
          <cell r="D1717"/>
          <cell r="E1717"/>
          <cell r="F1717"/>
          <cell r="G1717"/>
          <cell r="H1717"/>
          <cell r="I1717"/>
          <cell r="J1717"/>
          <cell r="K1717"/>
          <cell r="L1717"/>
          <cell r="M1717"/>
          <cell r="N1717"/>
          <cell r="O1717"/>
        </row>
        <row r="1718">
          <cell r="A1718"/>
          <cell r="B1718"/>
          <cell r="C1718"/>
          <cell r="D1718"/>
          <cell r="E1718"/>
          <cell r="F1718"/>
          <cell r="G1718"/>
          <cell r="H1718"/>
          <cell r="I1718"/>
          <cell r="J1718"/>
          <cell r="K1718"/>
          <cell r="L1718"/>
          <cell r="M1718"/>
          <cell r="N1718"/>
          <cell r="O1718"/>
        </row>
        <row r="1719">
          <cell r="A1719"/>
          <cell r="B1719"/>
          <cell r="C1719"/>
          <cell r="D1719"/>
          <cell r="E1719"/>
          <cell r="F1719"/>
          <cell r="G1719"/>
          <cell r="H1719"/>
          <cell r="I1719"/>
          <cell r="J1719"/>
          <cell r="K1719"/>
          <cell r="L1719"/>
          <cell r="M1719"/>
          <cell r="N1719"/>
          <cell r="O1719"/>
        </row>
        <row r="1720">
          <cell r="A1720"/>
          <cell r="B1720"/>
          <cell r="C1720"/>
          <cell r="D1720"/>
          <cell r="E1720"/>
          <cell r="F1720"/>
          <cell r="G1720"/>
          <cell r="H1720"/>
          <cell r="I1720"/>
          <cell r="J1720"/>
          <cell r="K1720"/>
          <cell r="L1720"/>
          <cell r="M1720"/>
          <cell r="N1720"/>
          <cell r="O1720"/>
        </row>
        <row r="1721">
          <cell r="A1721"/>
          <cell r="B1721"/>
          <cell r="C1721"/>
          <cell r="D1721"/>
          <cell r="E1721"/>
          <cell r="F1721"/>
          <cell r="G1721"/>
          <cell r="H1721"/>
          <cell r="I1721"/>
          <cell r="J1721"/>
          <cell r="K1721"/>
          <cell r="L1721"/>
          <cell r="M1721"/>
          <cell r="N1721"/>
          <cell r="O1721"/>
        </row>
        <row r="1722">
          <cell r="A1722"/>
          <cell r="B1722"/>
          <cell r="C1722"/>
          <cell r="D1722"/>
          <cell r="E1722"/>
          <cell r="F1722"/>
          <cell r="G1722"/>
          <cell r="H1722"/>
          <cell r="I1722"/>
          <cell r="J1722"/>
          <cell r="K1722"/>
          <cell r="L1722"/>
          <cell r="M1722"/>
          <cell r="N1722"/>
          <cell r="O1722"/>
        </row>
        <row r="1723">
          <cell r="A1723"/>
          <cell r="B1723"/>
          <cell r="C1723"/>
          <cell r="D1723"/>
          <cell r="E1723"/>
          <cell r="F1723"/>
          <cell r="G1723"/>
          <cell r="H1723"/>
          <cell r="I1723"/>
          <cell r="J1723"/>
          <cell r="K1723"/>
          <cell r="L1723"/>
          <cell r="M1723"/>
          <cell r="N1723"/>
          <cell r="O1723"/>
        </row>
        <row r="1724">
          <cell r="A1724"/>
          <cell r="B1724"/>
          <cell r="C1724"/>
          <cell r="D1724"/>
          <cell r="E1724"/>
          <cell r="F1724"/>
          <cell r="G1724"/>
          <cell r="H1724"/>
          <cell r="I1724"/>
          <cell r="J1724"/>
          <cell r="K1724"/>
          <cell r="L1724"/>
          <cell r="M1724"/>
          <cell r="N1724"/>
          <cell r="O1724"/>
        </row>
        <row r="1725">
          <cell r="A1725"/>
          <cell r="B1725"/>
          <cell r="C1725"/>
          <cell r="D1725"/>
          <cell r="E1725"/>
          <cell r="F1725"/>
          <cell r="G1725"/>
          <cell r="H1725"/>
          <cell r="I1725"/>
          <cell r="J1725"/>
          <cell r="K1725"/>
          <cell r="L1725"/>
          <cell r="M1725"/>
          <cell r="N1725"/>
          <cell r="O1725"/>
        </row>
        <row r="1726">
          <cell r="A1726"/>
          <cell r="B1726"/>
          <cell r="C1726"/>
          <cell r="D1726"/>
          <cell r="E1726"/>
          <cell r="F1726"/>
          <cell r="G1726"/>
          <cell r="H1726"/>
          <cell r="I1726"/>
          <cell r="J1726"/>
          <cell r="K1726"/>
          <cell r="L1726"/>
          <cell r="M1726"/>
          <cell r="N1726"/>
          <cell r="O1726"/>
        </row>
        <row r="1727">
          <cell r="A1727"/>
          <cell r="B1727"/>
          <cell r="C1727"/>
          <cell r="D1727"/>
          <cell r="E1727"/>
          <cell r="F1727"/>
          <cell r="G1727"/>
          <cell r="H1727"/>
          <cell r="I1727"/>
          <cell r="J1727"/>
          <cell r="K1727"/>
          <cell r="L1727"/>
          <cell r="M1727"/>
          <cell r="N1727"/>
          <cell r="O1727"/>
        </row>
        <row r="1728">
          <cell r="A1728"/>
          <cell r="B1728"/>
          <cell r="C1728"/>
          <cell r="D1728"/>
          <cell r="E1728"/>
          <cell r="F1728"/>
          <cell r="G1728"/>
          <cell r="H1728"/>
          <cell r="I1728"/>
          <cell r="J1728"/>
          <cell r="K1728"/>
          <cell r="L1728"/>
          <cell r="M1728"/>
          <cell r="N1728"/>
          <cell r="O1728"/>
        </row>
        <row r="1729">
          <cell r="A1729"/>
          <cell r="B1729"/>
          <cell r="C1729"/>
          <cell r="D1729"/>
          <cell r="E1729"/>
          <cell r="F1729"/>
          <cell r="G1729"/>
          <cell r="H1729"/>
          <cell r="I1729"/>
          <cell r="J1729"/>
          <cell r="K1729"/>
          <cell r="L1729"/>
          <cell r="M1729"/>
          <cell r="N1729"/>
          <cell r="O1729"/>
        </row>
        <row r="1730">
          <cell r="A1730"/>
          <cell r="B1730"/>
          <cell r="C1730"/>
          <cell r="D1730"/>
          <cell r="E1730"/>
          <cell r="F1730"/>
          <cell r="G1730"/>
          <cell r="H1730"/>
          <cell r="I1730"/>
          <cell r="J1730"/>
          <cell r="K1730"/>
          <cell r="L1730"/>
          <cell r="M1730"/>
          <cell r="N1730"/>
          <cell r="O1730"/>
        </row>
        <row r="1731">
          <cell r="A1731"/>
          <cell r="B1731"/>
          <cell r="C1731"/>
          <cell r="D1731"/>
          <cell r="E1731"/>
          <cell r="F1731"/>
          <cell r="G1731"/>
          <cell r="H1731"/>
          <cell r="I1731"/>
          <cell r="J1731"/>
          <cell r="K1731"/>
          <cell r="L1731"/>
          <cell r="M1731"/>
          <cell r="N1731"/>
          <cell r="O1731"/>
        </row>
        <row r="1732">
          <cell r="A1732"/>
          <cell r="B1732"/>
          <cell r="C1732"/>
          <cell r="D1732"/>
          <cell r="E1732"/>
          <cell r="F1732"/>
          <cell r="G1732"/>
          <cell r="H1732"/>
          <cell r="I1732"/>
          <cell r="J1732"/>
          <cell r="K1732"/>
          <cell r="L1732"/>
          <cell r="M1732"/>
          <cell r="N1732"/>
          <cell r="O1732"/>
        </row>
        <row r="1733">
          <cell r="A1733"/>
          <cell r="B1733"/>
          <cell r="C1733"/>
          <cell r="D1733"/>
          <cell r="E1733"/>
          <cell r="F1733"/>
          <cell r="G1733"/>
          <cell r="H1733"/>
          <cell r="I1733"/>
          <cell r="J1733"/>
          <cell r="K1733"/>
          <cell r="L1733"/>
          <cell r="M1733"/>
          <cell r="N1733"/>
          <cell r="O1733"/>
        </row>
        <row r="1734">
          <cell r="A1734"/>
          <cell r="B1734"/>
          <cell r="C1734"/>
          <cell r="D1734"/>
          <cell r="E1734"/>
          <cell r="F1734"/>
          <cell r="G1734"/>
          <cell r="H1734"/>
          <cell r="I1734"/>
          <cell r="J1734"/>
          <cell r="K1734"/>
          <cell r="L1734"/>
          <cell r="M1734"/>
          <cell r="N1734"/>
          <cell r="O1734"/>
        </row>
        <row r="1735">
          <cell r="A1735"/>
          <cell r="B1735"/>
          <cell r="C1735"/>
          <cell r="D1735"/>
          <cell r="E1735"/>
          <cell r="F1735"/>
          <cell r="G1735"/>
          <cell r="H1735"/>
          <cell r="I1735"/>
          <cell r="J1735"/>
          <cell r="K1735"/>
          <cell r="L1735"/>
          <cell r="M1735"/>
          <cell r="N1735"/>
          <cell r="O1735"/>
        </row>
        <row r="1736">
          <cell r="A1736"/>
          <cell r="B1736"/>
          <cell r="C1736"/>
          <cell r="D1736"/>
          <cell r="E1736"/>
          <cell r="F1736"/>
          <cell r="G1736"/>
          <cell r="H1736"/>
          <cell r="I1736"/>
          <cell r="J1736"/>
          <cell r="K1736"/>
          <cell r="L1736"/>
          <cell r="M1736"/>
          <cell r="N1736"/>
          <cell r="O1736"/>
        </row>
        <row r="1737">
          <cell r="A1737"/>
          <cell r="B1737"/>
          <cell r="C1737"/>
          <cell r="D1737"/>
          <cell r="E1737"/>
          <cell r="F1737"/>
          <cell r="G1737"/>
          <cell r="H1737"/>
          <cell r="I1737"/>
          <cell r="J1737"/>
          <cell r="K1737"/>
          <cell r="L1737"/>
          <cell r="M1737"/>
          <cell r="N1737"/>
          <cell r="O1737"/>
        </row>
        <row r="1738">
          <cell r="A1738"/>
          <cell r="B1738"/>
          <cell r="C1738"/>
          <cell r="D1738"/>
          <cell r="E1738"/>
          <cell r="F1738"/>
          <cell r="G1738"/>
          <cell r="H1738"/>
          <cell r="I1738"/>
          <cell r="J1738"/>
          <cell r="K1738"/>
          <cell r="L1738"/>
          <cell r="M1738"/>
          <cell r="N1738"/>
          <cell r="O1738"/>
        </row>
        <row r="1739">
          <cell r="A1739"/>
          <cell r="B1739"/>
          <cell r="C1739"/>
          <cell r="D1739"/>
          <cell r="E1739"/>
          <cell r="F1739"/>
          <cell r="G1739"/>
          <cell r="H1739"/>
          <cell r="I1739"/>
          <cell r="J1739"/>
          <cell r="K1739"/>
          <cell r="L1739"/>
          <cell r="M1739"/>
          <cell r="N1739"/>
          <cell r="O1739"/>
        </row>
        <row r="1740">
          <cell r="A1740"/>
          <cell r="B1740"/>
          <cell r="C1740"/>
          <cell r="D1740"/>
          <cell r="E1740"/>
          <cell r="F1740"/>
          <cell r="G1740"/>
          <cell r="H1740"/>
          <cell r="I1740"/>
          <cell r="J1740"/>
          <cell r="K1740"/>
          <cell r="L1740"/>
          <cell r="M1740"/>
          <cell r="N1740"/>
          <cell r="O1740"/>
        </row>
        <row r="1741">
          <cell r="A1741"/>
          <cell r="B1741"/>
          <cell r="C1741"/>
          <cell r="D1741"/>
          <cell r="E1741"/>
          <cell r="F1741"/>
          <cell r="G1741"/>
          <cell r="H1741"/>
          <cell r="I1741"/>
          <cell r="J1741"/>
          <cell r="K1741"/>
          <cell r="L1741"/>
          <cell r="M1741"/>
          <cell r="N1741"/>
          <cell r="O1741"/>
        </row>
        <row r="1742">
          <cell r="A1742"/>
          <cell r="B1742"/>
          <cell r="C1742"/>
          <cell r="D1742"/>
          <cell r="E1742"/>
          <cell r="F1742"/>
          <cell r="G1742"/>
          <cell r="H1742"/>
          <cell r="I1742"/>
          <cell r="J1742"/>
          <cell r="K1742"/>
          <cell r="L1742"/>
          <cell r="M1742"/>
          <cell r="N1742"/>
          <cell r="O1742"/>
        </row>
        <row r="1743">
          <cell r="A1743"/>
          <cell r="B1743"/>
          <cell r="C1743"/>
          <cell r="D1743"/>
          <cell r="E1743"/>
          <cell r="F1743"/>
          <cell r="G1743"/>
          <cell r="H1743"/>
          <cell r="I1743"/>
          <cell r="J1743"/>
          <cell r="K1743"/>
          <cell r="L1743"/>
          <cell r="M1743"/>
          <cell r="N1743"/>
          <cell r="O1743"/>
        </row>
        <row r="1744">
          <cell r="A1744"/>
          <cell r="B1744"/>
          <cell r="C1744"/>
          <cell r="D1744"/>
          <cell r="E1744"/>
          <cell r="F1744"/>
          <cell r="G1744"/>
          <cell r="H1744"/>
          <cell r="I1744"/>
          <cell r="J1744"/>
          <cell r="K1744"/>
          <cell r="L1744"/>
          <cell r="M1744"/>
          <cell r="N1744"/>
          <cell r="O1744"/>
        </row>
        <row r="1745">
          <cell r="A1745"/>
          <cell r="B1745"/>
          <cell r="C1745"/>
          <cell r="D1745"/>
          <cell r="E1745"/>
          <cell r="F1745"/>
          <cell r="G1745"/>
          <cell r="H1745"/>
          <cell r="I1745"/>
          <cell r="J1745"/>
          <cell r="K1745"/>
          <cell r="L1745"/>
          <cell r="M1745"/>
          <cell r="N1745"/>
          <cell r="O1745"/>
        </row>
        <row r="1746">
          <cell r="A1746"/>
          <cell r="B1746"/>
          <cell r="C1746"/>
          <cell r="D1746"/>
          <cell r="E1746"/>
          <cell r="F1746"/>
          <cell r="G1746"/>
          <cell r="H1746"/>
          <cell r="I1746"/>
          <cell r="J1746"/>
          <cell r="K1746"/>
          <cell r="L1746"/>
          <cell r="M1746"/>
          <cell r="N1746"/>
          <cell r="O1746"/>
        </row>
        <row r="1747">
          <cell r="A1747"/>
          <cell r="B1747"/>
          <cell r="C1747"/>
          <cell r="D1747"/>
          <cell r="E1747"/>
          <cell r="F1747"/>
          <cell r="G1747"/>
          <cell r="H1747"/>
          <cell r="I1747"/>
          <cell r="J1747"/>
          <cell r="K1747"/>
          <cell r="L1747"/>
          <cell r="M1747"/>
          <cell r="N1747"/>
          <cell r="O1747"/>
        </row>
        <row r="1748">
          <cell r="A1748"/>
          <cell r="B1748"/>
          <cell r="C1748"/>
          <cell r="D1748"/>
          <cell r="E1748"/>
          <cell r="F1748"/>
          <cell r="G1748"/>
          <cell r="H1748"/>
          <cell r="I1748"/>
          <cell r="J1748"/>
          <cell r="K1748"/>
          <cell r="L1748"/>
          <cell r="M1748"/>
          <cell r="N1748"/>
          <cell r="O1748"/>
        </row>
        <row r="1749">
          <cell r="A1749"/>
          <cell r="B1749"/>
          <cell r="C1749"/>
          <cell r="D1749"/>
          <cell r="E1749"/>
          <cell r="F1749"/>
          <cell r="G1749"/>
          <cell r="H1749"/>
          <cell r="I1749"/>
          <cell r="J1749"/>
          <cell r="K1749"/>
          <cell r="L1749"/>
          <cell r="M1749"/>
          <cell r="N1749"/>
          <cell r="O1749"/>
        </row>
        <row r="1750">
          <cell r="A1750"/>
          <cell r="B1750"/>
          <cell r="C1750"/>
          <cell r="D1750"/>
          <cell r="E1750"/>
          <cell r="F1750"/>
          <cell r="G1750"/>
          <cell r="H1750"/>
          <cell r="I1750"/>
          <cell r="J1750"/>
          <cell r="K1750"/>
          <cell r="L1750"/>
          <cell r="M1750"/>
          <cell r="N1750"/>
          <cell r="O1750"/>
        </row>
        <row r="1751">
          <cell r="A1751"/>
          <cell r="B1751"/>
          <cell r="C1751"/>
          <cell r="D1751"/>
          <cell r="E1751"/>
          <cell r="F1751"/>
          <cell r="G1751"/>
          <cell r="H1751"/>
          <cell r="I1751"/>
          <cell r="J1751"/>
          <cell r="K1751"/>
          <cell r="L1751"/>
          <cell r="M1751"/>
          <cell r="N1751"/>
          <cell r="O1751"/>
        </row>
        <row r="1752">
          <cell r="A1752"/>
          <cell r="B1752"/>
          <cell r="C1752"/>
          <cell r="D1752"/>
          <cell r="E1752"/>
          <cell r="F1752"/>
          <cell r="G1752"/>
          <cell r="H1752"/>
          <cell r="I1752"/>
          <cell r="J1752"/>
          <cell r="K1752"/>
          <cell r="L1752"/>
          <cell r="M1752"/>
          <cell r="N1752"/>
          <cell r="O1752"/>
        </row>
        <row r="1753">
          <cell r="A1753"/>
          <cell r="B1753"/>
          <cell r="C1753"/>
          <cell r="D1753"/>
          <cell r="E1753"/>
          <cell r="F1753"/>
          <cell r="G1753"/>
          <cell r="H1753"/>
          <cell r="I1753"/>
          <cell r="J1753"/>
          <cell r="K1753"/>
          <cell r="L1753"/>
          <cell r="M1753"/>
          <cell r="N1753"/>
          <cell r="O1753"/>
        </row>
        <row r="1754">
          <cell r="A1754"/>
          <cell r="B1754"/>
          <cell r="C1754"/>
          <cell r="D1754"/>
          <cell r="E1754"/>
          <cell r="F1754"/>
          <cell r="G1754"/>
          <cell r="H1754"/>
          <cell r="I1754"/>
          <cell r="J1754"/>
          <cell r="K1754"/>
          <cell r="L1754"/>
          <cell r="M1754"/>
          <cell r="N1754"/>
          <cell r="O1754"/>
        </row>
        <row r="1755">
          <cell r="A1755"/>
          <cell r="B1755"/>
          <cell r="C1755"/>
          <cell r="D1755"/>
          <cell r="E1755"/>
          <cell r="F1755"/>
          <cell r="G1755"/>
          <cell r="H1755"/>
          <cell r="I1755"/>
          <cell r="J1755"/>
          <cell r="K1755"/>
          <cell r="L1755"/>
          <cell r="M1755"/>
          <cell r="N1755"/>
          <cell r="O1755"/>
        </row>
        <row r="1756">
          <cell r="A1756"/>
          <cell r="B1756"/>
          <cell r="C1756"/>
          <cell r="D1756"/>
          <cell r="E1756"/>
          <cell r="F1756"/>
          <cell r="G1756"/>
          <cell r="H1756"/>
          <cell r="I1756"/>
          <cell r="J1756"/>
          <cell r="K1756"/>
          <cell r="L1756"/>
          <cell r="M1756"/>
          <cell r="N1756"/>
          <cell r="O1756"/>
        </row>
        <row r="1757">
          <cell r="A1757"/>
          <cell r="B1757"/>
          <cell r="C1757"/>
          <cell r="D1757"/>
          <cell r="E1757"/>
          <cell r="F1757"/>
          <cell r="G1757"/>
          <cell r="H1757"/>
          <cell r="I1757"/>
          <cell r="J1757"/>
          <cell r="K1757"/>
          <cell r="L1757"/>
          <cell r="M1757"/>
          <cell r="N1757"/>
          <cell r="O1757"/>
        </row>
        <row r="1758">
          <cell r="A1758"/>
          <cell r="B1758"/>
          <cell r="C1758"/>
          <cell r="D1758"/>
          <cell r="E1758"/>
          <cell r="F1758"/>
          <cell r="G1758"/>
          <cell r="H1758"/>
          <cell r="I1758"/>
          <cell r="J1758"/>
          <cell r="K1758"/>
          <cell r="L1758"/>
          <cell r="M1758"/>
          <cell r="N1758"/>
          <cell r="O1758"/>
        </row>
        <row r="1759">
          <cell r="A1759"/>
          <cell r="B1759"/>
          <cell r="C1759"/>
          <cell r="D1759"/>
          <cell r="E1759"/>
          <cell r="F1759"/>
          <cell r="G1759"/>
          <cell r="H1759"/>
          <cell r="I1759"/>
          <cell r="J1759"/>
          <cell r="K1759"/>
          <cell r="L1759"/>
          <cell r="M1759"/>
          <cell r="N1759"/>
          <cell r="O1759"/>
        </row>
        <row r="1760">
          <cell r="A1760"/>
          <cell r="B1760"/>
          <cell r="C1760"/>
          <cell r="D1760"/>
          <cell r="E1760"/>
          <cell r="F1760"/>
          <cell r="G1760"/>
          <cell r="H1760"/>
          <cell r="I1760"/>
          <cell r="J1760"/>
          <cell r="K1760"/>
          <cell r="L1760"/>
          <cell r="M1760"/>
          <cell r="N1760"/>
          <cell r="O1760"/>
        </row>
        <row r="1761">
          <cell r="A1761"/>
          <cell r="B1761"/>
          <cell r="C1761"/>
          <cell r="D1761"/>
          <cell r="E1761"/>
          <cell r="F1761"/>
          <cell r="G1761"/>
          <cell r="H1761"/>
          <cell r="I1761"/>
          <cell r="J1761"/>
          <cell r="K1761"/>
          <cell r="L1761"/>
          <cell r="M1761"/>
          <cell r="N1761"/>
          <cell r="O1761"/>
        </row>
        <row r="1762">
          <cell r="A1762"/>
          <cell r="B1762"/>
          <cell r="C1762"/>
          <cell r="D1762"/>
          <cell r="E1762"/>
          <cell r="F1762"/>
          <cell r="G1762"/>
          <cell r="H1762"/>
          <cell r="I1762"/>
          <cell r="J1762"/>
          <cell r="K1762"/>
          <cell r="L1762"/>
          <cell r="M1762"/>
          <cell r="N1762"/>
          <cell r="O1762"/>
        </row>
        <row r="1763">
          <cell r="A1763"/>
          <cell r="B1763"/>
          <cell r="C1763"/>
          <cell r="D1763"/>
          <cell r="E1763"/>
          <cell r="F1763"/>
          <cell r="G1763"/>
          <cell r="H1763"/>
          <cell r="I1763"/>
          <cell r="J1763"/>
          <cell r="K1763"/>
          <cell r="L1763"/>
          <cell r="M1763"/>
          <cell r="N1763"/>
          <cell r="O1763"/>
        </row>
        <row r="1764">
          <cell r="A1764"/>
          <cell r="B1764"/>
          <cell r="C1764"/>
          <cell r="D1764"/>
          <cell r="E1764"/>
          <cell r="F1764"/>
          <cell r="G1764"/>
          <cell r="H1764"/>
          <cell r="I1764"/>
          <cell r="J1764"/>
          <cell r="K1764"/>
          <cell r="L1764"/>
          <cell r="M1764"/>
          <cell r="N1764"/>
          <cell r="O1764"/>
        </row>
        <row r="1765">
          <cell r="A1765"/>
          <cell r="B1765"/>
          <cell r="C1765"/>
          <cell r="D1765"/>
          <cell r="E1765"/>
          <cell r="F1765"/>
          <cell r="G1765"/>
          <cell r="H1765"/>
          <cell r="I1765"/>
          <cell r="J1765"/>
          <cell r="K1765"/>
          <cell r="L1765"/>
          <cell r="M1765"/>
          <cell r="N1765"/>
          <cell r="O1765"/>
        </row>
        <row r="1766">
          <cell r="A1766"/>
          <cell r="B1766"/>
          <cell r="C1766"/>
          <cell r="D1766"/>
          <cell r="E1766"/>
          <cell r="F1766"/>
          <cell r="G1766"/>
          <cell r="H1766"/>
          <cell r="I1766"/>
          <cell r="J1766"/>
          <cell r="K1766"/>
          <cell r="L1766"/>
          <cell r="M1766"/>
          <cell r="N1766"/>
          <cell r="O1766"/>
        </row>
        <row r="1767">
          <cell r="A1767"/>
          <cell r="B1767"/>
          <cell r="C1767"/>
          <cell r="D1767"/>
          <cell r="E1767"/>
          <cell r="F1767"/>
          <cell r="G1767"/>
          <cell r="H1767"/>
          <cell r="I1767"/>
          <cell r="J1767"/>
          <cell r="K1767"/>
          <cell r="L1767"/>
          <cell r="M1767"/>
          <cell r="N1767"/>
          <cell r="O1767"/>
        </row>
        <row r="1768">
          <cell r="A1768"/>
          <cell r="B1768"/>
          <cell r="C1768"/>
          <cell r="D1768"/>
          <cell r="E1768"/>
          <cell r="F1768"/>
          <cell r="G1768"/>
          <cell r="H1768"/>
          <cell r="I1768"/>
          <cell r="J1768"/>
          <cell r="K1768"/>
          <cell r="L1768"/>
          <cell r="M1768"/>
          <cell r="N1768"/>
          <cell r="O1768"/>
        </row>
        <row r="1769">
          <cell r="A1769"/>
          <cell r="B1769"/>
          <cell r="C1769"/>
          <cell r="D1769"/>
          <cell r="E1769"/>
          <cell r="F1769"/>
          <cell r="G1769"/>
          <cell r="H1769"/>
          <cell r="I1769"/>
          <cell r="J1769"/>
          <cell r="K1769"/>
          <cell r="L1769"/>
          <cell r="M1769"/>
          <cell r="N1769"/>
          <cell r="O1769"/>
        </row>
        <row r="1770">
          <cell r="A1770"/>
          <cell r="B1770"/>
          <cell r="C1770"/>
          <cell r="D1770"/>
          <cell r="E1770"/>
          <cell r="F1770"/>
          <cell r="G1770"/>
          <cell r="H1770"/>
          <cell r="I1770"/>
          <cell r="J1770"/>
          <cell r="K1770"/>
          <cell r="L1770"/>
          <cell r="M1770"/>
          <cell r="N1770"/>
          <cell r="O1770"/>
        </row>
        <row r="1771">
          <cell r="A1771"/>
          <cell r="B1771"/>
          <cell r="C1771"/>
          <cell r="D1771"/>
          <cell r="E1771"/>
          <cell r="F1771"/>
          <cell r="G1771"/>
          <cell r="H1771"/>
          <cell r="I1771"/>
          <cell r="J1771"/>
          <cell r="K1771"/>
          <cell r="L1771"/>
          <cell r="M1771"/>
          <cell r="N1771"/>
          <cell r="O1771"/>
        </row>
        <row r="1772">
          <cell r="A1772"/>
          <cell r="B1772"/>
          <cell r="C1772"/>
          <cell r="D1772"/>
          <cell r="E1772"/>
          <cell r="F1772"/>
          <cell r="G1772"/>
          <cell r="H1772"/>
          <cell r="I1772"/>
          <cell r="J1772"/>
          <cell r="K1772"/>
          <cell r="L1772"/>
          <cell r="M1772"/>
          <cell r="N1772"/>
          <cell r="O1772"/>
        </row>
        <row r="1773">
          <cell r="A1773"/>
          <cell r="B1773"/>
          <cell r="C1773"/>
          <cell r="D1773"/>
          <cell r="E1773"/>
          <cell r="F1773"/>
          <cell r="G1773"/>
          <cell r="H1773"/>
          <cell r="I1773"/>
          <cell r="J1773"/>
          <cell r="K1773"/>
          <cell r="L1773"/>
          <cell r="M1773"/>
          <cell r="N1773"/>
          <cell r="O1773"/>
        </row>
        <row r="1774">
          <cell r="A1774"/>
          <cell r="B1774"/>
          <cell r="C1774"/>
          <cell r="D1774"/>
          <cell r="E1774"/>
          <cell r="F1774"/>
          <cell r="G1774"/>
          <cell r="H1774"/>
          <cell r="I1774"/>
          <cell r="J1774"/>
          <cell r="K1774"/>
          <cell r="L1774"/>
          <cell r="M1774"/>
          <cell r="N1774"/>
          <cell r="O1774"/>
        </row>
        <row r="1775">
          <cell r="A1775"/>
          <cell r="B1775"/>
          <cell r="C1775"/>
          <cell r="D1775"/>
          <cell r="E1775"/>
          <cell r="F1775"/>
          <cell r="G1775"/>
          <cell r="H1775"/>
          <cell r="I1775"/>
          <cell r="J1775"/>
          <cell r="K1775"/>
          <cell r="L1775"/>
          <cell r="M1775"/>
          <cell r="N1775"/>
          <cell r="O1775"/>
        </row>
        <row r="1776">
          <cell r="A1776"/>
          <cell r="B1776"/>
          <cell r="C1776"/>
          <cell r="D1776"/>
          <cell r="E1776"/>
          <cell r="F1776"/>
          <cell r="G1776"/>
          <cell r="H1776"/>
          <cell r="I1776"/>
          <cell r="J1776"/>
          <cell r="K1776"/>
          <cell r="L1776"/>
          <cell r="M1776"/>
          <cell r="N1776"/>
          <cell r="O1776"/>
        </row>
        <row r="1777">
          <cell r="A1777"/>
          <cell r="B1777"/>
          <cell r="C1777"/>
          <cell r="D1777"/>
          <cell r="E1777"/>
          <cell r="F1777"/>
          <cell r="G1777"/>
          <cell r="H1777"/>
          <cell r="I1777"/>
          <cell r="J1777"/>
          <cell r="K1777"/>
          <cell r="L1777"/>
          <cell r="M1777"/>
          <cell r="N1777"/>
          <cell r="O1777"/>
        </row>
        <row r="1778">
          <cell r="A1778"/>
          <cell r="B1778"/>
          <cell r="C1778"/>
          <cell r="D1778"/>
          <cell r="E1778"/>
          <cell r="F1778"/>
          <cell r="G1778"/>
          <cell r="H1778"/>
          <cell r="I1778"/>
          <cell r="J1778"/>
          <cell r="K1778"/>
          <cell r="L1778"/>
          <cell r="M1778"/>
          <cell r="N1778"/>
          <cell r="O1778"/>
        </row>
        <row r="1779">
          <cell r="A1779"/>
          <cell r="B1779"/>
          <cell r="C1779"/>
          <cell r="D1779"/>
          <cell r="E1779"/>
          <cell r="F1779"/>
          <cell r="G1779"/>
          <cell r="H1779"/>
          <cell r="I1779"/>
          <cell r="J1779"/>
          <cell r="K1779"/>
          <cell r="L1779"/>
          <cell r="M1779"/>
          <cell r="N1779"/>
          <cell r="O1779"/>
        </row>
        <row r="1780">
          <cell r="A1780"/>
          <cell r="B1780"/>
          <cell r="C1780"/>
          <cell r="D1780"/>
          <cell r="E1780"/>
          <cell r="F1780"/>
          <cell r="G1780"/>
          <cell r="H1780"/>
          <cell r="I1780"/>
          <cell r="J1780"/>
          <cell r="K1780"/>
          <cell r="L1780"/>
          <cell r="M1780"/>
          <cell r="N1780"/>
          <cell r="O1780"/>
        </row>
        <row r="1781">
          <cell r="A1781"/>
          <cell r="B1781"/>
          <cell r="C1781"/>
          <cell r="D1781"/>
          <cell r="E1781"/>
          <cell r="F1781"/>
          <cell r="G1781"/>
          <cell r="H1781"/>
          <cell r="I1781"/>
          <cell r="J1781"/>
          <cell r="K1781"/>
          <cell r="L1781"/>
          <cell r="M1781"/>
          <cell r="N1781"/>
          <cell r="O1781"/>
        </row>
        <row r="1782">
          <cell r="A1782"/>
          <cell r="B1782"/>
          <cell r="C1782"/>
          <cell r="D1782"/>
          <cell r="E1782"/>
          <cell r="F1782"/>
          <cell r="G1782"/>
          <cell r="H1782"/>
          <cell r="I1782"/>
          <cell r="J1782"/>
          <cell r="K1782"/>
          <cell r="L1782"/>
          <cell r="M1782"/>
          <cell r="N1782"/>
          <cell r="O1782"/>
        </row>
        <row r="1783">
          <cell r="A1783"/>
          <cell r="B1783"/>
          <cell r="C1783"/>
          <cell r="D1783"/>
          <cell r="E1783"/>
          <cell r="F1783"/>
          <cell r="G1783"/>
          <cell r="H1783"/>
          <cell r="I1783"/>
          <cell r="J1783"/>
          <cell r="K1783"/>
          <cell r="L1783"/>
          <cell r="M1783"/>
          <cell r="N1783"/>
          <cell r="O1783"/>
        </row>
        <row r="1784">
          <cell r="A1784"/>
          <cell r="B1784"/>
          <cell r="C1784"/>
          <cell r="D1784"/>
          <cell r="E1784"/>
          <cell r="F1784"/>
          <cell r="G1784"/>
          <cell r="H1784"/>
          <cell r="I1784"/>
          <cell r="J1784"/>
          <cell r="K1784"/>
          <cell r="L1784"/>
          <cell r="M1784"/>
          <cell r="N1784"/>
          <cell r="O1784"/>
        </row>
        <row r="1785">
          <cell r="A1785"/>
          <cell r="B1785"/>
          <cell r="C1785"/>
          <cell r="D1785"/>
          <cell r="E1785"/>
          <cell r="F1785"/>
          <cell r="G1785"/>
          <cell r="H1785"/>
          <cell r="I1785"/>
          <cell r="J1785"/>
          <cell r="K1785"/>
          <cell r="L1785"/>
          <cell r="M1785"/>
          <cell r="N1785"/>
          <cell r="O1785"/>
        </row>
        <row r="1786">
          <cell r="A1786"/>
          <cell r="B1786"/>
          <cell r="C1786"/>
          <cell r="D1786"/>
          <cell r="E1786"/>
          <cell r="F1786"/>
          <cell r="G1786"/>
          <cell r="H1786"/>
          <cell r="I1786"/>
          <cell r="J1786"/>
          <cell r="K1786"/>
          <cell r="L1786"/>
          <cell r="M1786"/>
          <cell r="N1786"/>
          <cell r="O1786"/>
        </row>
        <row r="1787">
          <cell r="A1787"/>
          <cell r="B1787"/>
          <cell r="C1787"/>
          <cell r="D1787"/>
          <cell r="E1787"/>
          <cell r="F1787"/>
          <cell r="G1787"/>
          <cell r="H1787"/>
          <cell r="I1787"/>
          <cell r="J1787"/>
          <cell r="K1787"/>
          <cell r="L1787"/>
          <cell r="M1787"/>
          <cell r="N1787"/>
          <cell r="O1787"/>
        </row>
        <row r="1788">
          <cell r="A1788"/>
          <cell r="B1788"/>
          <cell r="C1788"/>
          <cell r="D1788"/>
          <cell r="E1788"/>
          <cell r="F1788"/>
          <cell r="G1788"/>
          <cell r="H1788"/>
          <cell r="I1788"/>
          <cell r="J1788"/>
          <cell r="K1788"/>
          <cell r="L1788"/>
          <cell r="M1788"/>
          <cell r="N1788"/>
          <cell r="O1788"/>
        </row>
        <row r="1789">
          <cell r="A1789"/>
          <cell r="B1789"/>
          <cell r="C1789"/>
          <cell r="D1789"/>
          <cell r="E1789"/>
          <cell r="F1789"/>
          <cell r="G1789"/>
          <cell r="H1789"/>
          <cell r="I1789"/>
          <cell r="J1789"/>
          <cell r="K1789"/>
          <cell r="L1789"/>
          <cell r="M1789"/>
          <cell r="N1789"/>
          <cell r="O1789"/>
        </row>
        <row r="1790">
          <cell r="A1790"/>
          <cell r="B1790"/>
          <cell r="C1790"/>
          <cell r="D1790"/>
          <cell r="E1790"/>
          <cell r="F1790"/>
          <cell r="G1790"/>
          <cell r="H1790"/>
          <cell r="I1790"/>
          <cell r="J1790"/>
          <cell r="K1790"/>
          <cell r="L1790"/>
          <cell r="M1790"/>
          <cell r="N1790"/>
          <cell r="O1790"/>
        </row>
        <row r="1791">
          <cell r="A1791"/>
          <cell r="B1791"/>
          <cell r="C1791"/>
          <cell r="D1791"/>
          <cell r="E1791"/>
          <cell r="F1791"/>
          <cell r="G1791"/>
          <cell r="H1791"/>
          <cell r="I1791"/>
          <cell r="J1791"/>
          <cell r="K1791"/>
          <cell r="L1791"/>
          <cell r="M1791"/>
          <cell r="N1791"/>
          <cell r="O1791"/>
        </row>
        <row r="1792">
          <cell r="A1792"/>
          <cell r="B1792"/>
          <cell r="C1792"/>
          <cell r="D1792"/>
          <cell r="E1792"/>
          <cell r="F1792"/>
          <cell r="G1792"/>
          <cell r="H1792"/>
          <cell r="I1792"/>
          <cell r="J1792"/>
          <cell r="K1792"/>
          <cell r="L1792"/>
          <cell r="M1792"/>
          <cell r="N1792"/>
          <cell r="O1792"/>
        </row>
        <row r="1793">
          <cell r="A1793"/>
          <cell r="B1793"/>
          <cell r="C1793"/>
          <cell r="D1793"/>
          <cell r="E1793"/>
          <cell r="F1793"/>
          <cell r="G1793"/>
          <cell r="H1793"/>
          <cell r="I1793"/>
          <cell r="J1793"/>
          <cell r="K1793"/>
          <cell r="L1793"/>
          <cell r="M1793"/>
          <cell r="N1793"/>
          <cell r="O1793"/>
        </row>
        <row r="1794">
          <cell r="A1794"/>
          <cell r="B1794"/>
          <cell r="C1794"/>
          <cell r="D1794"/>
          <cell r="E1794"/>
          <cell r="F1794"/>
          <cell r="G1794"/>
          <cell r="H1794"/>
          <cell r="I1794"/>
          <cell r="J1794"/>
          <cell r="K1794"/>
          <cell r="L1794"/>
          <cell r="M1794"/>
          <cell r="N1794"/>
          <cell r="O1794"/>
        </row>
        <row r="1795">
          <cell r="A1795"/>
          <cell r="B1795"/>
          <cell r="C1795"/>
          <cell r="D1795"/>
          <cell r="E1795"/>
          <cell r="F1795"/>
          <cell r="G1795"/>
          <cell r="H1795"/>
          <cell r="I1795"/>
          <cell r="J1795"/>
          <cell r="K1795"/>
          <cell r="L1795"/>
          <cell r="M1795"/>
          <cell r="N1795"/>
          <cell r="O1795"/>
        </row>
        <row r="1796">
          <cell r="A1796"/>
          <cell r="B1796"/>
          <cell r="C1796"/>
          <cell r="D1796"/>
          <cell r="E1796"/>
          <cell r="F1796"/>
          <cell r="G1796"/>
          <cell r="H1796"/>
          <cell r="I1796"/>
          <cell r="J1796"/>
          <cell r="K1796"/>
          <cell r="L1796"/>
          <cell r="M1796"/>
          <cell r="N1796"/>
          <cell r="O1796"/>
        </row>
        <row r="1797">
          <cell r="A1797"/>
          <cell r="B1797"/>
          <cell r="C1797"/>
          <cell r="D1797"/>
          <cell r="E1797"/>
          <cell r="F1797"/>
          <cell r="G1797"/>
          <cell r="H1797"/>
          <cell r="I1797"/>
          <cell r="J1797"/>
          <cell r="K1797"/>
          <cell r="L1797"/>
          <cell r="M1797"/>
          <cell r="N1797"/>
          <cell r="O1797"/>
        </row>
        <row r="1798">
          <cell r="A1798"/>
          <cell r="B1798"/>
          <cell r="C1798"/>
          <cell r="D1798"/>
          <cell r="E1798"/>
          <cell r="F1798"/>
          <cell r="G1798"/>
          <cell r="H1798"/>
          <cell r="I1798"/>
          <cell r="J1798"/>
          <cell r="K1798"/>
          <cell r="L1798"/>
          <cell r="M1798"/>
          <cell r="N1798"/>
          <cell r="O1798"/>
        </row>
        <row r="1799">
          <cell r="A1799"/>
          <cell r="B1799"/>
          <cell r="C1799"/>
          <cell r="D1799"/>
          <cell r="E1799"/>
          <cell r="F1799"/>
          <cell r="G1799"/>
          <cell r="H1799"/>
          <cell r="I1799"/>
          <cell r="J1799"/>
          <cell r="K1799"/>
          <cell r="L1799"/>
          <cell r="M1799"/>
          <cell r="N1799"/>
          <cell r="O1799"/>
        </row>
        <row r="1800">
          <cell r="A1800"/>
          <cell r="B1800"/>
          <cell r="C1800"/>
          <cell r="D1800"/>
          <cell r="E1800"/>
          <cell r="F1800"/>
          <cell r="G1800"/>
          <cell r="H1800"/>
          <cell r="I1800"/>
          <cell r="J1800"/>
          <cell r="K1800"/>
          <cell r="L1800"/>
          <cell r="M1800"/>
          <cell r="N1800"/>
          <cell r="O1800"/>
        </row>
        <row r="1801">
          <cell r="A1801"/>
          <cell r="B1801"/>
          <cell r="C1801"/>
          <cell r="D1801"/>
          <cell r="E1801"/>
          <cell r="F1801"/>
          <cell r="G1801"/>
          <cell r="H1801"/>
          <cell r="I1801"/>
          <cell r="J1801"/>
          <cell r="K1801"/>
          <cell r="L1801"/>
          <cell r="M1801"/>
          <cell r="N1801"/>
          <cell r="O1801"/>
        </row>
        <row r="1802">
          <cell r="A1802"/>
          <cell r="B1802"/>
          <cell r="C1802"/>
          <cell r="D1802"/>
          <cell r="E1802"/>
          <cell r="F1802"/>
          <cell r="G1802"/>
          <cell r="H1802"/>
          <cell r="I1802"/>
          <cell r="J1802"/>
          <cell r="K1802"/>
          <cell r="L1802"/>
          <cell r="M1802"/>
          <cell r="N1802"/>
          <cell r="O1802"/>
        </row>
        <row r="1803">
          <cell r="A1803"/>
          <cell r="B1803"/>
          <cell r="C1803"/>
          <cell r="D1803"/>
          <cell r="E1803"/>
          <cell r="F1803"/>
          <cell r="G1803"/>
          <cell r="H1803"/>
          <cell r="I1803"/>
          <cell r="J1803"/>
          <cell r="K1803"/>
          <cell r="L1803"/>
          <cell r="M1803"/>
          <cell r="N1803"/>
          <cell r="O1803"/>
        </row>
        <row r="1804">
          <cell r="A1804"/>
          <cell r="B1804"/>
          <cell r="C1804"/>
          <cell r="D1804"/>
          <cell r="E1804"/>
          <cell r="F1804"/>
          <cell r="G1804"/>
          <cell r="H1804"/>
          <cell r="I1804"/>
          <cell r="J1804"/>
          <cell r="K1804"/>
          <cell r="L1804"/>
          <cell r="M1804"/>
          <cell r="N1804"/>
          <cell r="O1804"/>
        </row>
        <row r="1805">
          <cell r="A1805"/>
          <cell r="B1805"/>
          <cell r="C1805"/>
          <cell r="D1805"/>
          <cell r="E1805"/>
          <cell r="F1805"/>
          <cell r="G1805"/>
          <cell r="H1805"/>
          <cell r="I1805"/>
          <cell r="J1805"/>
          <cell r="K1805"/>
          <cell r="L1805"/>
          <cell r="M1805"/>
          <cell r="N1805"/>
          <cell r="O1805"/>
        </row>
        <row r="1806">
          <cell r="A1806"/>
          <cell r="B1806"/>
          <cell r="C1806"/>
          <cell r="D1806"/>
          <cell r="E1806"/>
          <cell r="F1806"/>
          <cell r="G1806"/>
          <cell r="H1806"/>
          <cell r="I1806"/>
          <cell r="J1806"/>
          <cell r="K1806"/>
          <cell r="L1806"/>
          <cell r="M1806"/>
          <cell r="N1806"/>
          <cell r="O1806"/>
        </row>
        <row r="1807">
          <cell r="A1807"/>
          <cell r="B1807"/>
          <cell r="C1807"/>
          <cell r="D1807"/>
          <cell r="E1807"/>
          <cell r="F1807"/>
          <cell r="G1807"/>
          <cell r="H1807"/>
          <cell r="I1807"/>
          <cell r="J1807"/>
          <cell r="K1807"/>
          <cell r="L1807"/>
          <cell r="M1807"/>
          <cell r="N1807"/>
          <cell r="O1807"/>
        </row>
        <row r="1808">
          <cell r="A1808"/>
          <cell r="B1808"/>
          <cell r="C1808"/>
          <cell r="D1808"/>
          <cell r="E1808"/>
          <cell r="F1808"/>
          <cell r="G1808"/>
          <cell r="H1808"/>
          <cell r="I1808"/>
          <cell r="J1808"/>
          <cell r="K1808"/>
          <cell r="L1808"/>
          <cell r="M1808"/>
          <cell r="N1808"/>
          <cell r="O1808"/>
        </row>
        <row r="1809">
          <cell r="A1809"/>
          <cell r="B1809"/>
          <cell r="C1809"/>
          <cell r="D1809"/>
          <cell r="E1809"/>
          <cell r="F1809"/>
          <cell r="G1809"/>
          <cell r="H1809"/>
          <cell r="I1809"/>
          <cell r="J1809"/>
          <cell r="K1809"/>
          <cell r="L1809"/>
          <cell r="M1809"/>
          <cell r="N1809"/>
          <cell r="O1809"/>
        </row>
        <row r="1810">
          <cell r="A1810"/>
          <cell r="B1810"/>
          <cell r="C1810"/>
          <cell r="D1810"/>
          <cell r="E1810"/>
          <cell r="F1810"/>
          <cell r="G1810"/>
          <cell r="H1810"/>
          <cell r="I1810"/>
          <cell r="J1810"/>
          <cell r="K1810"/>
          <cell r="L1810"/>
          <cell r="M1810"/>
          <cell r="N1810"/>
          <cell r="O1810"/>
        </row>
        <row r="1811">
          <cell r="A1811"/>
          <cell r="B1811"/>
          <cell r="C1811"/>
          <cell r="D1811"/>
          <cell r="E1811"/>
          <cell r="F1811"/>
          <cell r="G1811"/>
          <cell r="H1811"/>
          <cell r="I1811"/>
          <cell r="J1811"/>
          <cell r="K1811"/>
          <cell r="L1811"/>
          <cell r="M1811"/>
          <cell r="N1811"/>
          <cell r="O1811"/>
        </row>
        <row r="1812">
          <cell r="A1812"/>
          <cell r="B1812"/>
          <cell r="C1812"/>
          <cell r="D1812"/>
          <cell r="E1812"/>
          <cell r="F1812"/>
          <cell r="G1812"/>
          <cell r="H1812"/>
          <cell r="I1812"/>
          <cell r="J1812"/>
          <cell r="K1812"/>
          <cell r="L1812"/>
          <cell r="M1812"/>
          <cell r="N1812"/>
          <cell r="O1812"/>
        </row>
        <row r="1813">
          <cell r="A1813"/>
          <cell r="B1813"/>
          <cell r="C1813"/>
          <cell r="D1813"/>
          <cell r="E1813"/>
          <cell r="F1813"/>
          <cell r="G1813"/>
          <cell r="H1813"/>
          <cell r="I1813"/>
          <cell r="J1813"/>
          <cell r="K1813"/>
          <cell r="L1813"/>
          <cell r="M1813"/>
          <cell r="N1813"/>
          <cell r="O1813"/>
        </row>
        <row r="1814">
          <cell r="A1814"/>
          <cell r="B1814"/>
          <cell r="C1814"/>
          <cell r="D1814"/>
          <cell r="E1814"/>
          <cell r="F1814"/>
          <cell r="G1814"/>
          <cell r="H1814"/>
          <cell r="I1814"/>
          <cell r="J1814"/>
          <cell r="K1814"/>
          <cell r="L1814"/>
          <cell r="M1814"/>
          <cell r="N1814"/>
          <cell r="O1814"/>
        </row>
        <row r="1815">
          <cell r="A1815"/>
          <cell r="B1815"/>
          <cell r="C1815"/>
          <cell r="D1815"/>
          <cell r="E1815"/>
          <cell r="F1815"/>
          <cell r="G1815"/>
          <cell r="H1815"/>
          <cell r="I1815"/>
          <cell r="J1815"/>
          <cell r="K1815"/>
          <cell r="L1815"/>
          <cell r="M1815"/>
          <cell r="N1815"/>
          <cell r="O1815"/>
        </row>
        <row r="1816">
          <cell r="A1816"/>
          <cell r="B1816"/>
          <cell r="C1816"/>
          <cell r="D1816"/>
          <cell r="E1816"/>
          <cell r="F1816"/>
          <cell r="G1816"/>
          <cell r="H1816"/>
          <cell r="I1816"/>
          <cell r="J1816"/>
          <cell r="K1816"/>
          <cell r="L1816"/>
          <cell r="M1816"/>
          <cell r="N1816"/>
          <cell r="O1816"/>
        </row>
        <row r="1817">
          <cell r="A1817"/>
          <cell r="B1817"/>
          <cell r="C1817"/>
          <cell r="D1817"/>
          <cell r="E1817"/>
          <cell r="F1817"/>
          <cell r="G1817"/>
          <cell r="H1817"/>
          <cell r="I1817"/>
          <cell r="J1817"/>
          <cell r="K1817"/>
          <cell r="L1817"/>
          <cell r="M1817"/>
          <cell r="N1817"/>
          <cell r="O1817"/>
        </row>
        <row r="1818">
          <cell r="A1818"/>
          <cell r="B1818"/>
          <cell r="C1818"/>
          <cell r="D1818"/>
          <cell r="E1818"/>
          <cell r="F1818"/>
          <cell r="G1818"/>
          <cell r="H1818"/>
          <cell r="I1818"/>
          <cell r="J1818"/>
          <cell r="K1818"/>
          <cell r="L1818"/>
          <cell r="M1818"/>
          <cell r="N1818"/>
          <cell r="O1818"/>
        </row>
        <row r="1819">
          <cell r="A1819"/>
          <cell r="B1819"/>
          <cell r="C1819"/>
          <cell r="D1819"/>
          <cell r="E1819"/>
          <cell r="F1819"/>
          <cell r="G1819"/>
          <cell r="H1819"/>
          <cell r="I1819"/>
          <cell r="J1819"/>
          <cell r="K1819"/>
          <cell r="L1819"/>
          <cell r="M1819"/>
          <cell r="N1819"/>
          <cell r="O1819"/>
        </row>
        <row r="1820">
          <cell r="A1820"/>
          <cell r="B1820"/>
          <cell r="C1820"/>
          <cell r="D1820"/>
          <cell r="E1820"/>
          <cell r="F1820"/>
          <cell r="G1820"/>
          <cell r="H1820"/>
          <cell r="I1820"/>
          <cell r="J1820"/>
          <cell r="K1820"/>
          <cell r="L1820"/>
          <cell r="M1820"/>
          <cell r="N1820"/>
          <cell r="O1820"/>
        </row>
        <row r="1821">
          <cell r="A1821"/>
          <cell r="B1821"/>
          <cell r="C1821"/>
          <cell r="D1821"/>
          <cell r="E1821"/>
          <cell r="F1821"/>
          <cell r="G1821"/>
          <cell r="H1821"/>
          <cell r="I1821"/>
          <cell r="J1821"/>
          <cell r="K1821"/>
          <cell r="L1821"/>
          <cell r="M1821"/>
          <cell r="N1821"/>
          <cell r="O1821"/>
        </row>
        <row r="1822">
          <cell r="A1822"/>
          <cell r="B1822"/>
          <cell r="C1822"/>
          <cell r="D1822"/>
          <cell r="E1822"/>
          <cell r="F1822"/>
          <cell r="G1822"/>
          <cell r="H1822"/>
          <cell r="I1822"/>
          <cell r="J1822"/>
          <cell r="K1822"/>
          <cell r="L1822"/>
          <cell r="M1822"/>
          <cell r="N1822"/>
          <cell r="O1822"/>
        </row>
        <row r="1823">
          <cell r="A1823"/>
          <cell r="B1823"/>
          <cell r="C1823"/>
          <cell r="D1823"/>
          <cell r="E1823"/>
          <cell r="F1823"/>
          <cell r="G1823"/>
          <cell r="H1823"/>
          <cell r="I1823"/>
          <cell r="J1823"/>
          <cell r="K1823"/>
          <cell r="L1823"/>
          <cell r="M1823"/>
          <cell r="N1823"/>
          <cell r="O1823"/>
        </row>
        <row r="1824">
          <cell r="A1824"/>
          <cell r="B1824"/>
          <cell r="C1824"/>
          <cell r="D1824"/>
          <cell r="E1824"/>
          <cell r="F1824"/>
          <cell r="G1824"/>
          <cell r="H1824"/>
          <cell r="I1824"/>
          <cell r="J1824"/>
          <cell r="K1824"/>
          <cell r="L1824"/>
          <cell r="M1824"/>
          <cell r="N1824"/>
          <cell r="O1824"/>
        </row>
        <row r="1825">
          <cell r="A1825"/>
          <cell r="B1825"/>
          <cell r="C1825"/>
          <cell r="D1825"/>
          <cell r="E1825"/>
          <cell r="F1825"/>
          <cell r="G1825"/>
          <cell r="H1825"/>
          <cell r="I1825"/>
          <cell r="J1825"/>
          <cell r="K1825"/>
          <cell r="L1825"/>
          <cell r="M1825"/>
          <cell r="N1825"/>
          <cell r="O1825"/>
        </row>
        <row r="1826">
          <cell r="A1826"/>
          <cell r="B1826"/>
          <cell r="C1826"/>
          <cell r="D1826"/>
          <cell r="E1826"/>
          <cell r="F1826"/>
          <cell r="G1826"/>
          <cell r="H1826"/>
          <cell r="I1826"/>
          <cell r="J1826"/>
          <cell r="K1826"/>
          <cell r="L1826"/>
          <cell r="M1826"/>
          <cell r="N1826"/>
          <cell r="O1826"/>
        </row>
        <row r="1827">
          <cell r="A1827"/>
          <cell r="B1827"/>
          <cell r="C1827"/>
          <cell r="D1827"/>
          <cell r="E1827"/>
          <cell r="F1827"/>
          <cell r="G1827"/>
          <cell r="H1827"/>
          <cell r="I1827"/>
          <cell r="J1827"/>
          <cell r="K1827"/>
          <cell r="L1827"/>
          <cell r="M1827"/>
          <cell r="N1827"/>
          <cell r="O1827"/>
        </row>
        <row r="1828">
          <cell r="A1828"/>
          <cell r="B1828"/>
          <cell r="C1828"/>
          <cell r="D1828"/>
          <cell r="E1828"/>
          <cell r="F1828"/>
          <cell r="G1828"/>
          <cell r="H1828"/>
          <cell r="I1828"/>
          <cell r="J1828"/>
          <cell r="K1828"/>
          <cell r="L1828"/>
          <cell r="M1828"/>
          <cell r="N1828"/>
          <cell r="O1828"/>
        </row>
        <row r="1829">
          <cell r="A1829"/>
          <cell r="B1829"/>
          <cell r="C1829"/>
          <cell r="D1829"/>
          <cell r="E1829"/>
          <cell r="F1829"/>
          <cell r="G1829"/>
          <cell r="H1829"/>
          <cell r="I1829"/>
          <cell r="J1829"/>
          <cell r="K1829"/>
          <cell r="L1829"/>
          <cell r="M1829"/>
          <cell r="N1829"/>
          <cell r="O1829"/>
        </row>
        <row r="1830">
          <cell r="A1830"/>
          <cell r="B1830"/>
          <cell r="C1830"/>
          <cell r="D1830"/>
          <cell r="E1830"/>
          <cell r="F1830"/>
          <cell r="G1830"/>
          <cell r="H1830"/>
          <cell r="I1830"/>
          <cell r="J1830"/>
          <cell r="K1830"/>
          <cell r="L1830"/>
          <cell r="M1830"/>
          <cell r="N1830"/>
          <cell r="O1830"/>
        </row>
        <row r="1831">
          <cell r="A1831"/>
          <cell r="B1831"/>
          <cell r="C1831"/>
          <cell r="D1831"/>
          <cell r="E1831"/>
          <cell r="F1831"/>
          <cell r="G1831"/>
          <cell r="H1831"/>
          <cell r="I1831"/>
          <cell r="J1831"/>
          <cell r="K1831"/>
          <cell r="L1831"/>
          <cell r="M1831"/>
          <cell r="N1831"/>
          <cell r="O1831"/>
        </row>
        <row r="1832">
          <cell r="A1832"/>
          <cell r="B1832"/>
          <cell r="C1832"/>
          <cell r="D1832"/>
          <cell r="E1832"/>
          <cell r="F1832"/>
          <cell r="G1832"/>
          <cell r="H1832"/>
          <cell r="I1832"/>
          <cell r="J1832"/>
          <cell r="K1832"/>
          <cell r="L1832"/>
          <cell r="M1832"/>
          <cell r="N1832"/>
          <cell r="O1832"/>
        </row>
        <row r="1833">
          <cell r="A1833"/>
          <cell r="B1833"/>
          <cell r="C1833"/>
          <cell r="D1833"/>
          <cell r="E1833"/>
          <cell r="F1833"/>
          <cell r="G1833"/>
          <cell r="H1833"/>
          <cell r="I1833"/>
          <cell r="J1833"/>
          <cell r="K1833"/>
          <cell r="L1833"/>
          <cell r="M1833"/>
          <cell r="N1833"/>
          <cell r="O1833"/>
        </row>
        <row r="1834">
          <cell r="A1834"/>
          <cell r="B1834"/>
          <cell r="C1834"/>
          <cell r="D1834"/>
          <cell r="E1834"/>
          <cell r="F1834"/>
          <cell r="G1834"/>
          <cell r="H1834"/>
          <cell r="I1834"/>
          <cell r="J1834"/>
          <cell r="K1834"/>
          <cell r="L1834"/>
          <cell r="M1834"/>
          <cell r="N1834"/>
          <cell r="O1834"/>
        </row>
        <row r="1835">
          <cell r="A1835"/>
          <cell r="B1835"/>
          <cell r="C1835"/>
          <cell r="D1835"/>
          <cell r="E1835"/>
          <cell r="F1835"/>
          <cell r="G1835"/>
          <cell r="H1835"/>
          <cell r="I1835"/>
          <cell r="J1835"/>
          <cell r="K1835"/>
          <cell r="L1835"/>
          <cell r="M1835"/>
          <cell r="N1835"/>
          <cell r="O1835"/>
        </row>
        <row r="1836">
          <cell r="A1836"/>
          <cell r="B1836"/>
          <cell r="C1836"/>
          <cell r="D1836"/>
          <cell r="E1836"/>
          <cell r="F1836"/>
          <cell r="G1836"/>
          <cell r="H1836"/>
          <cell r="I1836"/>
          <cell r="J1836"/>
          <cell r="K1836"/>
          <cell r="L1836"/>
          <cell r="M1836"/>
          <cell r="N1836"/>
          <cell r="O1836"/>
        </row>
        <row r="1837">
          <cell r="A1837"/>
          <cell r="B1837"/>
          <cell r="C1837"/>
          <cell r="D1837"/>
          <cell r="E1837"/>
          <cell r="F1837"/>
          <cell r="G1837"/>
          <cell r="H1837"/>
          <cell r="I1837"/>
          <cell r="J1837"/>
          <cell r="K1837"/>
          <cell r="L1837"/>
          <cell r="M1837"/>
          <cell r="N1837"/>
          <cell r="O1837"/>
        </row>
        <row r="1838">
          <cell r="A1838"/>
          <cell r="B1838"/>
          <cell r="C1838"/>
          <cell r="D1838"/>
          <cell r="E1838"/>
          <cell r="F1838"/>
          <cell r="G1838"/>
          <cell r="H1838"/>
          <cell r="I1838"/>
          <cell r="J1838"/>
          <cell r="K1838"/>
          <cell r="L1838"/>
          <cell r="M1838"/>
          <cell r="N1838"/>
          <cell r="O1838"/>
        </row>
        <row r="1839">
          <cell r="A1839"/>
          <cell r="B1839"/>
          <cell r="C1839"/>
          <cell r="D1839"/>
          <cell r="E1839"/>
          <cell r="F1839"/>
          <cell r="G1839"/>
          <cell r="H1839"/>
          <cell r="I1839"/>
          <cell r="J1839"/>
          <cell r="K1839"/>
          <cell r="L1839"/>
          <cell r="M1839"/>
          <cell r="N1839"/>
          <cell r="O1839"/>
        </row>
        <row r="1840">
          <cell r="A1840"/>
          <cell r="B1840"/>
          <cell r="C1840"/>
          <cell r="D1840"/>
          <cell r="E1840"/>
          <cell r="F1840"/>
          <cell r="G1840"/>
          <cell r="H1840"/>
          <cell r="I1840"/>
          <cell r="J1840"/>
          <cell r="K1840"/>
          <cell r="L1840"/>
          <cell r="M1840"/>
          <cell r="N1840"/>
          <cell r="O1840"/>
        </row>
        <row r="1841">
          <cell r="A1841"/>
          <cell r="B1841"/>
          <cell r="C1841"/>
          <cell r="D1841"/>
          <cell r="E1841"/>
          <cell r="F1841"/>
          <cell r="G1841"/>
          <cell r="H1841"/>
          <cell r="I1841"/>
          <cell r="J1841"/>
          <cell r="K1841"/>
          <cell r="L1841"/>
          <cell r="M1841"/>
          <cell r="N1841"/>
          <cell r="O1841"/>
        </row>
        <row r="1842">
          <cell r="A1842"/>
          <cell r="B1842"/>
          <cell r="C1842"/>
          <cell r="D1842"/>
          <cell r="E1842"/>
          <cell r="F1842"/>
          <cell r="G1842"/>
          <cell r="H1842"/>
          <cell r="I1842"/>
          <cell r="J1842"/>
          <cell r="K1842"/>
          <cell r="L1842"/>
          <cell r="M1842"/>
          <cell r="N1842"/>
          <cell r="O1842"/>
        </row>
        <row r="1843">
          <cell r="A1843"/>
          <cell r="B1843"/>
          <cell r="C1843"/>
          <cell r="D1843"/>
          <cell r="E1843"/>
          <cell r="F1843"/>
          <cell r="G1843"/>
          <cell r="H1843"/>
          <cell r="I1843"/>
          <cell r="J1843"/>
          <cell r="K1843"/>
          <cell r="L1843"/>
          <cell r="M1843"/>
          <cell r="N1843"/>
          <cell r="O1843"/>
        </row>
        <row r="1844">
          <cell r="A1844"/>
          <cell r="B1844"/>
          <cell r="C1844"/>
          <cell r="D1844"/>
          <cell r="E1844"/>
          <cell r="F1844"/>
          <cell r="G1844"/>
          <cell r="H1844"/>
          <cell r="I1844"/>
          <cell r="J1844"/>
          <cell r="K1844"/>
          <cell r="L1844"/>
          <cell r="M1844"/>
          <cell r="N1844"/>
          <cell r="O1844"/>
        </row>
        <row r="1845">
          <cell r="A1845"/>
          <cell r="B1845"/>
          <cell r="C1845"/>
          <cell r="D1845"/>
          <cell r="E1845"/>
          <cell r="F1845"/>
          <cell r="G1845"/>
          <cell r="H1845"/>
          <cell r="I1845"/>
          <cell r="J1845"/>
          <cell r="K1845"/>
          <cell r="L1845"/>
          <cell r="M1845"/>
          <cell r="N1845"/>
          <cell r="O1845"/>
        </row>
        <row r="1846">
          <cell r="A1846"/>
          <cell r="B1846"/>
          <cell r="C1846"/>
          <cell r="D1846"/>
          <cell r="E1846"/>
          <cell r="F1846"/>
          <cell r="G1846"/>
          <cell r="H1846"/>
          <cell r="I1846"/>
          <cell r="J1846"/>
          <cell r="K1846"/>
          <cell r="L1846"/>
          <cell r="M1846"/>
          <cell r="N1846"/>
          <cell r="O1846"/>
        </row>
        <row r="1847">
          <cell r="A1847"/>
          <cell r="B1847"/>
          <cell r="C1847"/>
          <cell r="D1847"/>
          <cell r="E1847"/>
          <cell r="F1847"/>
          <cell r="G1847"/>
          <cell r="H1847"/>
          <cell r="I1847"/>
          <cell r="J1847"/>
          <cell r="K1847"/>
          <cell r="L1847"/>
          <cell r="M1847"/>
          <cell r="N1847"/>
          <cell r="O1847"/>
        </row>
        <row r="1848">
          <cell r="A1848"/>
          <cell r="B1848"/>
          <cell r="C1848"/>
          <cell r="D1848"/>
          <cell r="E1848"/>
          <cell r="F1848"/>
          <cell r="G1848"/>
          <cell r="H1848"/>
          <cell r="I1848"/>
          <cell r="J1848"/>
          <cell r="K1848"/>
          <cell r="L1848"/>
          <cell r="M1848"/>
          <cell r="N1848"/>
          <cell r="O1848"/>
        </row>
        <row r="1849">
          <cell r="A1849"/>
          <cell r="B1849"/>
          <cell r="C1849"/>
          <cell r="D1849"/>
          <cell r="E1849"/>
          <cell r="F1849"/>
          <cell r="G1849"/>
          <cell r="H1849"/>
          <cell r="I1849"/>
          <cell r="J1849"/>
          <cell r="K1849"/>
          <cell r="L1849"/>
          <cell r="M1849"/>
          <cell r="N1849"/>
          <cell r="O1849"/>
        </row>
        <row r="1850">
          <cell r="A1850"/>
          <cell r="B1850"/>
          <cell r="C1850"/>
          <cell r="D1850"/>
          <cell r="E1850"/>
          <cell r="F1850"/>
          <cell r="G1850"/>
          <cell r="H1850"/>
          <cell r="I1850"/>
          <cell r="J1850"/>
          <cell r="K1850"/>
          <cell r="L1850"/>
          <cell r="M1850"/>
          <cell r="N1850"/>
          <cell r="O1850"/>
        </row>
        <row r="1851">
          <cell r="A1851"/>
          <cell r="B1851"/>
          <cell r="C1851"/>
          <cell r="D1851"/>
          <cell r="E1851"/>
          <cell r="F1851"/>
          <cell r="G1851"/>
          <cell r="H1851"/>
          <cell r="I1851"/>
          <cell r="J1851"/>
          <cell r="K1851"/>
          <cell r="L1851"/>
          <cell r="M1851"/>
          <cell r="N1851"/>
          <cell r="O1851"/>
        </row>
        <row r="1852">
          <cell r="A1852"/>
          <cell r="B1852"/>
          <cell r="C1852"/>
          <cell r="D1852"/>
          <cell r="E1852"/>
          <cell r="F1852"/>
          <cell r="G1852"/>
          <cell r="H1852"/>
          <cell r="I1852"/>
          <cell r="J1852"/>
          <cell r="K1852"/>
          <cell r="L1852"/>
          <cell r="M1852"/>
          <cell r="N1852"/>
          <cell r="O1852"/>
        </row>
        <row r="1853">
          <cell r="A1853"/>
          <cell r="B1853"/>
          <cell r="C1853"/>
          <cell r="D1853"/>
          <cell r="E1853"/>
          <cell r="F1853"/>
          <cell r="G1853"/>
          <cell r="H1853"/>
          <cell r="I1853"/>
          <cell r="J1853"/>
          <cell r="K1853"/>
          <cell r="L1853"/>
          <cell r="M1853"/>
          <cell r="N1853"/>
          <cell r="O1853"/>
        </row>
        <row r="1854">
          <cell r="A1854"/>
          <cell r="B1854"/>
          <cell r="C1854"/>
          <cell r="D1854"/>
          <cell r="E1854"/>
          <cell r="F1854"/>
          <cell r="G1854"/>
          <cell r="H1854"/>
          <cell r="I1854"/>
          <cell r="J1854"/>
          <cell r="K1854"/>
          <cell r="L1854"/>
          <cell r="M1854"/>
          <cell r="N1854"/>
          <cell r="O1854"/>
        </row>
        <row r="1855">
          <cell r="A1855"/>
          <cell r="B1855"/>
          <cell r="C1855"/>
          <cell r="D1855"/>
          <cell r="E1855"/>
          <cell r="F1855"/>
          <cell r="G1855"/>
          <cell r="H1855"/>
          <cell r="I1855"/>
          <cell r="J1855"/>
          <cell r="K1855"/>
          <cell r="L1855"/>
          <cell r="M1855"/>
          <cell r="N1855"/>
          <cell r="O1855"/>
        </row>
        <row r="1856">
          <cell r="A1856"/>
          <cell r="B1856"/>
          <cell r="C1856"/>
          <cell r="D1856"/>
          <cell r="E1856"/>
          <cell r="F1856"/>
          <cell r="G1856"/>
          <cell r="H1856"/>
          <cell r="I1856"/>
          <cell r="J1856"/>
          <cell r="K1856"/>
          <cell r="L1856"/>
          <cell r="M1856"/>
          <cell r="N1856"/>
          <cell r="O1856"/>
        </row>
        <row r="1857">
          <cell r="A1857"/>
          <cell r="B1857"/>
          <cell r="C1857"/>
          <cell r="D1857"/>
          <cell r="E1857"/>
          <cell r="F1857"/>
          <cell r="G1857"/>
          <cell r="H1857"/>
          <cell r="I1857"/>
          <cell r="J1857"/>
          <cell r="K1857"/>
          <cell r="L1857"/>
          <cell r="M1857"/>
          <cell r="N1857"/>
          <cell r="O1857"/>
        </row>
        <row r="1858">
          <cell r="A1858"/>
          <cell r="B1858"/>
          <cell r="C1858"/>
          <cell r="D1858"/>
          <cell r="E1858"/>
          <cell r="F1858"/>
          <cell r="G1858"/>
          <cell r="H1858"/>
          <cell r="I1858"/>
          <cell r="J1858"/>
          <cell r="K1858"/>
          <cell r="L1858"/>
          <cell r="M1858"/>
          <cell r="N1858"/>
          <cell r="O1858"/>
        </row>
        <row r="1859">
          <cell r="A1859"/>
          <cell r="B1859"/>
          <cell r="C1859"/>
          <cell r="D1859"/>
          <cell r="E1859"/>
          <cell r="F1859"/>
          <cell r="G1859"/>
          <cell r="H1859"/>
          <cell r="I1859"/>
          <cell r="J1859"/>
          <cell r="K1859"/>
          <cell r="L1859"/>
          <cell r="M1859"/>
          <cell r="N1859"/>
          <cell r="O1859"/>
        </row>
        <row r="1860">
          <cell r="A1860"/>
          <cell r="B1860"/>
          <cell r="C1860"/>
          <cell r="D1860"/>
          <cell r="E1860"/>
          <cell r="F1860"/>
          <cell r="G1860"/>
          <cell r="H1860"/>
          <cell r="I1860"/>
          <cell r="J1860"/>
          <cell r="K1860"/>
          <cell r="L1860"/>
          <cell r="M1860"/>
          <cell r="N1860"/>
          <cell r="O1860"/>
        </row>
        <row r="1861">
          <cell r="A1861"/>
          <cell r="B1861"/>
          <cell r="C1861"/>
          <cell r="D1861"/>
          <cell r="E1861"/>
          <cell r="F1861"/>
          <cell r="G1861"/>
          <cell r="H1861"/>
          <cell r="I1861"/>
          <cell r="J1861"/>
          <cell r="K1861"/>
          <cell r="L1861"/>
          <cell r="M1861"/>
          <cell r="N1861"/>
          <cell r="O1861"/>
        </row>
        <row r="1862">
          <cell r="A1862"/>
          <cell r="B1862"/>
          <cell r="C1862"/>
          <cell r="D1862"/>
          <cell r="E1862"/>
          <cell r="F1862"/>
          <cell r="G1862"/>
          <cell r="H1862"/>
          <cell r="I1862"/>
          <cell r="J1862"/>
          <cell r="K1862"/>
          <cell r="L1862"/>
          <cell r="M1862"/>
          <cell r="N1862"/>
          <cell r="O1862"/>
        </row>
        <row r="1863">
          <cell r="A1863"/>
          <cell r="B1863"/>
          <cell r="C1863"/>
          <cell r="D1863"/>
          <cell r="E1863"/>
          <cell r="F1863"/>
          <cell r="G1863"/>
          <cell r="H1863"/>
          <cell r="I1863"/>
          <cell r="J1863"/>
          <cell r="K1863"/>
          <cell r="L1863"/>
          <cell r="M1863"/>
          <cell r="N1863"/>
          <cell r="O1863"/>
        </row>
        <row r="1864">
          <cell r="A1864"/>
          <cell r="B1864"/>
          <cell r="C1864"/>
          <cell r="D1864"/>
          <cell r="E1864"/>
          <cell r="F1864"/>
          <cell r="G1864"/>
          <cell r="H1864"/>
          <cell r="I1864"/>
          <cell r="J1864"/>
          <cell r="K1864"/>
          <cell r="L1864"/>
          <cell r="M1864"/>
          <cell r="N1864"/>
          <cell r="O1864"/>
        </row>
        <row r="1865">
          <cell r="A1865"/>
          <cell r="B1865"/>
          <cell r="C1865"/>
          <cell r="D1865"/>
          <cell r="E1865"/>
          <cell r="F1865"/>
          <cell r="G1865"/>
          <cell r="H1865"/>
          <cell r="I1865"/>
          <cell r="J1865"/>
          <cell r="K1865"/>
          <cell r="L1865"/>
          <cell r="M1865"/>
          <cell r="N1865"/>
          <cell r="O1865"/>
        </row>
        <row r="1866">
          <cell r="A1866"/>
          <cell r="B1866"/>
          <cell r="C1866"/>
          <cell r="D1866"/>
          <cell r="E1866"/>
          <cell r="F1866"/>
          <cell r="G1866"/>
          <cell r="H1866"/>
          <cell r="I1866"/>
          <cell r="J1866"/>
          <cell r="K1866"/>
          <cell r="L1866"/>
          <cell r="M1866"/>
          <cell r="N1866"/>
          <cell r="O1866"/>
        </row>
        <row r="1867">
          <cell r="A1867"/>
          <cell r="B1867"/>
          <cell r="C1867"/>
          <cell r="D1867"/>
          <cell r="E1867"/>
          <cell r="F1867"/>
          <cell r="G1867"/>
          <cell r="H1867"/>
          <cell r="I1867"/>
          <cell r="J1867"/>
          <cell r="K1867"/>
          <cell r="L1867"/>
          <cell r="M1867"/>
          <cell r="N1867"/>
          <cell r="O1867"/>
        </row>
        <row r="1868">
          <cell r="A1868"/>
          <cell r="B1868"/>
          <cell r="C1868"/>
          <cell r="D1868"/>
          <cell r="E1868"/>
          <cell r="F1868"/>
          <cell r="G1868"/>
          <cell r="H1868"/>
          <cell r="I1868"/>
          <cell r="J1868"/>
          <cell r="K1868"/>
          <cell r="L1868"/>
          <cell r="M1868"/>
          <cell r="N1868"/>
          <cell r="O1868"/>
        </row>
        <row r="1869">
          <cell r="A1869"/>
          <cell r="B1869"/>
          <cell r="C1869"/>
          <cell r="D1869"/>
          <cell r="E1869"/>
          <cell r="F1869"/>
          <cell r="G1869"/>
          <cell r="H1869"/>
          <cell r="I1869"/>
          <cell r="J1869"/>
          <cell r="K1869"/>
          <cell r="L1869"/>
          <cell r="M1869"/>
          <cell r="N1869"/>
          <cell r="O1869"/>
        </row>
        <row r="1870">
          <cell r="A1870"/>
          <cell r="B1870"/>
          <cell r="C1870"/>
          <cell r="D1870"/>
          <cell r="E1870"/>
          <cell r="F1870"/>
          <cell r="G1870"/>
          <cell r="H1870"/>
          <cell r="I1870"/>
          <cell r="J1870"/>
          <cell r="K1870"/>
          <cell r="L1870"/>
          <cell r="M1870"/>
          <cell r="N1870"/>
          <cell r="O1870"/>
        </row>
        <row r="1871">
          <cell r="A1871"/>
          <cell r="B1871"/>
          <cell r="C1871"/>
          <cell r="D1871"/>
          <cell r="E1871"/>
          <cell r="F1871"/>
          <cell r="G1871"/>
          <cell r="H1871"/>
          <cell r="I1871"/>
          <cell r="J1871"/>
          <cell r="K1871"/>
          <cell r="L1871"/>
          <cell r="M1871"/>
          <cell r="N1871"/>
          <cell r="O1871"/>
        </row>
        <row r="1872">
          <cell r="A1872"/>
          <cell r="B1872"/>
          <cell r="C1872"/>
          <cell r="D1872"/>
          <cell r="E1872"/>
          <cell r="F1872"/>
          <cell r="G1872"/>
          <cell r="H1872"/>
          <cell r="I1872"/>
          <cell r="J1872"/>
          <cell r="K1872"/>
          <cell r="L1872"/>
          <cell r="M1872"/>
          <cell r="N1872"/>
          <cell r="O1872"/>
        </row>
        <row r="1873">
          <cell r="A1873"/>
          <cell r="B1873"/>
          <cell r="C1873"/>
          <cell r="D1873"/>
          <cell r="E1873"/>
          <cell r="F1873"/>
          <cell r="G1873"/>
          <cell r="H1873"/>
          <cell r="I1873"/>
          <cell r="J1873"/>
          <cell r="K1873"/>
          <cell r="L1873"/>
          <cell r="M1873"/>
          <cell r="N1873"/>
          <cell r="O1873"/>
        </row>
        <row r="1874">
          <cell r="A1874"/>
          <cell r="B1874"/>
          <cell r="C1874"/>
          <cell r="D1874"/>
          <cell r="E1874"/>
          <cell r="F1874"/>
          <cell r="G1874"/>
          <cell r="H1874"/>
          <cell r="I1874"/>
          <cell r="J1874"/>
          <cell r="K1874"/>
          <cell r="L1874"/>
          <cell r="M1874"/>
          <cell r="N1874"/>
          <cell r="O1874"/>
        </row>
        <row r="1875">
          <cell r="A1875"/>
          <cell r="B1875"/>
          <cell r="C1875"/>
          <cell r="D1875"/>
          <cell r="E1875"/>
          <cell r="F1875"/>
          <cell r="G1875"/>
          <cell r="H1875"/>
          <cell r="I1875"/>
          <cell r="J1875"/>
          <cell r="K1875"/>
          <cell r="L1875"/>
          <cell r="M1875"/>
          <cell r="N1875"/>
          <cell r="O1875"/>
        </row>
        <row r="1876">
          <cell r="A1876"/>
          <cell r="B1876"/>
          <cell r="C1876"/>
          <cell r="D1876"/>
          <cell r="E1876"/>
          <cell r="F1876"/>
          <cell r="G1876"/>
          <cell r="H1876"/>
          <cell r="I1876"/>
          <cell r="J1876"/>
          <cell r="K1876"/>
          <cell r="L1876"/>
          <cell r="M1876"/>
          <cell r="N1876"/>
          <cell r="O1876"/>
        </row>
        <row r="1877">
          <cell r="A1877"/>
          <cell r="B1877"/>
          <cell r="C1877"/>
          <cell r="D1877"/>
          <cell r="E1877"/>
          <cell r="F1877"/>
          <cell r="G1877"/>
          <cell r="H1877"/>
          <cell r="I1877"/>
          <cell r="J1877"/>
          <cell r="K1877"/>
          <cell r="L1877"/>
          <cell r="M1877"/>
          <cell r="N1877"/>
          <cell r="O1877"/>
        </row>
        <row r="1878">
          <cell r="A1878"/>
          <cell r="B1878"/>
          <cell r="C1878"/>
          <cell r="D1878"/>
          <cell r="E1878"/>
          <cell r="F1878"/>
          <cell r="G1878"/>
          <cell r="H1878"/>
          <cell r="I1878"/>
          <cell r="J1878"/>
          <cell r="K1878"/>
          <cell r="L1878"/>
          <cell r="M1878"/>
          <cell r="N1878"/>
          <cell r="O1878"/>
        </row>
        <row r="1879">
          <cell r="A1879"/>
          <cell r="B1879"/>
          <cell r="C1879"/>
          <cell r="D1879"/>
          <cell r="E1879"/>
          <cell r="F1879"/>
          <cell r="G1879"/>
          <cell r="H1879"/>
          <cell r="I1879"/>
          <cell r="J1879"/>
          <cell r="K1879"/>
          <cell r="L1879"/>
          <cell r="M1879"/>
          <cell r="N1879"/>
          <cell r="O1879"/>
        </row>
        <row r="1880">
          <cell r="A1880"/>
          <cell r="B1880"/>
          <cell r="C1880"/>
          <cell r="D1880"/>
          <cell r="E1880"/>
          <cell r="F1880"/>
          <cell r="G1880"/>
          <cell r="H1880"/>
          <cell r="I1880"/>
          <cell r="J1880"/>
          <cell r="K1880"/>
          <cell r="L1880"/>
          <cell r="M1880"/>
          <cell r="N1880"/>
          <cell r="O1880"/>
        </row>
        <row r="1881">
          <cell r="A1881"/>
          <cell r="B1881"/>
          <cell r="C1881"/>
          <cell r="D1881"/>
          <cell r="E1881"/>
          <cell r="F1881"/>
          <cell r="G1881"/>
          <cell r="H1881"/>
          <cell r="I1881"/>
          <cell r="J1881"/>
          <cell r="K1881"/>
          <cell r="L1881"/>
          <cell r="M1881"/>
          <cell r="N1881"/>
          <cell r="O1881"/>
        </row>
        <row r="1882">
          <cell r="A1882"/>
          <cell r="B1882"/>
          <cell r="C1882"/>
          <cell r="D1882"/>
          <cell r="E1882"/>
          <cell r="F1882"/>
          <cell r="G1882"/>
          <cell r="H1882"/>
          <cell r="I1882"/>
          <cell r="J1882"/>
          <cell r="K1882"/>
          <cell r="L1882"/>
          <cell r="M1882"/>
          <cell r="N1882"/>
          <cell r="O1882"/>
        </row>
        <row r="1883">
          <cell r="A1883"/>
          <cell r="B1883"/>
          <cell r="C1883"/>
          <cell r="D1883"/>
          <cell r="E1883"/>
          <cell r="F1883"/>
          <cell r="G1883"/>
          <cell r="H1883"/>
          <cell r="I1883"/>
          <cell r="J1883"/>
          <cell r="K1883"/>
          <cell r="L1883"/>
          <cell r="M1883"/>
          <cell r="N1883"/>
          <cell r="O1883"/>
        </row>
        <row r="1884">
          <cell r="A1884"/>
          <cell r="B1884"/>
          <cell r="C1884"/>
          <cell r="D1884"/>
          <cell r="E1884"/>
          <cell r="F1884"/>
          <cell r="G1884"/>
          <cell r="H1884"/>
          <cell r="I1884"/>
          <cell r="J1884"/>
          <cell r="K1884"/>
          <cell r="L1884"/>
          <cell r="M1884"/>
          <cell r="N1884"/>
          <cell r="O1884"/>
        </row>
        <row r="1885">
          <cell r="A1885"/>
          <cell r="B1885"/>
          <cell r="C1885"/>
          <cell r="D1885"/>
          <cell r="E1885"/>
          <cell r="F1885"/>
          <cell r="G1885"/>
          <cell r="H1885"/>
          <cell r="I1885"/>
          <cell r="J1885"/>
          <cell r="K1885"/>
          <cell r="L1885"/>
          <cell r="M1885"/>
          <cell r="N1885"/>
          <cell r="O1885"/>
        </row>
        <row r="1886">
          <cell r="A1886"/>
          <cell r="B1886"/>
          <cell r="C1886"/>
          <cell r="D1886"/>
          <cell r="E1886"/>
          <cell r="F1886"/>
          <cell r="G1886"/>
          <cell r="H1886"/>
          <cell r="I1886"/>
          <cell r="J1886"/>
          <cell r="K1886"/>
          <cell r="L1886"/>
          <cell r="M1886"/>
          <cell r="N1886"/>
          <cell r="O1886"/>
        </row>
        <row r="1887">
          <cell r="A1887"/>
          <cell r="B1887"/>
          <cell r="C1887"/>
          <cell r="D1887"/>
          <cell r="E1887"/>
          <cell r="F1887"/>
          <cell r="G1887"/>
          <cell r="H1887"/>
          <cell r="I1887"/>
          <cell r="J1887"/>
          <cell r="K1887"/>
          <cell r="L1887"/>
          <cell r="M1887"/>
          <cell r="N1887"/>
          <cell r="O1887"/>
        </row>
        <row r="1888">
          <cell r="A1888"/>
          <cell r="B1888"/>
          <cell r="C1888"/>
          <cell r="D1888"/>
          <cell r="E1888"/>
          <cell r="F1888"/>
          <cell r="G1888"/>
          <cell r="H1888"/>
          <cell r="I1888"/>
          <cell r="J1888"/>
          <cell r="K1888"/>
          <cell r="L1888"/>
          <cell r="M1888"/>
          <cell r="N1888"/>
          <cell r="O1888"/>
        </row>
        <row r="1889">
          <cell r="A1889"/>
          <cell r="B1889"/>
          <cell r="C1889"/>
          <cell r="D1889"/>
          <cell r="E1889"/>
          <cell r="F1889"/>
          <cell r="G1889"/>
          <cell r="H1889"/>
          <cell r="I1889"/>
          <cell r="J1889"/>
          <cell r="K1889"/>
          <cell r="L1889"/>
          <cell r="M1889"/>
          <cell r="N1889"/>
          <cell r="O1889"/>
        </row>
        <row r="1890">
          <cell r="A1890"/>
          <cell r="B1890"/>
          <cell r="C1890"/>
          <cell r="D1890"/>
          <cell r="E1890"/>
          <cell r="F1890"/>
          <cell r="G1890"/>
          <cell r="H1890"/>
          <cell r="I1890"/>
          <cell r="J1890"/>
          <cell r="K1890"/>
          <cell r="L1890"/>
          <cell r="M1890"/>
          <cell r="N1890"/>
          <cell r="O1890"/>
        </row>
        <row r="1891">
          <cell r="A1891"/>
          <cell r="B1891"/>
          <cell r="C1891"/>
          <cell r="D1891"/>
          <cell r="E1891"/>
          <cell r="F1891"/>
          <cell r="G1891"/>
          <cell r="H1891"/>
          <cell r="I1891"/>
          <cell r="J1891"/>
          <cell r="K1891"/>
          <cell r="L1891"/>
          <cell r="M1891"/>
          <cell r="N1891"/>
          <cell r="O1891"/>
        </row>
        <row r="1892">
          <cell r="A1892"/>
          <cell r="B1892"/>
          <cell r="C1892"/>
          <cell r="D1892"/>
          <cell r="E1892"/>
          <cell r="F1892"/>
          <cell r="G1892"/>
          <cell r="H1892"/>
          <cell r="I1892"/>
          <cell r="J1892"/>
          <cell r="K1892"/>
          <cell r="L1892"/>
          <cell r="M1892"/>
          <cell r="N1892"/>
          <cell r="O1892"/>
        </row>
        <row r="1893">
          <cell r="A1893"/>
          <cell r="B1893"/>
          <cell r="C1893"/>
          <cell r="D1893"/>
          <cell r="E1893"/>
          <cell r="F1893"/>
          <cell r="G1893"/>
          <cell r="H1893"/>
          <cell r="I1893"/>
          <cell r="J1893"/>
          <cell r="K1893"/>
          <cell r="L1893"/>
          <cell r="M1893"/>
          <cell r="N1893"/>
          <cell r="O1893"/>
        </row>
        <row r="1894">
          <cell r="A1894"/>
          <cell r="B1894"/>
          <cell r="C1894"/>
          <cell r="D1894"/>
          <cell r="E1894"/>
          <cell r="F1894"/>
          <cell r="G1894"/>
          <cell r="H1894"/>
          <cell r="I1894"/>
          <cell r="J1894"/>
          <cell r="K1894"/>
          <cell r="L1894"/>
          <cell r="M1894"/>
          <cell r="N1894"/>
          <cell r="O1894"/>
        </row>
        <row r="1895">
          <cell r="A1895"/>
          <cell r="B1895"/>
          <cell r="C1895"/>
          <cell r="D1895"/>
          <cell r="E1895"/>
          <cell r="F1895"/>
          <cell r="G1895"/>
          <cell r="H1895"/>
          <cell r="I1895"/>
          <cell r="J1895"/>
          <cell r="K1895"/>
          <cell r="L1895"/>
          <cell r="M1895"/>
          <cell r="N1895"/>
          <cell r="O1895"/>
        </row>
        <row r="1896">
          <cell r="A1896"/>
          <cell r="B1896"/>
          <cell r="C1896"/>
          <cell r="D1896"/>
          <cell r="E1896"/>
          <cell r="F1896"/>
          <cell r="G1896"/>
          <cell r="H1896"/>
          <cell r="I1896"/>
          <cell r="J1896"/>
          <cell r="K1896"/>
          <cell r="L1896"/>
          <cell r="M1896"/>
          <cell r="N1896"/>
          <cell r="O1896"/>
        </row>
        <row r="1897">
          <cell r="A1897"/>
          <cell r="B1897"/>
          <cell r="C1897"/>
          <cell r="D1897"/>
          <cell r="E1897"/>
          <cell r="F1897"/>
          <cell r="G1897"/>
          <cell r="H1897"/>
          <cell r="I1897"/>
          <cell r="J1897"/>
          <cell r="K1897"/>
          <cell r="L1897"/>
          <cell r="M1897"/>
          <cell r="N1897"/>
          <cell r="O1897"/>
        </row>
        <row r="1898">
          <cell r="A1898"/>
          <cell r="B1898"/>
          <cell r="C1898"/>
          <cell r="D1898"/>
          <cell r="E1898"/>
          <cell r="F1898"/>
          <cell r="G1898"/>
          <cell r="H1898"/>
          <cell r="I1898"/>
          <cell r="J1898"/>
          <cell r="K1898"/>
          <cell r="L1898"/>
          <cell r="M1898"/>
          <cell r="N1898"/>
          <cell r="O1898"/>
        </row>
        <row r="1899">
          <cell r="A1899"/>
          <cell r="B1899"/>
          <cell r="C1899"/>
          <cell r="D1899"/>
          <cell r="E1899"/>
          <cell r="F1899"/>
          <cell r="G1899"/>
          <cell r="H1899"/>
          <cell r="I1899"/>
          <cell r="J1899"/>
          <cell r="K1899"/>
          <cell r="L1899"/>
          <cell r="M1899"/>
          <cell r="N1899"/>
          <cell r="O1899"/>
        </row>
        <row r="1900">
          <cell r="A1900"/>
          <cell r="B1900"/>
          <cell r="C1900"/>
          <cell r="D1900"/>
          <cell r="E1900"/>
          <cell r="F1900"/>
          <cell r="G1900"/>
          <cell r="H1900"/>
          <cell r="I1900"/>
          <cell r="J1900"/>
          <cell r="K1900"/>
          <cell r="L1900"/>
          <cell r="M1900"/>
          <cell r="N1900"/>
          <cell r="O1900"/>
        </row>
        <row r="1901">
          <cell r="A1901"/>
          <cell r="B1901"/>
          <cell r="C1901"/>
          <cell r="D1901"/>
          <cell r="E1901"/>
          <cell r="F1901"/>
          <cell r="G1901"/>
          <cell r="H1901"/>
          <cell r="I1901"/>
          <cell r="J1901"/>
          <cell r="K1901"/>
          <cell r="L1901"/>
          <cell r="M1901"/>
          <cell r="N1901"/>
          <cell r="O1901"/>
        </row>
        <row r="1902">
          <cell r="A1902"/>
          <cell r="B1902"/>
          <cell r="C1902"/>
          <cell r="D1902"/>
          <cell r="E1902"/>
          <cell r="F1902"/>
          <cell r="G1902"/>
          <cell r="H1902"/>
          <cell r="I1902"/>
          <cell r="J1902"/>
          <cell r="K1902"/>
          <cell r="L1902"/>
          <cell r="M1902"/>
          <cell r="N1902"/>
          <cell r="O1902"/>
        </row>
        <row r="1903">
          <cell r="A1903"/>
          <cell r="B1903"/>
          <cell r="C1903"/>
          <cell r="D1903"/>
          <cell r="E1903"/>
          <cell r="F1903"/>
          <cell r="G1903"/>
          <cell r="H1903"/>
          <cell r="I1903"/>
          <cell r="J1903"/>
          <cell r="K1903"/>
          <cell r="L1903"/>
          <cell r="M1903"/>
          <cell r="N1903"/>
          <cell r="O1903"/>
        </row>
        <row r="1904">
          <cell r="A1904"/>
          <cell r="B1904"/>
          <cell r="C1904"/>
          <cell r="D1904"/>
          <cell r="E1904"/>
          <cell r="F1904"/>
          <cell r="G1904"/>
          <cell r="H1904"/>
          <cell r="I1904"/>
          <cell r="J1904"/>
          <cell r="K1904"/>
          <cell r="L1904"/>
          <cell r="M1904"/>
          <cell r="N1904"/>
          <cell r="O1904"/>
        </row>
        <row r="1905">
          <cell r="A1905"/>
          <cell r="B1905"/>
          <cell r="C1905"/>
          <cell r="D1905"/>
          <cell r="E1905"/>
          <cell r="F1905"/>
          <cell r="G1905"/>
          <cell r="H1905"/>
          <cell r="I1905"/>
          <cell r="J1905"/>
          <cell r="K1905"/>
          <cell r="L1905"/>
          <cell r="M1905"/>
          <cell r="N1905"/>
          <cell r="O1905"/>
        </row>
        <row r="1906">
          <cell r="A1906"/>
          <cell r="B1906"/>
          <cell r="C1906"/>
          <cell r="D1906"/>
          <cell r="E1906"/>
          <cell r="F1906"/>
          <cell r="G1906"/>
          <cell r="H1906"/>
          <cell r="I1906"/>
          <cell r="J1906"/>
          <cell r="K1906"/>
          <cell r="L1906"/>
          <cell r="M1906"/>
          <cell r="N1906"/>
          <cell r="O1906"/>
        </row>
        <row r="1907">
          <cell r="A1907"/>
          <cell r="B1907"/>
          <cell r="C1907"/>
          <cell r="D1907"/>
          <cell r="E1907"/>
          <cell r="F1907"/>
          <cell r="G1907"/>
          <cell r="H1907"/>
          <cell r="I1907"/>
          <cell r="J1907"/>
          <cell r="K1907"/>
          <cell r="L1907"/>
          <cell r="M1907"/>
          <cell r="N1907"/>
          <cell r="O1907"/>
        </row>
        <row r="1908">
          <cell r="A1908"/>
          <cell r="B1908"/>
          <cell r="C1908"/>
          <cell r="D1908"/>
          <cell r="E1908"/>
          <cell r="F1908"/>
          <cell r="G1908"/>
          <cell r="H1908"/>
          <cell r="I1908"/>
          <cell r="J1908"/>
          <cell r="K1908"/>
          <cell r="L1908"/>
          <cell r="M1908"/>
          <cell r="N1908"/>
          <cell r="O1908"/>
        </row>
        <row r="1909">
          <cell r="A1909"/>
          <cell r="B1909"/>
          <cell r="C1909"/>
          <cell r="D1909"/>
          <cell r="E1909"/>
          <cell r="F1909"/>
          <cell r="G1909"/>
          <cell r="H1909"/>
          <cell r="I1909"/>
          <cell r="J1909"/>
          <cell r="K1909"/>
          <cell r="L1909"/>
          <cell r="M1909"/>
          <cell r="N1909"/>
          <cell r="O1909"/>
        </row>
        <row r="1910">
          <cell r="A1910"/>
          <cell r="B1910"/>
          <cell r="C1910"/>
          <cell r="D1910"/>
          <cell r="E1910"/>
          <cell r="F1910"/>
          <cell r="G1910"/>
          <cell r="H1910"/>
          <cell r="I1910"/>
          <cell r="J1910"/>
          <cell r="K1910"/>
          <cell r="L1910"/>
          <cell r="M1910"/>
          <cell r="N1910"/>
          <cell r="O1910"/>
        </row>
        <row r="1911">
          <cell r="A1911"/>
          <cell r="B1911"/>
          <cell r="C1911"/>
          <cell r="D1911"/>
          <cell r="E1911"/>
          <cell r="F1911"/>
          <cell r="G1911"/>
          <cell r="H1911"/>
          <cell r="I1911"/>
          <cell r="J1911"/>
          <cell r="K1911"/>
          <cell r="L1911"/>
          <cell r="M1911"/>
          <cell r="N1911"/>
          <cell r="O1911"/>
        </row>
        <row r="1912">
          <cell r="A1912"/>
          <cell r="B1912"/>
          <cell r="C1912"/>
          <cell r="D1912"/>
          <cell r="E1912"/>
          <cell r="F1912"/>
          <cell r="G1912"/>
          <cell r="H1912"/>
          <cell r="I1912"/>
          <cell r="J1912"/>
          <cell r="K1912"/>
          <cell r="L1912"/>
          <cell r="M1912"/>
          <cell r="N1912"/>
          <cell r="O1912"/>
        </row>
        <row r="1913">
          <cell r="A1913"/>
          <cell r="B1913"/>
          <cell r="C1913"/>
          <cell r="D1913"/>
          <cell r="E1913"/>
          <cell r="F1913"/>
          <cell r="G1913"/>
          <cell r="H1913"/>
          <cell r="I1913"/>
          <cell r="J1913"/>
          <cell r="K1913"/>
          <cell r="L1913"/>
          <cell r="M1913"/>
          <cell r="N1913"/>
          <cell r="O1913"/>
        </row>
        <row r="1914">
          <cell r="A1914"/>
          <cell r="B1914"/>
          <cell r="C1914"/>
          <cell r="D1914"/>
          <cell r="E1914"/>
          <cell r="F1914"/>
          <cell r="G1914"/>
          <cell r="H1914"/>
          <cell r="I1914"/>
          <cell r="J1914"/>
          <cell r="K1914"/>
          <cell r="L1914"/>
          <cell r="M1914"/>
          <cell r="N1914"/>
          <cell r="O1914"/>
        </row>
        <row r="1915">
          <cell r="A1915"/>
          <cell r="B1915"/>
          <cell r="C1915"/>
          <cell r="D1915"/>
          <cell r="E1915"/>
          <cell r="F1915"/>
          <cell r="G1915"/>
          <cell r="H1915"/>
          <cell r="I1915"/>
          <cell r="J1915"/>
          <cell r="K1915"/>
          <cell r="L1915"/>
          <cell r="M1915"/>
          <cell r="N1915"/>
          <cell r="O1915"/>
        </row>
        <row r="1916">
          <cell r="A1916"/>
          <cell r="B1916"/>
          <cell r="C1916"/>
          <cell r="D1916"/>
          <cell r="E1916"/>
          <cell r="F1916"/>
          <cell r="G1916"/>
          <cell r="H1916"/>
          <cell r="I1916"/>
          <cell r="J1916"/>
          <cell r="K1916"/>
          <cell r="L1916"/>
          <cell r="M1916"/>
          <cell r="N1916"/>
          <cell r="O1916"/>
        </row>
        <row r="1917">
          <cell r="A1917"/>
          <cell r="B1917"/>
          <cell r="C1917"/>
          <cell r="D1917"/>
          <cell r="E1917"/>
          <cell r="F1917"/>
          <cell r="G1917"/>
          <cell r="H1917"/>
          <cell r="I1917"/>
          <cell r="J1917"/>
          <cell r="K1917"/>
          <cell r="L1917"/>
          <cell r="M1917"/>
          <cell r="N1917"/>
          <cell r="O1917"/>
        </row>
        <row r="1918">
          <cell r="A1918"/>
          <cell r="B1918"/>
          <cell r="C1918"/>
          <cell r="D1918"/>
          <cell r="E1918"/>
          <cell r="F1918"/>
          <cell r="G1918"/>
          <cell r="H1918"/>
          <cell r="I1918"/>
          <cell r="J1918"/>
          <cell r="K1918"/>
          <cell r="L1918"/>
          <cell r="M1918"/>
          <cell r="N1918"/>
          <cell r="O1918"/>
        </row>
        <row r="1919">
          <cell r="A1919"/>
          <cell r="B1919"/>
          <cell r="C1919"/>
          <cell r="D1919"/>
          <cell r="E1919"/>
          <cell r="F1919"/>
          <cell r="G1919"/>
          <cell r="H1919"/>
          <cell r="I1919"/>
          <cell r="J1919"/>
          <cell r="K1919"/>
          <cell r="L1919"/>
          <cell r="M1919"/>
          <cell r="N1919"/>
          <cell r="O1919"/>
        </row>
        <row r="1920">
          <cell r="A1920"/>
          <cell r="B1920"/>
          <cell r="C1920"/>
          <cell r="D1920"/>
          <cell r="E1920"/>
          <cell r="F1920"/>
          <cell r="G1920"/>
          <cell r="H1920"/>
          <cell r="I1920"/>
          <cell r="J1920"/>
          <cell r="K1920"/>
          <cell r="L1920"/>
          <cell r="M1920"/>
          <cell r="N1920"/>
          <cell r="O1920"/>
        </row>
        <row r="1921">
          <cell r="A1921"/>
          <cell r="B1921"/>
          <cell r="C1921"/>
          <cell r="D1921"/>
          <cell r="E1921"/>
          <cell r="F1921"/>
          <cell r="G1921"/>
          <cell r="H1921"/>
          <cell r="I1921"/>
          <cell r="J1921"/>
          <cell r="K1921"/>
          <cell r="L1921"/>
          <cell r="M1921"/>
          <cell r="N1921"/>
          <cell r="O1921"/>
        </row>
        <row r="1922">
          <cell r="A1922"/>
          <cell r="B1922"/>
          <cell r="C1922"/>
          <cell r="D1922"/>
          <cell r="E1922"/>
          <cell r="F1922"/>
          <cell r="G1922"/>
          <cell r="H1922"/>
          <cell r="I1922"/>
          <cell r="J1922"/>
          <cell r="K1922"/>
          <cell r="L1922"/>
          <cell r="M1922"/>
          <cell r="N1922"/>
          <cell r="O1922"/>
        </row>
        <row r="1923">
          <cell r="A1923"/>
          <cell r="B1923"/>
          <cell r="C1923"/>
          <cell r="D1923"/>
          <cell r="E1923"/>
          <cell r="F1923"/>
          <cell r="G1923"/>
          <cell r="H1923"/>
          <cell r="I1923"/>
          <cell r="J1923"/>
          <cell r="K1923"/>
          <cell r="L1923"/>
          <cell r="M1923"/>
          <cell r="N1923"/>
          <cell r="O1923"/>
        </row>
        <row r="1924">
          <cell r="A1924"/>
          <cell r="B1924"/>
          <cell r="C1924"/>
          <cell r="D1924"/>
          <cell r="E1924"/>
          <cell r="F1924"/>
          <cell r="G1924"/>
          <cell r="H1924"/>
          <cell r="I1924"/>
          <cell r="J1924"/>
          <cell r="K1924"/>
          <cell r="L1924"/>
          <cell r="M1924"/>
          <cell r="N1924"/>
          <cell r="O1924"/>
        </row>
        <row r="1925">
          <cell r="A1925"/>
          <cell r="B1925"/>
          <cell r="C1925"/>
          <cell r="D1925"/>
          <cell r="E1925"/>
          <cell r="F1925"/>
          <cell r="G1925"/>
          <cell r="H1925"/>
          <cell r="I1925"/>
          <cell r="J1925"/>
          <cell r="K1925"/>
          <cell r="L1925"/>
          <cell r="M1925"/>
          <cell r="N1925"/>
          <cell r="O1925"/>
        </row>
        <row r="1926">
          <cell r="A1926"/>
          <cell r="B1926"/>
          <cell r="C1926"/>
          <cell r="D1926"/>
          <cell r="E1926"/>
          <cell r="F1926"/>
          <cell r="G1926"/>
          <cell r="H1926"/>
          <cell r="I1926"/>
          <cell r="J1926"/>
          <cell r="K1926"/>
          <cell r="L1926"/>
          <cell r="M1926"/>
          <cell r="N1926"/>
          <cell r="O1926"/>
        </row>
        <row r="1927">
          <cell r="A1927"/>
          <cell r="B1927"/>
          <cell r="C1927"/>
          <cell r="D1927"/>
          <cell r="E1927"/>
          <cell r="F1927"/>
          <cell r="G1927"/>
          <cell r="H1927"/>
          <cell r="I1927"/>
          <cell r="J1927"/>
          <cell r="K1927"/>
          <cell r="L1927"/>
          <cell r="M1927"/>
          <cell r="N1927"/>
          <cell r="O1927"/>
        </row>
        <row r="1928">
          <cell r="A1928"/>
          <cell r="B1928"/>
          <cell r="C1928"/>
          <cell r="D1928"/>
          <cell r="E1928"/>
          <cell r="F1928"/>
          <cell r="G1928"/>
          <cell r="H1928"/>
          <cell r="I1928"/>
          <cell r="J1928"/>
          <cell r="K1928"/>
          <cell r="L1928"/>
          <cell r="M1928"/>
          <cell r="N1928"/>
          <cell r="O1928"/>
        </row>
        <row r="1929">
          <cell r="A1929"/>
          <cell r="B1929"/>
          <cell r="C1929"/>
          <cell r="D1929"/>
          <cell r="E1929"/>
          <cell r="F1929"/>
          <cell r="G1929"/>
          <cell r="H1929"/>
          <cell r="I1929"/>
          <cell r="J1929"/>
          <cell r="K1929"/>
          <cell r="L1929"/>
          <cell r="M1929"/>
          <cell r="N1929"/>
          <cell r="O1929"/>
        </row>
        <row r="1930">
          <cell r="A1930"/>
          <cell r="B1930"/>
          <cell r="C1930"/>
          <cell r="D1930"/>
          <cell r="E1930"/>
          <cell r="F1930"/>
          <cell r="G1930"/>
          <cell r="H1930"/>
          <cell r="I1930"/>
          <cell r="J1930"/>
          <cell r="K1930"/>
          <cell r="L1930"/>
          <cell r="M1930"/>
          <cell r="N1930"/>
          <cell r="O1930"/>
        </row>
        <row r="1931">
          <cell r="A1931"/>
          <cell r="B1931"/>
          <cell r="C1931"/>
          <cell r="D1931"/>
          <cell r="E1931"/>
          <cell r="F1931"/>
          <cell r="G1931"/>
          <cell r="H1931"/>
          <cell r="I1931"/>
          <cell r="J1931"/>
          <cell r="K1931"/>
          <cell r="L1931"/>
          <cell r="M1931"/>
          <cell r="N1931"/>
          <cell r="O1931"/>
        </row>
        <row r="1932">
          <cell r="A1932"/>
          <cell r="B1932"/>
          <cell r="C1932"/>
          <cell r="D1932"/>
          <cell r="E1932"/>
          <cell r="F1932"/>
          <cell r="G1932"/>
          <cell r="H1932"/>
          <cell r="I1932"/>
          <cell r="J1932"/>
          <cell r="K1932"/>
          <cell r="L1932"/>
          <cell r="M1932"/>
          <cell r="N1932"/>
          <cell r="O1932"/>
        </row>
        <row r="1933">
          <cell r="A1933"/>
          <cell r="B1933"/>
          <cell r="C1933"/>
          <cell r="D1933"/>
          <cell r="E1933"/>
          <cell r="F1933"/>
          <cell r="G1933"/>
          <cell r="H1933"/>
          <cell r="I1933"/>
          <cell r="J1933"/>
          <cell r="K1933"/>
          <cell r="L1933"/>
          <cell r="M1933"/>
          <cell r="N1933"/>
          <cell r="O1933"/>
        </row>
        <row r="1934">
          <cell r="A1934"/>
          <cell r="B1934"/>
          <cell r="C1934"/>
          <cell r="D1934"/>
          <cell r="E1934"/>
          <cell r="F1934"/>
          <cell r="G1934"/>
          <cell r="H1934"/>
          <cell r="I1934"/>
          <cell r="J1934"/>
          <cell r="K1934"/>
          <cell r="L1934"/>
          <cell r="M1934"/>
          <cell r="N1934"/>
          <cell r="O1934"/>
        </row>
        <row r="1935">
          <cell r="A1935"/>
          <cell r="B1935"/>
          <cell r="C1935"/>
          <cell r="D1935"/>
          <cell r="E1935"/>
          <cell r="F1935"/>
          <cell r="G1935"/>
          <cell r="H1935"/>
          <cell r="I1935"/>
          <cell r="J1935"/>
          <cell r="K1935"/>
          <cell r="L1935"/>
          <cell r="M1935"/>
          <cell r="N1935"/>
          <cell r="O1935"/>
        </row>
        <row r="1936">
          <cell r="A1936"/>
          <cell r="B1936"/>
          <cell r="C1936"/>
          <cell r="D1936"/>
          <cell r="E1936"/>
          <cell r="F1936"/>
          <cell r="G1936"/>
          <cell r="H1936"/>
          <cell r="I1936"/>
          <cell r="J1936"/>
          <cell r="K1936"/>
          <cell r="L1936"/>
          <cell r="M1936"/>
          <cell r="N1936"/>
          <cell r="O1936"/>
        </row>
        <row r="1937">
          <cell r="A1937"/>
          <cell r="B1937"/>
          <cell r="C1937"/>
          <cell r="D1937"/>
          <cell r="E1937"/>
          <cell r="F1937"/>
          <cell r="G1937"/>
          <cell r="H1937"/>
          <cell r="I1937"/>
          <cell r="J1937"/>
          <cell r="K1937"/>
          <cell r="L1937"/>
          <cell r="M1937"/>
          <cell r="N1937"/>
          <cell r="O1937"/>
        </row>
        <row r="1938">
          <cell r="A1938"/>
          <cell r="B1938"/>
          <cell r="C1938"/>
          <cell r="D1938"/>
          <cell r="E1938"/>
          <cell r="F1938"/>
          <cell r="G1938"/>
          <cell r="H1938"/>
          <cell r="I1938"/>
          <cell r="J1938"/>
          <cell r="K1938"/>
          <cell r="L1938"/>
          <cell r="M1938"/>
          <cell r="N1938"/>
          <cell r="O1938"/>
        </row>
        <row r="1939">
          <cell r="A1939"/>
          <cell r="B1939"/>
          <cell r="C1939"/>
          <cell r="D1939"/>
          <cell r="E1939"/>
          <cell r="F1939"/>
          <cell r="G1939"/>
          <cell r="H1939"/>
          <cell r="I1939"/>
          <cell r="J1939"/>
          <cell r="K1939"/>
          <cell r="L1939"/>
          <cell r="M1939"/>
          <cell r="N1939"/>
          <cell r="O1939"/>
        </row>
        <row r="1940">
          <cell r="A1940"/>
          <cell r="B1940"/>
          <cell r="C1940"/>
          <cell r="D1940"/>
          <cell r="E1940"/>
          <cell r="F1940"/>
          <cell r="G1940"/>
          <cell r="H1940"/>
          <cell r="I1940"/>
          <cell r="J1940"/>
          <cell r="K1940"/>
          <cell r="L1940"/>
          <cell r="M1940"/>
          <cell r="N1940"/>
          <cell r="O1940"/>
        </row>
        <row r="1941">
          <cell r="A1941"/>
          <cell r="B1941"/>
          <cell r="C1941"/>
          <cell r="D1941"/>
          <cell r="E1941"/>
          <cell r="F1941"/>
          <cell r="G1941"/>
          <cell r="H1941"/>
          <cell r="I1941"/>
          <cell r="J1941"/>
          <cell r="K1941"/>
          <cell r="L1941"/>
          <cell r="M1941"/>
          <cell r="N1941"/>
          <cell r="O1941"/>
        </row>
        <row r="1942">
          <cell r="A1942"/>
          <cell r="B1942"/>
          <cell r="C1942"/>
          <cell r="D1942"/>
          <cell r="E1942"/>
          <cell r="F1942"/>
          <cell r="G1942"/>
          <cell r="H1942"/>
          <cell r="I1942"/>
          <cell r="J1942"/>
          <cell r="K1942"/>
          <cell r="L1942"/>
          <cell r="M1942"/>
          <cell r="N1942"/>
          <cell r="O1942"/>
        </row>
        <row r="1943">
          <cell r="A1943"/>
          <cell r="B1943"/>
          <cell r="C1943"/>
          <cell r="D1943"/>
          <cell r="E1943"/>
          <cell r="F1943"/>
          <cell r="G1943"/>
          <cell r="H1943"/>
          <cell r="I1943"/>
          <cell r="J1943"/>
          <cell r="K1943"/>
          <cell r="L1943"/>
          <cell r="M1943"/>
          <cell r="N1943"/>
          <cell r="O1943"/>
        </row>
        <row r="1944">
          <cell r="A1944"/>
          <cell r="B1944"/>
          <cell r="C1944"/>
          <cell r="D1944"/>
          <cell r="E1944"/>
          <cell r="F1944"/>
          <cell r="G1944"/>
          <cell r="H1944"/>
          <cell r="I1944"/>
          <cell r="J1944"/>
          <cell r="K1944"/>
          <cell r="L1944"/>
          <cell r="M1944"/>
          <cell r="N1944"/>
          <cell r="O1944"/>
        </row>
        <row r="1945">
          <cell r="A1945"/>
          <cell r="B1945"/>
          <cell r="C1945"/>
          <cell r="D1945"/>
          <cell r="E1945"/>
          <cell r="F1945"/>
          <cell r="G1945"/>
          <cell r="H1945"/>
          <cell r="I1945"/>
          <cell r="J1945"/>
          <cell r="K1945"/>
          <cell r="L1945"/>
          <cell r="M1945"/>
          <cell r="N1945"/>
          <cell r="O1945"/>
        </row>
        <row r="1946">
          <cell r="A1946"/>
          <cell r="B1946"/>
          <cell r="C1946"/>
          <cell r="D1946"/>
          <cell r="E1946"/>
          <cell r="F1946"/>
          <cell r="G1946"/>
          <cell r="H1946"/>
          <cell r="I1946"/>
          <cell r="J1946"/>
          <cell r="K1946"/>
          <cell r="L1946"/>
          <cell r="M1946"/>
          <cell r="N1946"/>
          <cell r="O1946"/>
        </row>
        <row r="1947">
          <cell r="A1947"/>
          <cell r="B1947"/>
          <cell r="C1947"/>
          <cell r="D1947"/>
          <cell r="E1947"/>
          <cell r="F1947"/>
          <cell r="G1947"/>
          <cell r="H1947"/>
          <cell r="I1947"/>
          <cell r="J1947"/>
          <cell r="K1947"/>
          <cell r="L1947"/>
          <cell r="M1947"/>
          <cell r="N1947"/>
          <cell r="O1947"/>
        </row>
        <row r="1948">
          <cell r="A1948"/>
          <cell r="B1948"/>
          <cell r="C1948"/>
          <cell r="D1948"/>
          <cell r="E1948"/>
          <cell r="F1948"/>
          <cell r="G1948"/>
          <cell r="H1948"/>
          <cell r="I1948"/>
          <cell r="J1948"/>
          <cell r="K1948"/>
          <cell r="L1948"/>
          <cell r="M1948"/>
          <cell r="N1948"/>
          <cell r="O1948"/>
        </row>
        <row r="1949">
          <cell r="A1949"/>
          <cell r="B1949"/>
          <cell r="C1949"/>
          <cell r="D1949"/>
          <cell r="E1949"/>
          <cell r="F1949"/>
          <cell r="G1949"/>
          <cell r="H1949"/>
          <cell r="I1949"/>
          <cell r="J1949"/>
          <cell r="K1949"/>
          <cell r="L1949"/>
          <cell r="M1949"/>
          <cell r="N1949"/>
          <cell r="O1949"/>
        </row>
        <row r="1950">
          <cell r="A1950"/>
          <cell r="B1950"/>
          <cell r="C1950"/>
          <cell r="D1950"/>
          <cell r="E1950"/>
          <cell r="F1950"/>
          <cell r="G1950"/>
          <cell r="H1950"/>
          <cell r="I1950"/>
          <cell r="J1950"/>
          <cell r="K1950"/>
          <cell r="L1950"/>
          <cell r="M1950"/>
          <cell r="N1950"/>
          <cell r="O1950"/>
        </row>
        <row r="1951">
          <cell r="A1951"/>
          <cell r="B1951"/>
          <cell r="C1951"/>
          <cell r="D1951"/>
          <cell r="E1951"/>
          <cell r="F1951"/>
          <cell r="G1951"/>
          <cell r="H1951"/>
          <cell r="I1951"/>
          <cell r="J1951"/>
          <cell r="K1951"/>
          <cell r="L1951"/>
          <cell r="M1951"/>
          <cell r="N1951"/>
          <cell r="O1951"/>
        </row>
        <row r="1952">
          <cell r="A1952"/>
          <cell r="B1952"/>
          <cell r="C1952"/>
          <cell r="D1952"/>
          <cell r="E1952"/>
          <cell r="F1952"/>
          <cell r="G1952"/>
          <cell r="H1952"/>
          <cell r="I1952"/>
          <cell r="J1952"/>
          <cell r="K1952"/>
          <cell r="L1952"/>
          <cell r="M1952"/>
          <cell r="N1952"/>
          <cell r="O1952"/>
        </row>
        <row r="1953">
          <cell r="A1953"/>
          <cell r="B1953"/>
          <cell r="C1953"/>
          <cell r="D1953"/>
          <cell r="E1953"/>
          <cell r="F1953"/>
          <cell r="G1953"/>
          <cell r="H1953"/>
          <cell r="I1953"/>
          <cell r="J1953"/>
          <cell r="K1953"/>
          <cell r="L1953"/>
          <cell r="M1953"/>
          <cell r="N1953"/>
          <cell r="O1953"/>
        </row>
        <row r="1954">
          <cell r="A1954"/>
          <cell r="B1954"/>
          <cell r="C1954"/>
          <cell r="D1954"/>
          <cell r="E1954"/>
          <cell r="F1954"/>
          <cell r="G1954"/>
          <cell r="H1954"/>
          <cell r="I1954"/>
          <cell r="J1954"/>
          <cell r="K1954"/>
          <cell r="L1954"/>
          <cell r="M1954"/>
          <cell r="N1954"/>
          <cell r="O1954"/>
        </row>
        <row r="1955">
          <cell r="A1955"/>
          <cell r="B1955"/>
          <cell r="C1955"/>
          <cell r="D1955"/>
          <cell r="E1955"/>
          <cell r="F1955"/>
          <cell r="G1955"/>
          <cell r="H1955"/>
          <cell r="I1955"/>
          <cell r="J1955"/>
          <cell r="K1955"/>
          <cell r="L1955"/>
          <cell r="M1955"/>
          <cell r="N1955"/>
          <cell r="O1955"/>
        </row>
        <row r="1956">
          <cell r="A1956"/>
          <cell r="B1956"/>
          <cell r="C1956"/>
          <cell r="D1956"/>
          <cell r="E1956"/>
          <cell r="F1956"/>
          <cell r="G1956"/>
          <cell r="H1956"/>
          <cell r="I1956"/>
          <cell r="J1956"/>
          <cell r="K1956"/>
          <cell r="L1956"/>
          <cell r="M1956"/>
          <cell r="N1956"/>
          <cell r="O1956"/>
        </row>
        <row r="1957">
          <cell r="A1957"/>
          <cell r="B1957"/>
          <cell r="C1957"/>
          <cell r="D1957"/>
          <cell r="E1957"/>
          <cell r="F1957"/>
          <cell r="G1957"/>
          <cell r="H1957"/>
          <cell r="I1957"/>
          <cell r="J1957"/>
          <cell r="K1957"/>
          <cell r="L1957"/>
          <cell r="M1957"/>
          <cell r="N1957"/>
          <cell r="O1957"/>
        </row>
        <row r="1958">
          <cell r="A1958"/>
          <cell r="B1958"/>
          <cell r="C1958"/>
          <cell r="D1958"/>
          <cell r="E1958"/>
          <cell r="F1958"/>
          <cell r="G1958"/>
          <cell r="H1958"/>
          <cell r="I1958"/>
          <cell r="J1958"/>
          <cell r="K1958"/>
          <cell r="L1958"/>
          <cell r="M1958"/>
          <cell r="N1958"/>
          <cell r="O1958"/>
        </row>
        <row r="1959">
          <cell r="A1959"/>
          <cell r="B1959"/>
          <cell r="C1959"/>
          <cell r="D1959"/>
          <cell r="E1959"/>
          <cell r="F1959"/>
          <cell r="G1959"/>
          <cell r="H1959"/>
          <cell r="I1959"/>
          <cell r="J1959"/>
          <cell r="K1959"/>
          <cell r="L1959"/>
          <cell r="M1959"/>
          <cell r="N1959"/>
          <cell r="O1959"/>
        </row>
        <row r="1960">
          <cell r="A1960"/>
          <cell r="B1960"/>
          <cell r="C1960"/>
          <cell r="D1960"/>
          <cell r="E1960"/>
          <cell r="F1960"/>
          <cell r="G1960"/>
          <cell r="H1960"/>
          <cell r="I1960"/>
          <cell r="J1960"/>
          <cell r="K1960"/>
          <cell r="L1960"/>
          <cell r="M1960"/>
          <cell r="N1960"/>
          <cell r="O1960"/>
        </row>
        <row r="1961">
          <cell r="A1961"/>
          <cell r="B1961"/>
          <cell r="C1961"/>
          <cell r="D1961"/>
          <cell r="E1961"/>
          <cell r="F1961"/>
          <cell r="G1961"/>
          <cell r="H1961"/>
          <cell r="I1961"/>
          <cell r="J1961"/>
          <cell r="K1961"/>
          <cell r="L1961"/>
          <cell r="M1961"/>
          <cell r="N1961"/>
          <cell r="O1961"/>
        </row>
        <row r="1962">
          <cell r="A1962"/>
          <cell r="B1962"/>
          <cell r="C1962"/>
          <cell r="D1962"/>
          <cell r="E1962"/>
          <cell r="F1962"/>
          <cell r="G1962"/>
          <cell r="H1962"/>
          <cell r="I1962"/>
          <cell r="J1962"/>
          <cell r="K1962"/>
          <cell r="L1962"/>
          <cell r="M1962"/>
          <cell r="N1962"/>
          <cell r="O1962"/>
        </row>
        <row r="1963">
          <cell r="A1963"/>
          <cell r="B1963"/>
          <cell r="C1963"/>
          <cell r="D1963"/>
          <cell r="E1963"/>
          <cell r="F1963"/>
          <cell r="G1963"/>
          <cell r="H1963"/>
          <cell r="I1963"/>
          <cell r="J1963"/>
          <cell r="K1963"/>
          <cell r="L1963"/>
          <cell r="M1963"/>
          <cell r="N1963"/>
          <cell r="O1963"/>
        </row>
        <row r="1964">
          <cell r="A1964"/>
          <cell r="B1964"/>
          <cell r="C1964"/>
          <cell r="D1964"/>
          <cell r="E1964"/>
          <cell r="F1964"/>
          <cell r="G1964"/>
          <cell r="H1964"/>
          <cell r="I1964"/>
          <cell r="J1964"/>
          <cell r="K1964"/>
          <cell r="L1964"/>
          <cell r="M1964"/>
          <cell r="N1964"/>
          <cell r="O1964"/>
        </row>
        <row r="1965">
          <cell r="A1965"/>
          <cell r="B1965"/>
          <cell r="C1965"/>
          <cell r="D1965"/>
          <cell r="E1965"/>
          <cell r="F1965"/>
          <cell r="G1965"/>
          <cell r="H1965"/>
          <cell r="I1965"/>
          <cell r="J1965"/>
          <cell r="K1965"/>
          <cell r="L1965"/>
          <cell r="M1965"/>
          <cell r="N1965"/>
          <cell r="O1965"/>
        </row>
        <row r="1966">
          <cell r="A1966"/>
          <cell r="B1966"/>
          <cell r="C1966"/>
          <cell r="D1966"/>
          <cell r="E1966"/>
          <cell r="F1966"/>
          <cell r="G1966"/>
          <cell r="H1966"/>
          <cell r="I1966"/>
          <cell r="J1966"/>
          <cell r="K1966"/>
          <cell r="L1966"/>
          <cell r="M1966"/>
          <cell r="N1966"/>
          <cell r="O1966"/>
        </row>
        <row r="1967">
          <cell r="A1967"/>
          <cell r="B1967"/>
          <cell r="C1967"/>
          <cell r="D1967"/>
          <cell r="E1967"/>
          <cell r="F1967"/>
          <cell r="G1967"/>
          <cell r="H1967"/>
          <cell r="I1967"/>
          <cell r="J1967"/>
          <cell r="K1967"/>
          <cell r="L1967"/>
          <cell r="M1967"/>
          <cell r="N1967"/>
          <cell r="O1967"/>
        </row>
        <row r="1968">
          <cell r="A1968"/>
          <cell r="B1968"/>
          <cell r="C1968"/>
          <cell r="D1968"/>
          <cell r="E1968"/>
          <cell r="F1968"/>
          <cell r="G1968"/>
          <cell r="H1968"/>
          <cell r="I1968"/>
          <cell r="J1968"/>
          <cell r="K1968"/>
          <cell r="L1968"/>
          <cell r="M1968"/>
          <cell r="N1968"/>
          <cell r="O1968"/>
        </row>
        <row r="1969">
          <cell r="A1969"/>
          <cell r="B1969"/>
          <cell r="C1969"/>
          <cell r="D1969"/>
          <cell r="E1969"/>
          <cell r="F1969"/>
          <cell r="G1969"/>
          <cell r="H1969"/>
          <cell r="I1969"/>
          <cell r="J1969"/>
          <cell r="K1969"/>
          <cell r="L1969"/>
          <cell r="M1969"/>
          <cell r="N1969"/>
          <cell r="O1969"/>
        </row>
        <row r="1970">
          <cell r="A1970"/>
          <cell r="B1970"/>
          <cell r="C1970"/>
          <cell r="D1970"/>
          <cell r="E1970"/>
          <cell r="F1970"/>
          <cell r="G1970"/>
          <cell r="H1970"/>
          <cell r="I1970"/>
          <cell r="J1970"/>
          <cell r="K1970"/>
          <cell r="L1970"/>
          <cell r="M1970"/>
          <cell r="N1970"/>
          <cell r="O1970"/>
        </row>
        <row r="1971">
          <cell r="A1971"/>
          <cell r="B1971"/>
          <cell r="C1971"/>
          <cell r="D1971"/>
          <cell r="E1971"/>
          <cell r="F1971"/>
          <cell r="G1971"/>
          <cell r="H1971"/>
          <cell r="I1971"/>
          <cell r="J1971"/>
          <cell r="K1971"/>
          <cell r="L1971"/>
          <cell r="M1971"/>
          <cell r="N1971"/>
          <cell r="O1971"/>
        </row>
        <row r="1972">
          <cell r="A1972"/>
          <cell r="B1972"/>
          <cell r="C1972"/>
          <cell r="D1972"/>
          <cell r="E1972"/>
          <cell r="F1972"/>
          <cell r="G1972"/>
          <cell r="H1972"/>
          <cell r="I1972"/>
          <cell r="J1972"/>
          <cell r="K1972"/>
          <cell r="L1972"/>
          <cell r="M1972"/>
          <cell r="N1972"/>
          <cell r="O1972"/>
        </row>
        <row r="1973">
          <cell r="A1973"/>
          <cell r="B1973"/>
          <cell r="C1973"/>
          <cell r="D1973"/>
          <cell r="E1973"/>
          <cell r="F1973"/>
          <cell r="G1973"/>
          <cell r="H1973"/>
          <cell r="I1973"/>
          <cell r="J1973"/>
          <cell r="K1973"/>
          <cell r="L1973"/>
          <cell r="M1973"/>
          <cell r="N1973"/>
          <cell r="O1973"/>
        </row>
        <row r="1974">
          <cell r="A1974"/>
          <cell r="B1974"/>
          <cell r="C1974"/>
          <cell r="D1974"/>
          <cell r="E1974"/>
          <cell r="F1974"/>
          <cell r="G1974"/>
          <cell r="H1974"/>
          <cell r="I1974"/>
          <cell r="J1974"/>
          <cell r="K1974"/>
          <cell r="L1974"/>
          <cell r="M1974"/>
          <cell r="N1974"/>
          <cell r="O1974"/>
        </row>
        <row r="1975">
          <cell r="A1975"/>
          <cell r="B1975"/>
          <cell r="C1975"/>
          <cell r="D1975"/>
          <cell r="E1975"/>
          <cell r="F1975"/>
          <cell r="G1975"/>
          <cell r="H1975"/>
          <cell r="I1975"/>
          <cell r="J1975"/>
          <cell r="K1975"/>
          <cell r="L1975"/>
          <cell r="M1975"/>
          <cell r="N1975"/>
          <cell r="O1975"/>
        </row>
        <row r="1976">
          <cell r="A1976"/>
          <cell r="B1976"/>
          <cell r="C1976"/>
          <cell r="D1976"/>
          <cell r="E1976"/>
          <cell r="F1976"/>
          <cell r="G1976"/>
          <cell r="H1976"/>
          <cell r="I1976"/>
          <cell r="J1976"/>
          <cell r="K1976"/>
          <cell r="L1976"/>
          <cell r="M1976"/>
          <cell r="N1976"/>
          <cell r="O1976"/>
        </row>
        <row r="1977">
          <cell r="A1977"/>
          <cell r="B1977"/>
          <cell r="C1977"/>
          <cell r="D1977"/>
          <cell r="E1977"/>
          <cell r="F1977"/>
          <cell r="G1977"/>
          <cell r="H1977"/>
          <cell r="I1977"/>
          <cell r="J1977"/>
          <cell r="K1977"/>
          <cell r="L1977"/>
          <cell r="M1977"/>
          <cell r="N1977"/>
          <cell r="O1977"/>
        </row>
        <row r="1978">
          <cell r="A1978"/>
          <cell r="B1978"/>
          <cell r="C1978"/>
          <cell r="D1978"/>
          <cell r="E1978"/>
          <cell r="F1978"/>
          <cell r="G1978"/>
          <cell r="H1978"/>
          <cell r="I1978"/>
          <cell r="J1978"/>
          <cell r="K1978"/>
          <cell r="L1978"/>
          <cell r="M1978"/>
          <cell r="N1978"/>
          <cell r="O1978"/>
        </row>
        <row r="1979">
          <cell r="A1979"/>
          <cell r="B1979"/>
          <cell r="C1979"/>
          <cell r="D1979"/>
          <cell r="E1979"/>
          <cell r="F1979"/>
          <cell r="G1979"/>
          <cell r="H1979"/>
          <cell r="I1979"/>
          <cell r="J1979"/>
          <cell r="K1979"/>
          <cell r="L1979"/>
          <cell r="M1979"/>
          <cell r="N1979"/>
          <cell r="O1979"/>
        </row>
        <row r="1980">
          <cell r="A1980"/>
          <cell r="B1980"/>
          <cell r="C1980"/>
          <cell r="D1980"/>
          <cell r="E1980"/>
          <cell r="F1980"/>
          <cell r="G1980"/>
          <cell r="H1980"/>
          <cell r="I1980"/>
          <cell r="J1980"/>
          <cell r="K1980"/>
          <cell r="L1980"/>
          <cell r="M1980"/>
          <cell r="N1980"/>
          <cell r="O1980"/>
        </row>
        <row r="1981">
          <cell r="A1981"/>
          <cell r="B1981"/>
          <cell r="C1981"/>
          <cell r="D1981"/>
          <cell r="E1981"/>
          <cell r="F1981"/>
          <cell r="G1981"/>
          <cell r="H1981"/>
          <cell r="I1981"/>
          <cell r="J1981"/>
          <cell r="K1981"/>
          <cell r="L1981"/>
          <cell r="M1981"/>
          <cell r="N1981"/>
          <cell r="O1981"/>
        </row>
        <row r="1982">
          <cell r="A1982"/>
          <cell r="B1982"/>
          <cell r="C1982"/>
          <cell r="D1982"/>
          <cell r="E1982"/>
          <cell r="F1982"/>
          <cell r="G1982"/>
          <cell r="H1982"/>
          <cell r="I1982"/>
          <cell r="J1982"/>
          <cell r="K1982"/>
          <cell r="L1982"/>
          <cell r="M1982"/>
          <cell r="N1982"/>
          <cell r="O1982"/>
        </row>
        <row r="1983">
          <cell r="A1983"/>
          <cell r="B1983"/>
          <cell r="C1983"/>
          <cell r="D1983"/>
          <cell r="E1983"/>
          <cell r="F1983"/>
          <cell r="G1983"/>
          <cell r="H1983"/>
          <cell r="I1983"/>
          <cell r="J1983"/>
          <cell r="K1983"/>
          <cell r="L1983"/>
          <cell r="M1983"/>
          <cell r="N1983"/>
          <cell r="O1983"/>
        </row>
        <row r="1984">
          <cell r="A1984"/>
          <cell r="B1984"/>
          <cell r="C1984"/>
          <cell r="D1984"/>
          <cell r="E1984"/>
          <cell r="F1984"/>
          <cell r="G1984"/>
          <cell r="H1984"/>
          <cell r="I1984"/>
          <cell r="J1984"/>
          <cell r="K1984"/>
          <cell r="L1984"/>
          <cell r="M1984"/>
          <cell r="N1984"/>
          <cell r="O1984"/>
        </row>
        <row r="1985">
          <cell r="A1985"/>
          <cell r="B1985"/>
          <cell r="C1985"/>
          <cell r="D1985"/>
          <cell r="E1985"/>
          <cell r="F1985"/>
          <cell r="G1985"/>
          <cell r="H1985"/>
          <cell r="I1985"/>
          <cell r="J1985"/>
          <cell r="K1985"/>
          <cell r="L1985"/>
          <cell r="M1985"/>
          <cell r="N1985"/>
          <cell r="O1985"/>
        </row>
        <row r="1986">
          <cell r="A1986"/>
          <cell r="B1986"/>
          <cell r="C1986"/>
          <cell r="D1986"/>
          <cell r="E1986"/>
          <cell r="F1986"/>
          <cell r="G1986"/>
          <cell r="H1986"/>
          <cell r="I1986"/>
          <cell r="J1986"/>
          <cell r="K1986"/>
          <cell r="L1986"/>
          <cell r="M1986"/>
          <cell r="N1986"/>
          <cell r="O1986"/>
        </row>
        <row r="1987">
          <cell r="A1987"/>
          <cell r="B1987"/>
          <cell r="C1987"/>
          <cell r="D1987"/>
          <cell r="E1987"/>
          <cell r="F1987"/>
          <cell r="G1987"/>
          <cell r="H1987"/>
          <cell r="I1987"/>
          <cell r="J1987"/>
          <cell r="K1987"/>
          <cell r="L1987"/>
          <cell r="M1987"/>
          <cell r="N1987"/>
          <cell r="O1987"/>
        </row>
        <row r="1988">
          <cell r="A1988"/>
          <cell r="B1988"/>
          <cell r="C1988"/>
          <cell r="D1988"/>
          <cell r="E1988"/>
          <cell r="F1988"/>
          <cell r="G1988"/>
          <cell r="H1988"/>
          <cell r="I1988"/>
          <cell r="J1988"/>
          <cell r="K1988"/>
          <cell r="L1988"/>
          <cell r="M1988"/>
          <cell r="N1988"/>
          <cell r="O1988"/>
        </row>
        <row r="1989">
          <cell r="A1989"/>
          <cell r="B1989"/>
          <cell r="C1989"/>
          <cell r="D1989"/>
          <cell r="E1989"/>
          <cell r="F1989"/>
          <cell r="G1989"/>
          <cell r="H1989"/>
          <cell r="I1989"/>
          <cell r="J1989"/>
          <cell r="K1989"/>
          <cell r="L1989"/>
          <cell r="M1989"/>
          <cell r="N1989"/>
          <cell r="O1989"/>
        </row>
        <row r="1990">
          <cell r="A1990"/>
          <cell r="B1990"/>
          <cell r="C1990"/>
          <cell r="D1990"/>
          <cell r="E1990"/>
          <cell r="F1990"/>
          <cell r="G1990"/>
          <cell r="H1990"/>
          <cell r="I1990"/>
          <cell r="J1990"/>
          <cell r="K1990"/>
          <cell r="L1990"/>
          <cell r="M1990"/>
          <cell r="N1990"/>
          <cell r="O1990"/>
        </row>
        <row r="1991">
          <cell r="A1991"/>
          <cell r="B1991"/>
          <cell r="C1991"/>
          <cell r="D1991"/>
          <cell r="E1991"/>
          <cell r="F1991"/>
          <cell r="G1991"/>
          <cell r="H1991"/>
          <cell r="I1991"/>
          <cell r="J1991"/>
          <cell r="K1991"/>
          <cell r="L1991"/>
          <cell r="M1991"/>
          <cell r="N1991"/>
          <cell r="O1991"/>
        </row>
        <row r="1992">
          <cell r="A1992"/>
          <cell r="B1992"/>
          <cell r="C1992"/>
          <cell r="D1992"/>
          <cell r="E1992"/>
          <cell r="F1992"/>
          <cell r="G1992"/>
          <cell r="H1992"/>
          <cell r="I1992"/>
          <cell r="J1992"/>
          <cell r="K1992"/>
          <cell r="L1992"/>
          <cell r="M1992"/>
          <cell r="N1992"/>
          <cell r="O1992"/>
        </row>
        <row r="1993">
          <cell r="A1993"/>
          <cell r="B1993"/>
          <cell r="C1993"/>
          <cell r="D1993"/>
          <cell r="E1993"/>
          <cell r="F1993"/>
          <cell r="G1993"/>
          <cell r="H1993"/>
          <cell r="I1993"/>
          <cell r="J1993"/>
          <cell r="K1993"/>
          <cell r="L1993"/>
          <cell r="M1993"/>
          <cell r="N1993"/>
          <cell r="O1993"/>
        </row>
        <row r="1994">
          <cell r="A1994"/>
          <cell r="B1994"/>
          <cell r="C1994"/>
          <cell r="D1994"/>
          <cell r="E1994"/>
          <cell r="F1994"/>
          <cell r="G1994"/>
          <cell r="H1994"/>
          <cell r="I1994"/>
          <cell r="J1994"/>
          <cell r="K1994"/>
          <cell r="L1994"/>
          <cell r="M1994"/>
          <cell r="N1994"/>
          <cell r="O1994"/>
        </row>
        <row r="1995">
          <cell r="D1995"/>
          <cell r="E1995"/>
          <cell r="F1995"/>
          <cell r="G1995"/>
          <cell r="H1995"/>
          <cell r="I1995"/>
          <cell r="J1995"/>
          <cell r="K1995"/>
          <cell r="L1995"/>
          <cell r="M1995"/>
          <cell r="N1995"/>
          <cell r="O1995"/>
        </row>
        <row r="1996">
          <cell r="D1996"/>
          <cell r="E1996"/>
          <cell r="F1996"/>
          <cell r="G1996"/>
          <cell r="H1996"/>
          <cell r="I1996"/>
          <cell r="J1996"/>
          <cell r="K1996"/>
          <cell r="L1996"/>
          <cell r="M1996"/>
          <cell r="N1996"/>
          <cell r="O1996"/>
        </row>
        <row r="1997">
          <cell r="D1997"/>
          <cell r="E1997"/>
          <cell r="F1997"/>
          <cell r="G1997"/>
          <cell r="H1997"/>
          <cell r="I1997"/>
          <cell r="J1997"/>
          <cell r="K1997"/>
          <cell r="L1997"/>
          <cell r="M1997"/>
          <cell r="N1997"/>
          <cell r="O1997"/>
        </row>
        <row r="1998">
          <cell r="D1998"/>
          <cell r="E1998"/>
          <cell r="F1998"/>
          <cell r="G1998"/>
          <cell r="H1998"/>
          <cell r="I1998"/>
          <cell r="J1998"/>
          <cell r="K1998"/>
          <cell r="L1998"/>
          <cell r="M1998"/>
          <cell r="N1998"/>
          <cell r="O1998"/>
        </row>
        <row r="1999">
          <cell r="D1999"/>
          <cell r="E1999"/>
          <cell r="F1999"/>
          <cell r="G1999"/>
          <cell r="H1999"/>
          <cell r="I1999"/>
          <cell r="J1999"/>
          <cell r="K1999"/>
          <cell r="L1999"/>
          <cell r="M1999"/>
          <cell r="N1999"/>
          <cell r="O1999"/>
        </row>
        <row r="2000">
          <cell r="D2000"/>
          <cell r="E2000"/>
          <cell r="F2000"/>
          <cell r="G2000"/>
          <cell r="H2000"/>
          <cell r="I2000"/>
          <cell r="J2000"/>
          <cell r="K2000"/>
          <cell r="L2000"/>
          <cell r="M2000"/>
          <cell r="N2000"/>
          <cell r="O2000"/>
        </row>
        <row r="2001">
          <cell r="D2001"/>
          <cell r="E2001"/>
          <cell r="F2001"/>
          <cell r="G2001"/>
          <cell r="H2001"/>
          <cell r="I2001"/>
          <cell r="J2001"/>
          <cell r="K2001"/>
          <cell r="L2001"/>
          <cell r="M2001"/>
          <cell r="N2001"/>
          <cell r="O2001"/>
        </row>
        <row r="2002">
          <cell r="D2002"/>
          <cell r="E2002"/>
          <cell r="F2002"/>
          <cell r="G2002"/>
          <cell r="H2002"/>
          <cell r="I2002"/>
          <cell r="J2002"/>
          <cell r="K2002"/>
          <cell r="L2002"/>
          <cell r="M2002"/>
          <cell r="N2002"/>
          <cell r="O2002"/>
        </row>
        <row r="2003">
          <cell r="D2003"/>
          <cell r="E2003"/>
          <cell r="F2003"/>
          <cell r="G2003"/>
          <cell r="H2003"/>
          <cell r="I2003"/>
          <cell r="J2003"/>
          <cell r="K2003"/>
          <cell r="L2003"/>
          <cell r="M2003"/>
          <cell r="N2003"/>
          <cell r="O2003"/>
        </row>
        <row r="2004">
          <cell r="D2004"/>
          <cell r="E2004"/>
          <cell r="F2004"/>
          <cell r="G2004"/>
          <cell r="H2004"/>
          <cell r="I2004"/>
          <cell r="J2004"/>
          <cell r="K2004"/>
          <cell r="L2004"/>
          <cell r="M2004"/>
          <cell r="N2004"/>
          <cell r="O2004"/>
        </row>
        <row r="2005">
          <cell r="D2005"/>
          <cell r="E2005"/>
          <cell r="F2005"/>
          <cell r="G2005"/>
          <cell r="H2005"/>
          <cell r="I2005"/>
          <cell r="J2005"/>
          <cell r="K2005"/>
          <cell r="L2005"/>
          <cell r="M2005"/>
          <cell r="N2005"/>
          <cell r="O2005"/>
        </row>
        <row r="2006">
          <cell r="D2006"/>
          <cell r="E2006"/>
          <cell r="F2006"/>
          <cell r="G2006"/>
          <cell r="H2006"/>
          <cell r="I2006"/>
          <cell r="J2006"/>
          <cell r="K2006"/>
          <cell r="L2006"/>
          <cell r="M2006"/>
          <cell r="N2006"/>
          <cell r="O2006"/>
        </row>
        <row r="2007">
          <cell r="D2007"/>
          <cell r="E2007"/>
          <cell r="F2007"/>
          <cell r="G2007"/>
          <cell r="H2007"/>
          <cell r="I2007"/>
          <cell r="J2007"/>
          <cell r="K2007"/>
          <cell r="L2007"/>
          <cell r="M2007"/>
          <cell r="N2007"/>
          <cell r="O2007"/>
        </row>
        <row r="2008">
          <cell r="D2008"/>
          <cell r="E2008"/>
          <cell r="F2008"/>
          <cell r="G2008"/>
          <cell r="H2008"/>
          <cell r="I2008"/>
          <cell r="J2008"/>
          <cell r="K2008"/>
          <cell r="L2008"/>
          <cell r="M2008"/>
          <cell r="N2008"/>
          <cell r="O2008"/>
        </row>
        <row r="2009">
          <cell r="D2009"/>
          <cell r="E2009"/>
          <cell r="F2009"/>
          <cell r="G2009"/>
          <cell r="H2009"/>
          <cell r="I2009"/>
          <cell r="J2009"/>
          <cell r="K2009"/>
          <cell r="L2009"/>
          <cell r="M2009"/>
          <cell r="N2009"/>
          <cell r="O2009"/>
        </row>
        <row r="2010">
          <cell r="D2010"/>
          <cell r="E2010"/>
          <cell r="F2010"/>
          <cell r="G2010"/>
          <cell r="H2010"/>
          <cell r="I2010"/>
          <cell r="J2010"/>
          <cell r="K2010"/>
          <cell r="L2010"/>
          <cell r="M2010"/>
          <cell r="N2010"/>
          <cell r="O2010"/>
        </row>
        <row r="2011">
          <cell r="D2011"/>
          <cell r="E2011"/>
          <cell r="F2011"/>
          <cell r="G2011"/>
          <cell r="H2011"/>
          <cell r="I2011"/>
          <cell r="J2011"/>
          <cell r="K2011"/>
          <cell r="L2011"/>
          <cell r="M2011"/>
          <cell r="N2011"/>
          <cell r="O2011"/>
        </row>
        <row r="2012">
          <cell r="D2012"/>
          <cell r="E2012"/>
          <cell r="F2012"/>
          <cell r="G2012"/>
          <cell r="H2012"/>
          <cell r="I2012"/>
          <cell r="J2012"/>
          <cell r="K2012"/>
          <cell r="L2012"/>
          <cell r="M2012"/>
          <cell r="N2012"/>
          <cell r="O2012"/>
        </row>
        <row r="2013">
          <cell r="D2013"/>
          <cell r="E2013"/>
          <cell r="F2013"/>
          <cell r="G2013"/>
          <cell r="H2013"/>
          <cell r="I2013"/>
          <cell r="J2013"/>
          <cell r="K2013"/>
          <cell r="L2013"/>
          <cell r="M2013"/>
          <cell r="N2013"/>
          <cell r="O2013"/>
        </row>
        <row r="2014">
          <cell r="D2014"/>
          <cell r="E2014"/>
          <cell r="F2014"/>
          <cell r="G2014"/>
          <cell r="H2014"/>
          <cell r="I2014"/>
          <cell r="J2014"/>
          <cell r="K2014"/>
          <cell r="L2014"/>
          <cell r="M2014"/>
          <cell r="N2014"/>
          <cell r="O2014"/>
        </row>
        <row r="2015">
          <cell r="D2015"/>
          <cell r="E2015"/>
          <cell r="F2015"/>
          <cell r="G2015"/>
          <cell r="H2015"/>
          <cell r="I2015"/>
          <cell r="J2015"/>
          <cell r="K2015"/>
          <cell r="L2015"/>
          <cell r="M2015"/>
          <cell r="N2015"/>
          <cell r="O2015"/>
        </row>
        <row r="2016">
          <cell r="D2016"/>
          <cell r="E2016"/>
          <cell r="F2016"/>
          <cell r="G2016"/>
          <cell r="H2016"/>
          <cell r="I2016"/>
          <cell r="J2016"/>
          <cell r="K2016"/>
          <cell r="L2016"/>
          <cell r="M2016"/>
          <cell r="N2016"/>
          <cell r="O2016"/>
        </row>
        <row r="2017">
          <cell r="D2017"/>
          <cell r="E2017"/>
          <cell r="F2017"/>
          <cell r="G2017"/>
          <cell r="H2017"/>
          <cell r="I2017"/>
          <cell r="J2017"/>
          <cell r="K2017"/>
          <cell r="L2017"/>
          <cell r="M2017"/>
          <cell r="N2017"/>
          <cell r="O2017"/>
        </row>
        <row r="2018">
          <cell r="D2018"/>
          <cell r="E2018"/>
          <cell r="F2018"/>
          <cell r="G2018"/>
          <cell r="H2018"/>
          <cell r="I2018"/>
          <cell r="J2018"/>
          <cell r="K2018"/>
          <cell r="L2018"/>
          <cell r="M2018"/>
          <cell r="N2018"/>
          <cell r="O2018"/>
        </row>
        <row r="2019">
          <cell r="D2019"/>
          <cell r="E2019"/>
          <cell r="F2019"/>
          <cell r="G2019"/>
          <cell r="H2019"/>
          <cell r="I2019"/>
          <cell r="J2019"/>
          <cell r="K2019"/>
          <cell r="L2019"/>
          <cell r="M2019"/>
          <cell r="N2019"/>
          <cell r="O2019"/>
        </row>
        <row r="2020">
          <cell r="D2020"/>
          <cell r="E2020"/>
          <cell r="F2020"/>
          <cell r="G2020"/>
          <cell r="H2020"/>
          <cell r="I2020"/>
          <cell r="J2020"/>
          <cell r="K2020"/>
          <cell r="L2020"/>
          <cell r="M2020"/>
          <cell r="N2020"/>
          <cell r="O2020"/>
        </row>
        <row r="2021">
          <cell r="D2021"/>
          <cell r="E2021"/>
          <cell r="F2021"/>
          <cell r="G2021"/>
          <cell r="H2021"/>
          <cell r="I2021"/>
          <cell r="J2021"/>
          <cell r="K2021"/>
          <cell r="L2021"/>
          <cell r="M2021"/>
          <cell r="N2021"/>
          <cell r="O2021"/>
        </row>
        <row r="2022">
          <cell r="D2022"/>
          <cell r="E2022"/>
          <cell r="F2022"/>
          <cell r="G2022"/>
          <cell r="H2022"/>
          <cell r="I2022"/>
          <cell r="J2022"/>
          <cell r="K2022"/>
          <cell r="L2022"/>
          <cell r="M2022"/>
          <cell r="N2022"/>
          <cell r="O2022"/>
        </row>
        <row r="2023">
          <cell r="D2023"/>
          <cell r="E2023"/>
          <cell r="F2023"/>
          <cell r="G2023"/>
          <cell r="H2023"/>
          <cell r="I2023"/>
          <cell r="J2023"/>
          <cell r="K2023"/>
          <cell r="L2023"/>
          <cell r="M2023"/>
          <cell r="N2023"/>
          <cell r="O2023"/>
        </row>
        <row r="2024">
          <cell r="D2024"/>
          <cell r="E2024"/>
          <cell r="F2024"/>
          <cell r="G2024"/>
          <cell r="H2024"/>
          <cell r="I2024"/>
          <cell r="J2024"/>
          <cell r="K2024"/>
          <cell r="L2024"/>
          <cell r="M2024"/>
          <cell r="N2024"/>
          <cell r="O2024"/>
        </row>
        <row r="2025">
          <cell r="D2025"/>
          <cell r="E2025"/>
          <cell r="F2025"/>
          <cell r="G2025"/>
          <cell r="H2025"/>
          <cell r="I2025"/>
          <cell r="J2025"/>
          <cell r="K2025"/>
          <cell r="L2025"/>
          <cell r="M2025"/>
          <cell r="N2025"/>
          <cell r="O2025"/>
        </row>
        <row r="2026">
          <cell r="D2026"/>
          <cell r="E2026"/>
          <cell r="F2026"/>
          <cell r="G2026"/>
          <cell r="H2026"/>
          <cell r="I2026"/>
          <cell r="J2026"/>
          <cell r="K2026"/>
          <cell r="L2026"/>
          <cell r="M2026"/>
          <cell r="N2026"/>
          <cell r="O2026"/>
        </row>
        <row r="2027">
          <cell r="D2027"/>
          <cell r="E2027"/>
          <cell r="F2027"/>
          <cell r="G2027"/>
          <cell r="H2027"/>
          <cell r="I2027"/>
          <cell r="J2027"/>
          <cell r="K2027"/>
          <cell r="L2027"/>
          <cell r="M2027"/>
          <cell r="N2027"/>
          <cell r="O2027"/>
        </row>
        <row r="2028">
          <cell r="D2028"/>
          <cell r="E2028"/>
          <cell r="F2028"/>
          <cell r="G2028"/>
          <cell r="H2028"/>
          <cell r="I2028"/>
          <cell r="J2028"/>
          <cell r="K2028"/>
          <cell r="L2028"/>
          <cell r="M2028"/>
          <cell r="N2028"/>
          <cell r="O2028"/>
        </row>
        <row r="2029">
          <cell r="D2029"/>
          <cell r="E2029"/>
          <cell r="F2029"/>
          <cell r="G2029"/>
          <cell r="H2029"/>
          <cell r="I2029"/>
          <cell r="J2029"/>
          <cell r="K2029"/>
          <cell r="L2029"/>
          <cell r="M2029"/>
          <cell r="N2029"/>
          <cell r="O2029"/>
        </row>
        <row r="2030">
          <cell r="D2030"/>
          <cell r="E2030"/>
          <cell r="F2030"/>
          <cell r="G2030"/>
          <cell r="H2030"/>
          <cell r="I2030"/>
          <cell r="J2030"/>
          <cell r="K2030"/>
          <cell r="L2030"/>
          <cell r="M2030"/>
          <cell r="N2030"/>
          <cell r="O2030"/>
        </row>
      </sheetData>
      <sheetData sheetId="6">
        <row r="1">
          <cell r="A1" t="str">
            <v>RESOURCE_ID</v>
          </cell>
          <cell r="E1" t="str">
            <v>APR</v>
          </cell>
          <cell r="F1" t="str">
            <v>MAY</v>
          </cell>
          <cell r="G1" t="str">
            <v>JUN</v>
          </cell>
          <cell r="H1" t="str">
            <v>JUL</v>
          </cell>
          <cell r="I1" t="str">
            <v>AUG</v>
          </cell>
          <cell r="J1" t="str">
            <v>SEP</v>
          </cell>
          <cell r="K1" t="str">
            <v>OCT</v>
          </cell>
          <cell r="L1" t="str">
            <v>NOV</v>
          </cell>
          <cell r="M1" t="str">
            <v>DEC</v>
          </cell>
          <cell r="N1" t="str">
            <v>MINIMUM QUALIFIED CATEOGRY</v>
          </cell>
        </row>
        <row r="2">
          <cell r="A2" t="str">
            <v>ADLIN_1_UNITS</v>
          </cell>
          <cell r="E2">
            <v>14</v>
          </cell>
          <cell r="F2">
            <v>14</v>
          </cell>
          <cell r="G2">
            <v>14</v>
          </cell>
          <cell r="H2">
            <v>14</v>
          </cell>
          <cell r="I2">
            <v>14</v>
          </cell>
          <cell r="J2">
            <v>14</v>
          </cell>
          <cell r="K2">
            <v>14</v>
          </cell>
          <cell r="L2">
            <v>14</v>
          </cell>
          <cell r="M2">
            <v>14</v>
          </cell>
          <cell r="N2">
            <v>1</v>
          </cell>
        </row>
        <row r="3">
          <cell r="A3" t="str">
            <v>AGCANA_X_HOOVER</v>
          </cell>
          <cell r="E3">
            <v>40</v>
          </cell>
          <cell r="F3">
            <v>40</v>
          </cell>
          <cell r="G3">
            <v>40</v>
          </cell>
          <cell r="H3">
            <v>40</v>
          </cell>
          <cell r="I3">
            <v>40</v>
          </cell>
          <cell r="J3">
            <v>40</v>
          </cell>
          <cell r="K3">
            <v>40</v>
          </cell>
          <cell r="L3">
            <v>40</v>
          </cell>
          <cell r="M3">
            <v>40</v>
          </cell>
          <cell r="N3">
            <v>1</v>
          </cell>
        </row>
        <row r="4">
          <cell r="A4" t="str">
            <v>AGRICO_6_PL3N5</v>
          </cell>
          <cell r="E4">
            <v>22.69</v>
          </cell>
          <cell r="F4">
            <v>22.69</v>
          </cell>
          <cell r="G4">
            <v>22.69</v>
          </cell>
          <cell r="H4">
            <v>22.69</v>
          </cell>
          <cell r="I4">
            <v>22.69</v>
          </cell>
          <cell r="J4">
            <v>22.69</v>
          </cell>
          <cell r="K4">
            <v>22.69</v>
          </cell>
          <cell r="L4">
            <v>22.69</v>
          </cell>
          <cell r="M4">
            <v>22.69</v>
          </cell>
          <cell r="N4">
            <v>1</v>
          </cell>
        </row>
        <row r="5">
          <cell r="A5" t="str">
            <v>AGRICO_7_UNIT</v>
          </cell>
          <cell r="E5">
            <v>48.58</v>
          </cell>
          <cell r="F5">
            <v>48.58</v>
          </cell>
          <cell r="G5">
            <v>48.58</v>
          </cell>
          <cell r="H5">
            <v>48.58</v>
          </cell>
          <cell r="I5">
            <v>48.58</v>
          </cell>
          <cell r="J5">
            <v>48.58</v>
          </cell>
          <cell r="K5">
            <v>48.58</v>
          </cell>
          <cell r="L5">
            <v>48.58</v>
          </cell>
          <cell r="M5">
            <v>48.58</v>
          </cell>
          <cell r="N5">
            <v>1</v>
          </cell>
        </row>
        <row r="6">
          <cell r="A6" t="str">
            <v>ALAMIT_2_PL1X3</v>
          </cell>
          <cell r="E6">
            <v>541.94000000000005</v>
          </cell>
          <cell r="F6">
            <v>541.94000000000005</v>
          </cell>
          <cell r="G6">
            <v>541.94000000000005</v>
          </cell>
          <cell r="H6">
            <v>541.94000000000005</v>
          </cell>
          <cell r="I6">
            <v>541.94000000000005</v>
          </cell>
          <cell r="J6">
            <v>541.94000000000005</v>
          </cell>
          <cell r="K6">
            <v>541.94000000000005</v>
          </cell>
          <cell r="L6">
            <v>541.94000000000005</v>
          </cell>
          <cell r="M6">
            <v>541.94000000000005</v>
          </cell>
          <cell r="N6">
            <v>1</v>
          </cell>
        </row>
        <row r="7">
          <cell r="A7" t="str">
            <v>ALAMIT_7_ES1</v>
          </cell>
          <cell r="E7">
            <v>200.89</v>
          </cell>
          <cell r="F7">
            <v>200.89</v>
          </cell>
          <cell r="G7">
            <v>200.89</v>
          </cell>
          <cell r="H7">
            <v>200.89</v>
          </cell>
          <cell r="I7">
            <v>200.89</v>
          </cell>
          <cell r="J7">
            <v>200.89</v>
          </cell>
          <cell r="K7">
            <v>200.89</v>
          </cell>
          <cell r="L7">
            <v>200.89</v>
          </cell>
          <cell r="M7">
            <v>200.89</v>
          </cell>
          <cell r="N7">
            <v>3</v>
          </cell>
        </row>
        <row r="8">
          <cell r="A8" t="str">
            <v>ALAMIT_7_UNIT 3</v>
          </cell>
          <cell r="E8">
            <v>306.76</v>
          </cell>
          <cell r="F8">
            <v>306.76</v>
          </cell>
          <cell r="G8">
            <v>306.76</v>
          </cell>
          <cell r="H8">
            <v>306.76</v>
          </cell>
          <cell r="I8">
            <v>306.76</v>
          </cell>
          <cell r="J8">
            <v>306.76</v>
          </cell>
          <cell r="K8">
            <v>306.76</v>
          </cell>
          <cell r="L8">
            <v>306.76</v>
          </cell>
          <cell r="M8">
            <v>306.76</v>
          </cell>
          <cell r="N8">
            <v>1</v>
          </cell>
        </row>
        <row r="9">
          <cell r="A9" t="str">
            <v>ALAMIT_7_UNIT 4</v>
          </cell>
          <cell r="E9">
            <v>314.43</v>
          </cell>
          <cell r="F9">
            <v>314.43</v>
          </cell>
          <cell r="G9">
            <v>314.43</v>
          </cell>
          <cell r="H9">
            <v>314.43</v>
          </cell>
          <cell r="I9">
            <v>314.43</v>
          </cell>
          <cell r="J9">
            <v>314.43</v>
          </cell>
          <cell r="K9">
            <v>314.43</v>
          </cell>
          <cell r="L9">
            <v>314.43</v>
          </cell>
          <cell r="M9">
            <v>314.43</v>
          </cell>
          <cell r="N9">
            <v>1</v>
          </cell>
        </row>
        <row r="10">
          <cell r="A10" t="str">
            <v>ALAMIT_7_UNIT 5</v>
          </cell>
          <cell r="E10">
            <v>410</v>
          </cell>
          <cell r="F10">
            <v>410</v>
          </cell>
          <cell r="G10">
            <v>410</v>
          </cell>
          <cell r="H10">
            <v>410</v>
          </cell>
          <cell r="I10">
            <v>410</v>
          </cell>
          <cell r="J10">
            <v>410</v>
          </cell>
          <cell r="K10">
            <v>410</v>
          </cell>
          <cell r="L10">
            <v>410</v>
          </cell>
          <cell r="M10">
            <v>410</v>
          </cell>
          <cell r="N10">
            <v>1</v>
          </cell>
        </row>
        <row r="11">
          <cell r="A11" t="str">
            <v>ALAMO_6_UNIT</v>
          </cell>
          <cell r="E11">
            <v>3.2</v>
          </cell>
          <cell r="F11">
            <v>3.2</v>
          </cell>
          <cell r="G11">
            <v>4</v>
          </cell>
          <cell r="H11">
            <v>3.2</v>
          </cell>
          <cell r="I11">
            <v>3.2</v>
          </cell>
          <cell r="J11">
            <v>3.2</v>
          </cell>
          <cell r="K11">
            <v>3.2</v>
          </cell>
          <cell r="L11">
            <v>7.4</v>
          </cell>
          <cell r="M11">
            <v>3.2</v>
          </cell>
          <cell r="N11">
            <v>2</v>
          </cell>
        </row>
        <row r="12">
          <cell r="A12" t="str">
            <v>ALMASL_2_AL6BT6</v>
          </cell>
          <cell r="E12">
            <v>100</v>
          </cell>
          <cell r="F12">
            <v>100</v>
          </cell>
          <cell r="G12">
            <v>100</v>
          </cell>
          <cell r="H12">
            <v>100</v>
          </cell>
          <cell r="I12">
            <v>100</v>
          </cell>
          <cell r="J12">
            <v>100</v>
          </cell>
          <cell r="K12">
            <v>100</v>
          </cell>
          <cell r="L12">
            <v>100</v>
          </cell>
          <cell r="M12">
            <v>100</v>
          </cell>
          <cell r="N12">
            <v>1</v>
          </cell>
        </row>
        <row r="13">
          <cell r="A13" t="str">
            <v>ALMEGT_1_UNIT 1</v>
          </cell>
          <cell r="E13">
            <v>23.4</v>
          </cell>
          <cell r="F13">
            <v>23.4</v>
          </cell>
          <cell r="G13">
            <v>23.4</v>
          </cell>
          <cell r="H13">
            <v>23.4</v>
          </cell>
          <cell r="I13">
            <v>23.4</v>
          </cell>
          <cell r="J13">
            <v>23.4</v>
          </cell>
          <cell r="K13">
            <v>23.4</v>
          </cell>
          <cell r="L13">
            <v>23.4</v>
          </cell>
          <cell r="M13">
            <v>23.4</v>
          </cell>
          <cell r="N13">
            <v>1</v>
          </cell>
        </row>
        <row r="14">
          <cell r="A14" t="str">
            <v>ALMEGT_1_UNIT 2</v>
          </cell>
          <cell r="E14">
            <v>23.5</v>
          </cell>
          <cell r="F14">
            <v>23.5</v>
          </cell>
          <cell r="G14">
            <v>23.5</v>
          </cell>
          <cell r="H14">
            <v>23.5</v>
          </cell>
          <cell r="I14">
            <v>23.5</v>
          </cell>
          <cell r="J14">
            <v>23.5</v>
          </cell>
          <cell r="K14">
            <v>23.5</v>
          </cell>
          <cell r="L14">
            <v>23.5</v>
          </cell>
          <cell r="M14">
            <v>23.5</v>
          </cell>
          <cell r="N14">
            <v>1</v>
          </cell>
        </row>
        <row r="15">
          <cell r="A15" t="str">
            <v>ANAHM_2_CANYN1</v>
          </cell>
          <cell r="E15">
            <v>49.21</v>
          </cell>
          <cell r="F15">
            <v>49.21</v>
          </cell>
          <cell r="G15">
            <v>49.21</v>
          </cell>
          <cell r="H15">
            <v>49.21</v>
          </cell>
          <cell r="I15">
            <v>49.21</v>
          </cell>
          <cell r="J15">
            <v>49.21</v>
          </cell>
          <cell r="K15">
            <v>49.21</v>
          </cell>
          <cell r="L15">
            <v>49.21</v>
          </cell>
          <cell r="M15">
            <v>49.21</v>
          </cell>
          <cell r="N15">
            <v>1</v>
          </cell>
        </row>
        <row r="16">
          <cell r="A16" t="str">
            <v>ANAHM_2_CANYN2</v>
          </cell>
          <cell r="E16">
            <v>48</v>
          </cell>
          <cell r="F16">
            <v>48</v>
          </cell>
          <cell r="G16">
            <v>48.04</v>
          </cell>
          <cell r="H16">
            <v>48.04</v>
          </cell>
          <cell r="I16">
            <v>48.04</v>
          </cell>
          <cell r="J16">
            <v>48.04</v>
          </cell>
          <cell r="K16">
            <v>48.04</v>
          </cell>
          <cell r="L16">
            <v>48.04</v>
          </cell>
          <cell r="M16">
            <v>48.04</v>
          </cell>
          <cell r="N16">
            <v>1</v>
          </cell>
        </row>
        <row r="17">
          <cell r="A17" t="str">
            <v>ANAHM_2_CANYN3</v>
          </cell>
          <cell r="E17">
            <v>46.49</v>
          </cell>
          <cell r="F17">
            <v>46.49</v>
          </cell>
          <cell r="G17">
            <v>46.49</v>
          </cell>
          <cell r="H17">
            <v>46.49</v>
          </cell>
          <cell r="I17">
            <v>46.49</v>
          </cell>
          <cell r="J17">
            <v>46.49</v>
          </cell>
          <cell r="K17">
            <v>46.49</v>
          </cell>
          <cell r="L17">
            <v>46.49</v>
          </cell>
          <cell r="M17">
            <v>46.49</v>
          </cell>
          <cell r="N17">
            <v>1</v>
          </cell>
        </row>
        <row r="18">
          <cell r="A18" t="str">
            <v>ANAHM_2_CANYN4</v>
          </cell>
          <cell r="E18">
            <v>49.4</v>
          </cell>
          <cell r="F18">
            <v>49.4</v>
          </cell>
          <cell r="G18">
            <v>49.8</v>
          </cell>
          <cell r="H18">
            <v>49.8</v>
          </cell>
          <cell r="I18">
            <v>49.8</v>
          </cell>
          <cell r="J18">
            <v>49.8</v>
          </cell>
          <cell r="K18">
            <v>49.8</v>
          </cell>
          <cell r="L18">
            <v>49.8</v>
          </cell>
          <cell r="M18">
            <v>49.8</v>
          </cell>
          <cell r="N18">
            <v>1</v>
          </cell>
        </row>
        <row r="19">
          <cell r="A19" t="str">
            <v>APLHIL_1_SFKHY1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1</v>
          </cell>
        </row>
        <row r="20">
          <cell r="A20" t="str">
            <v>BALCHS_7_UNIT 1</v>
          </cell>
          <cell r="E20">
            <v>24.8</v>
          </cell>
          <cell r="F20">
            <v>24.8</v>
          </cell>
          <cell r="G20">
            <v>24.8</v>
          </cell>
          <cell r="H20">
            <v>31</v>
          </cell>
          <cell r="I20">
            <v>31</v>
          </cell>
          <cell r="J20">
            <v>31</v>
          </cell>
          <cell r="K20">
            <v>28.2</v>
          </cell>
          <cell r="L20">
            <v>26.16</v>
          </cell>
          <cell r="M20">
            <v>24.8</v>
          </cell>
          <cell r="N20">
            <v>1</v>
          </cell>
        </row>
        <row r="21">
          <cell r="A21" t="str">
            <v>BALCHS_7_UNIT 2</v>
          </cell>
          <cell r="E21">
            <v>52.5</v>
          </cell>
          <cell r="F21">
            <v>52.5</v>
          </cell>
          <cell r="G21">
            <v>52.5</v>
          </cell>
          <cell r="H21">
            <v>52.5</v>
          </cell>
          <cell r="I21">
            <v>52.5</v>
          </cell>
          <cell r="J21">
            <v>52.5</v>
          </cell>
          <cell r="K21">
            <v>52.5</v>
          </cell>
          <cell r="L21">
            <v>52.5</v>
          </cell>
          <cell r="M21">
            <v>52.5</v>
          </cell>
          <cell r="N21">
            <v>1</v>
          </cell>
        </row>
        <row r="22">
          <cell r="A22" t="str">
            <v>BALCHS_7_UNIT 3</v>
          </cell>
          <cell r="E22">
            <v>43.68</v>
          </cell>
          <cell r="F22">
            <v>43.68</v>
          </cell>
          <cell r="G22">
            <v>54.18</v>
          </cell>
          <cell r="H22">
            <v>54.18</v>
          </cell>
          <cell r="I22">
            <v>54.18</v>
          </cell>
          <cell r="J22">
            <v>54.18</v>
          </cell>
          <cell r="K22">
            <v>54.18</v>
          </cell>
          <cell r="L22">
            <v>54.18</v>
          </cell>
          <cell r="M22">
            <v>43.68</v>
          </cell>
          <cell r="N22">
            <v>1</v>
          </cell>
        </row>
        <row r="23">
          <cell r="A23" t="str">
            <v>BARRE_6_PEAKER</v>
          </cell>
          <cell r="E23">
            <v>47</v>
          </cell>
          <cell r="F23">
            <v>47</v>
          </cell>
          <cell r="G23">
            <v>47</v>
          </cell>
          <cell r="H23">
            <v>47</v>
          </cell>
          <cell r="I23">
            <v>47</v>
          </cell>
          <cell r="J23">
            <v>47</v>
          </cell>
          <cell r="K23">
            <v>47</v>
          </cell>
          <cell r="L23">
            <v>47</v>
          </cell>
          <cell r="M23">
            <v>47</v>
          </cell>
          <cell r="N23">
            <v>1</v>
          </cell>
        </row>
        <row r="24">
          <cell r="A24" t="str">
            <v>BASICE_2_UNITS</v>
          </cell>
          <cell r="E24">
            <v>30</v>
          </cell>
          <cell r="F24">
            <v>30</v>
          </cell>
          <cell r="G24">
            <v>30</v>
          </cell>
          <cell r="H24">
            <v>30</v>
          </cell>
          <cell r="I24">
            <v>30</v>
          </cell>
          <cell r="J24">
            <v>30</v>
          </cell>
          <cell r="K24">
            <v>30</v>
          </cell>
          <cell r="L24">
            <v>30</v>
          </cell>
          <cell r="M24">
            <v>30</v>
          </cell>
          <cell r="N24">
            <v>1</v>
          </cell>
        </row>
        <row r="25">
          <cell r="A25" t="str">
            <v>BDGRCK_1_UNITS</v>
          </cell>
          <cell r="E25">
            <v>48.08</v>
          </cell>
          <cell r="F25">
            <v>48.08</v>
          </cell>
          <cell r="G25">
            <v>48.08</v>
          </cell>
          <cell r="H25">
            <v>48.08</v>
          </cell>
          <cell r="I25">
            <v>48.08</v>
          </cell>
          <cell r="J25">
            <v>48.08</v>
          </cell>
          <cell r="K25">
            <v>48.08</v>
          </cell>
          <cell r="L25">
            <v>48.08</v>
          </cell>
          <cell r="M25">
            <v>48.08</v>
          </cell>
          <cell r="N25">
            <v>1</v>
          </cell>
        </row>
        <row r="26">
          <cell r="A26" t="str">
            <v>BEARDS_7_UNIT 1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1</v>
          </cell>
        </row>
        <row r="27">
          <cell r="A27" t="str">
            <v>BEARMT_1_UNIT</v>
          </cell>
          <cell r="E27">
            <v>49.21</v>
          </cell>
          <cell r="F27">
            <v>49.21</v>
          </cell>
          <cell r="G27">
            <v>49.21</v>
          </cell>
          <cell r="H27">
            <v>49.21</v>
          </cell>
          <cell r="I27">
            <v>49.21</v>
          </cell>
          <cell r="J27">
            <v>49.21</v>
          </cell>
          <cell r="K27">
            <v>49.21</v>
          </cell>
          <cell r="L27">
            <v>49.21</v>
          </cell>
          <cell r="M27">
            <v>49.21</v>
          </cell>
          <cell r="N27">
            <v>1</v>
          </cell>
        </row>
        <row r="28">
          <cell r="A28" t="str">
            <v>BELDEN_7_UNIT 1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1</v>
          </cell>
        </row>
        <row r="29">
          <cell r="A29" t="str">
            <v>BIGCRK_2_EXESWD</v>
          </cell>
          <cell r="E29">
            <v>570</v>
          </cell>
          <cell r="F29">
            <v>632.20000000000005</v>
          </cell>
          <cell r="G29">
            <v>732.04</v>
          </cell>
          <cell r="H29">
            <v>702.52</v>
          </cell>
          <cell r="I29">
            <v>661.96</v>
          </cell>
          <cell r="J29">
            <v>564.04</v>
          </cell>
          <cell r="K29">
            <v>412.6</v>
          </cell>
          <cell r="L29">
            <v>407.32</v>
          </cell>
          <cell r="M29">
            <v>374.28</v>
          </cell>
          <cell r="N29">
            <v>1</v>
          </cell>
        </row>
        <row r="30">
          <cell r="A30" t="str">
            <v>BIGSKY_2_ASLBT2</v>
          </cell>
          <cell r="E30">
            <v>200</v>
          </cell>
          <cell r="F30">
            <v>200</v>
          </cell>
          <cell r="G30">
            <v>200</v>
          </cell>
          <cell r="H30">
            <v>200</v>
          </cell>
          <cell r="I30">
            <v>200</v>
          </cell>
          <cell r="J30">
            <v>200</v>
          </cell>
          <cell r="K30">
            <v>200</v>
          </cell>
          <cell r="L30">
            <v>200</v>
          </cell>
          <cell r="M30">
            <v>200</v>
          </cell>
          <cell r="N30">
            <v>2</v>
          </cell>
        </row>
        <row r="31">
          <cell r="A31" t="str">
            <v>BLACK_7_UNIT 1</v>
          </cell>
          <cell r="E31">
            <v>82</v>
          </cell>
          <cell r="F31">
            <v>84</v>
          </cell>
          <cell r="G31">
            <v>84</v>
          </cell>
          <cell r="H31">
            <v>84</v>
          </cell>
          <cell r="I31">
            <v>84.4</v>
          </cell>
          <cell r="J31">
            <v>68</v>
          </cell>
          <cell r="K31">
            <v>68</v>
          </cell>
          <cell r="L31">
            <v>84.4</v>
          </cell>
          <cell r="M31">
            <v>84.4</v>
          </cell>
          <cell r="N31">
            <v>1</v>
          </cell>
        </row>
        <row r="32">
          <cell r="A32" t="str">
            <v>BLACK_7_UNIT 2</v>
          </cell>
          <cell r="E32">
            <v>79.760000000000005</v>
          </cell>
          <cell r="F32">
            <v>83.28</v>
          </cell>
          <cell r="G32">
            <v>83.28</v>
          </cell>
          <cell r="H32">
            <v>83.28</v>
          </cell>
          <cell r="I32">
            <v>83.28</v>
          </cell>
          <cell r="J32">
            <v>81.28</v>
          </cell>
          <cell r="K32">
            <v>67.28</v>
          </cell>
          <cell r="L32">
            <v>83.88</v>
          </cell>
          <cell r="M32">
            <v>83.88</v>
          </cell>
          <cell r="N32">
            <v>1</v>
          </cell>
        </row>
        <row r="33">
          <cell r="A33" t="str">
            <v>BLCKBT_2_STONEY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1</v>
          </cell>
        </row>
        <row r="34">
          <cell r="A34" t="str">
            <v>BLKCRK_2_GMCBT1</v>
          </cell>
          <cell r="E34">
            <v>460</v>
          </cell>
          <cell r="F34">
            <v>460</v>
          </cell>
          <cell r="G34">
            <v>460</v>
          </cell>
          <cell r="H34">
            <v>460</v>
          </cell>
          <cell r="I34">
            <v>460</v>
          </cell>
          <cell r="J34">
            <v>460</v>
          </cell>
          <cell r="K34">
            <v>460</v>
          </cell>
          <cell r="L34">
            <v>460</v>
          </cell>
          <cell r="M34">
            <v>460</v>
          </cell>
          <cell r="N34">
            <v>3</v>
          </cell>
        </row>
        <row r="35">
          <cell r="A35" t="str">
            <v>BLKDIA_2_BDEBT1</v>
          </cell>
          <cell r="E35">
            <v>330</v>
          </cell>
          <cell r="F35">
            <v>330</v>
          </cell>
          <cell r="G35">
            <v>330</v>
          </cell>
          <cell r="H35">
            <v>330</v>
          </cell>
          <cell r="I35">
            <v>330</v>
          </cell>
          <cell r="J35">
            <v>330</v>
          </cell>
          <cell r="K35">
            <v>330</v>
          </cell>
          <cell r="L35">
            <v>330</v>
          </cell>
          <cell r="M35">
            <v>330</v>
          </cell>
          <cell r="N35">
            <v>1</v>
          </cell>
        </row>
        <row r="36">
          <cell r="A36" t="str">
            <v>BLM_2_UNITS</v>
          </cell>
          <cell r="E36">
            <v>47</v>
          </cell>
          <cell r="F36">
            <v>47</v>
          </cell>
          <cell r="G36">
            <v>47</v>
          </cell>
          <cell r="H36">
            <v>47</v>
          </cell>
          <cell r="I36">
            <v>47</v>
          </cell>
          <cell r="J36">
            <v>47</v>
          </cell>
          <cell r="K36">
            <v>47</v>
          </cell>
          <cell r="L36">
            <v>47</v>
          </cell>
          <cell r="M36">
            <v>47</v>
          </cell>
          <cell r="N36">
            <v>1</v>
          </cell>
        </row>
        <row r="37">
          <cell r="A37" t="str">
            <v>BOGUE_1_UNITA1</v>
          </cell>
          <cell r="E37">
            <v>47.38</v>
          </cell>
          <cell r="F37">
            <v>47.38</v>
          </cell>
          <cell r="G37">
            <v>47.38</v>
          </cell>
          <cell r="H37">
            <v>47.38</v>
          </cell>
          <cell r="I37">
            <v>47.38</v>
          </cell>
          <cell r="J37">
            <v>47.38</v>
          </cell>
          <cell r="K37">
            <v>47.38</v>
          </cell>
          <cell r="L37">
            <v>47.38</v>
          </cell>
          <cell r="M37">
            <v>47.38</v>
          </cell>
          <cell r="N37">
            <v>1</v>
          </cell>
        </row>
        <row r="38">
          <cell r="A38" t="str">
            <v>BORDER_6_UNITA1</v>
          </cell>
          <cell r="E38">
            <v>51.25</v>
          </cell>
          <cell r="F38">
            <v>51.25</v>
          </cell>
          <cell r="G38">
            <v>51.25</v>
          </cell>
          <cell r="H38">
            <v>51.25</v>
          </cell>
          <cell r="I38">
            <v>51.25</v>
          </cell>
          <cell r="J38">
            <v>51.25</v>
          </cell>
          <cell r="K38">
            <v>51.25</v>
          </cell>
          <cell r="L38">
            <v>51.25</v>
          </cell>
          <cell r="M38">
            <v>51.25</v>
          </cell>
          <cell r="N38">
            <v>1</v>
          </cell>
        </row>
        <row r="39">
          <cell r="A39" t="str">
            <v>BUCKBL_2_PL1X3</v>
          </cell>
          <cell r="E39">
            <v>368.63</v>
          </cell>
          <cell r="F39">
            <v>368.63</v>
          </cell>
          <cell r="G39">
            <v>368.63</v>
          </cell>
          <cell r="H39">
            <v>368.63</v>
          </cell>
          <cell r="I39">
            <v>368.63</v>
          </cell>
          <cell r="J39">
            <v>368.63</v>
          </cell>
          <cell r="K39">
            <v>368.63</v>
          </cell>
          <cell r="L39">
            <v>368.63</v>
          </cell>
          <cell r="M39">
            <v>368.63</v>
          </cell>
          <cell r="N39">
            <v>1</v>
          </cell>
        </row>
        <row r="40">
          <cell r="A40" t="str">
            <v>BUCKCK_7_PL1X2</v>
          </cell>
          <cell r="E40">
            <v>50.8</v>
          </cell>
          <cell r="F40">
            <v>53.4</v>
          </cell>
          <cell r="G40">
            <v>50.8</v>
          </cell>
          <cell r="H40">
            <v>54.6</v>
          </cell>
          <cell r="I40">
            <v>46.8</v>
          </cell>
          <cell r="J40">
            <v>26.4</v>
          </cell>
          <cell r="K40">
            <v>26.4</v>
          </cell>
          <cell r="L40">
            <v>45.8</v>
          </cell>
          <cell r="M40">
            <v>50.8</v>
          </cell>
          <cell r="N40">
            <v>1</v>
          </cell>
        </row>
        <row r="41">
          <cell r="A41" t="str">
            <v>BUTTVL_7_UNIT 1</v>
          </cell>
          <cell r="E41">
            <v>31.2</v>
          </cell>
          <cell r="F41">
            <v>31.6</v>
          </cell>
          <cell r="G41">
            <v>31.6</v>
          </cell>
          <cell r="H41">
            <v>38.799999999999997</v>
          </cell>
          <cell r="I41">
            <v>31.6</v>
          </cell>
          <cell r="J41">
            <v>38.799999999999997</v>
          </cell>
          <cell r="K41">
            <v>31.6</v>
          </cell>
          <cell r="L41">
            <v>31.6</v>
          </cell>
          <cell r="M41">
            <v>38.799999999999997</v>
          </cell>
          <cell r="N41">
            <v>1</v>
          </cell>
        </row>
        <row r="42">
          <cell r="A42" t="str">
            <v>CALFTN_2_CFSBT1</v>
          </cell>
          <cell r="E42">
            <v>120</v>
          </cell>
          <cell r="F42">
            <v>120</v>
          </cell>
          <cell r="G42">
            <v>120</v>
          </cell>
          <cell r="H42">
            <v>120</v>
          </cell>
          <cell r="I42">
            <v>120</v>
          </cell>
          <cell r="J42">
            <v>120</v>
          </cell>
          <cell r="K42">
            <v>120</v>
          </cell>
          <cell r="L42">
            <v>120</v>
          </cell>
          <cell r="M42">
            <v>120</v>
          </cell>
          <cell r="N42">
            <v>3</v>
          </cell>
        </row>
        <row r="43">
          <cell r="A43" t="str">
            <v>CALGEN_1_UNITS</v>
          </cell>
          <cell r="E43">
            <v>80</v>
          </cell>
          <cell r="F43">
            <v>80</v>
          </cell>
          <cell r="G43">
            <v>80</v>
          </cell>
          <cell r="H43">
            <v>80</v>
          </cell>
          <cell r="I43">
            <v>80</v>
          </cell>
          <cell r="J43">
            <v>80</v>
          </cell>
          <cell r="K43">
            <v>80</v>
          </cell>
          <cell r="L43">
            <v>80</v>
          </cell>
          <cell r="M43">
            <v>80</v>
          </cell>
          <cell r="N43">
            <v>1</v>
          </cell>
        </row>
        <row r="44">
          <cell r="A44" t="str">
            <v>CALPIN_1_AGNEW</v>
          </cell>
          <cell r="E44">
            <v>8.5599999999999987</v>
          </cell>
          <cell r="F44">
            <v>8.5599999999999987</v>
          </cell>
          <cell r="G44">
            <v>8.5599999999999987</v>
          </cell>
          <cell r="H44">
            <v>8.5599999999999987</v>
          </cell>
          <cell r="I44">
            <v>8.5599999999999987</v>
          </cell>
          <cell r="J44">
            <v>8.5599999999999987</v>
          </cell>
          <cell r="K44">
            <v>8.5599999999999987</v>
          </cell>
          <cell r="L44">
            <v>8.5599999999999987</v>
          </cell>
          <cell r="M44">
            <v>8.5599999999999987</v>
          </cell>
          <cell r="N44">
            <v>1</v>
          </cell>
        </row>
        <row r="45">
          <cell r="A45" t="str">
            <v>CAMPFW_7_FARWST</v>
          </cell>
          <cell r="E45">
            <v>2</v>
          </cell>
          <cell r="F45">
            <v>1.06</v>
          </cell>
          <cell r="G45">
            <v>0.74</v>
          </cell>
          <cell r="H45">
            <v>3.1</v>
          </cell>
          <cell r="I45">
            <v>3.7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1</v>
          </cell>
        </row>
        <row r="46">
          <cell r="A46" t="str">
            <v>CARBOU_7_PL2X3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1</v>
          </cell>
        </row>
        <row r="47">
          <cell r="A47" t="str">
            <v>CARBOU_7_PL4X5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1</v>
          </cell>
        </row>
        <row r="48">
          <cell r="A48" t="str">
            <v>CARBOU_7_UNIT 1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1</v>
          </cell>
        </row>
        <row r="49">
          <cell r="A49" t="str">
            <v>CARLS1_2_CARCT1</v>
          </cell>
          <cell r="E49">
            <v>422</v>
          </cell>
          <cell r="F49">
            <v>422</v>
          </cell>
          <cell r="G49">
            <v>422</v>
          </cell>
          <cell r="H49">
            <v>422</v>
          </cell>
          <cell r="I49">
            <v>422</v>
          </cell>
          <cell r="J49">
            <v>422</v>
          </cell>
          <cell r="K49">
            <v>422</v>
          </cell>
          <cell r="L49">
            <v>422</v>
          </cell>
          <cell r="M49">
            <v>422</v>
          </cell>
          <cell r="N49">
            <v>1</v>
          </cell>
        </row>
        <row r="50">
          <cell r="A50" t="str">
            <v>CARLS2_1_CARCT1</v>
          </cell>
          <cell r="E50">
            <v>105.5</v>
          </cell>
          <cell r="F50">
            <v>105.5</v>
          </cell>
          <cell r="G50">
            <v>105.5</v>
          </cell>
          <cell r="H50">
            <v>105.5</v>
          </cell>
          <cell r="I50">
            <v>105.5</v>
          </cell>
          <cell r="J50">
            <v>105.5</v>
          </cell>
          <cell r="K50">
            <v>105.5</v>
          </cell>
          <cell r="L50">
            <v>105.5</v>
          </cell>
          <cell r="M50">
            <v>105.5</v>
          </cell>
          <cell r="N50">
            <v>2</v>
          </cell>
        </row>
        <row r="51">
          <cell r="A51" t="str">
            <v>CENTER_2_RHONDO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1</v>
          </cell>
        </row>
        <row r="52">
          <cell r="A52" t="str">
            <v>CENTER_6_PEAKER</v>
          </cell>
          <cell r="E52">
            <v>47.11</v>
          </cell>
          <cell r="F52">
            <v>47.11</v>
          </cell>
          <cell r="G52">
            <v>47.11</v>
          </cell>
          <cell r="H52">
            <v>47.11</v>
          </cell>
          <cell r="I52">
            <v>47.11</v>
          </cell>
          <cell r="J52">
            <v>47.11</v>
          </cell>
          <cell r="K52">
            <v>47.11</v>
          </cell>
          <cell r="L52">
            <v>47.11</v>
          </cell>
          <cell r="M52">
            <v>47.11</v>
          </cell>
          <cell r="N52">
            <v>1</v>
          </cell>
        </row>
        <row r="53">
          <cell r="A53" t="str">
            <v>CENTRY_6_PL1X4</v>
          </cell>
          <cell r="E53">
            <v>40</v>
          </cell>
          <cell r="F53">
            <v>40</v>
          </cell>
          <cell r="G53">
            <v>40</v>
          </cell>
          <cell r="H53">
            <v>40</v>
          </cell>
          <cell r="I53">
            <v>40</v>
          </cell>
          <cell r="J53">
            <v>40</v>
          </cell>
          <cell r="K53">
            <v>40</v>
          </cell>
          <cell r="L53">
            <v>40</v>
          </cell>
          <cell r="M53">
            <v>40</v>
          </cell>
          <cell r="N53">
            <v>1</v>
          </cell>
        </row>
        <row r="54">
          <cell r="A54" t="str">
            <v>CHALK_1_UNIT</v>
          </cell>
          <cell r="E54">
            <v>48.67</v>
          </cell>
          <cell r="F54">
            <v>48.67</v>
          </cell>
          <cell r="G54">
            <v>48.67</v>
          </cell>
          <cell r="H54">
            <v>48.67</v>
          </cell>
          <cell r="I54">
            <v>48.67</v>
          </cell>
          <cell r="J54">
            <v>48.67</v>
          </cell>
          <cell r="K54">
            <v>48.67</v>
          </cell>
          <cell r="L54">
            <v>48.67</v>
          </cell>
          <cell r="M54">
            <v>48.67</v>
          </cell>
          <cell r="N54">
            <v>1</v>
          </cell>
        </row>
        <row r="55">
          <cell r="A55" t="str">
            <v>CHICPK_7_UNIT 1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1</v>
          </cell>
        </row>
        <row r="56">
          <cell r="A56" t="str">
            <v>CHILLS_7_UNITA1</v>
          </cell>
          <cell r="E56">
            <v>2</v>
          </cell>
          <cell r="F56">
            <v>1.4</v>
          </cell>
          <cell r="G56">
            <v>1.68</v>
          </cell>
          <cell r="H56">
            <v>1.56</v>
          </cell>
          <cell r="I56">
            <v>1.52</v>
          </cell>
          <cell r="J56">
            <v>1.74</v>
          </cell>
          <cell r="K56">
            <v>1.75</v>
          </cell>
          <cell r="L56">
            <v>1.8</v>
          </cell>
          <cell r="M56">
            <v>1.61</v>
          </cell>
          <cell r="N56">
            <v>1</v>
          </cell>
        </row>
        <row r="57">
          <cell r="A57" t="str">
            <v>CHINO_2_APEBT1</v>
          </cell>
          <cell r="E57">
            <v>40</v>
          </cell>
          <cell r="F57">
            <v>40</v>
          </cell>
          <cell r="G57">
            <v>40</v>
          </cell>
          <cell r="H57">
            <v>40</v>
          </cell>
          <cell r="I57">
            <v>40</v>
          </cell>
          <cell r="J57">
            <v>40</v>
          </cell>
          <cell r="K57">
            <v>40</v>
          </cell>
          <cell r="L57">
            <v>40</v>
          </cell>
          <cell r="M57">
            <v>40</v>
          </cell>
          <cell r="N57">
            <v>3</v>
          </cell>
        </row>
        <row r="58">
          <cell r="A58" t="str">
            <v>CHINO_6_CIMGEN</v>
          </cell>
          <cell r="E58">
            <v>9.9999999999980105E-3</v>
          </cell>
          <cell r="F58">
            <v>9.9999999999980105E-3</v>
          </cell>
          <cell r="G58">
            <v>9.9999999999980105E-3</v>
          </cell>
          <cell r="H58">
            <v>9.9999999999980105E-3</v>
          </cell>
          <cell r="I58">
            <v>9.9999999999980105E-3</v>
          </cell>
          <cell r="J58">
            <v>9.9999999999980105E-3</v>
          </cell>
          <cell r="K58">
            <v>9.9999999999980105E-3</v>
          </cell>
          <cell r="L58">
            <v>9.9999999999980105E-3</v>
          </cell>
          <cell r="M58">
            <v>9.9999999999980105E-3</v>
          </cell>
          <cell r="N58">
            <v>1</v>
          </cell>
        </row>
        <row r="59">
          <cell r="A59" t="str">
            <v>CHWCHL_1_UNIT</v>
          </cell>
          <cell r="E59">
            <v>48</v>
          </cell>
          <cell r="F59">
            <v>48</v>
          </cell>
          <cell r="G59">
            <v>48</v>
          </cell>
          <cell r="H59">
            <v>48</v>
          </cell>
          <cell r="I59">
            <v>48</v>
          </cell>
          <cell r="J59">
            <v>48</v>
          </cell>
          <cell r="K59">
            <v>48</v>
          </cell>
          <cell r="L59">
            <v>48</v>
          </cell>
          <cell r="M59">
            <v>48</v>
          </cell>
          <cell r="N59">
            <v>1</v>
          </cell>
        </row>
        <row r="60">
          <cell r="A60" t="str">
            <v>COCOPP_2_CTG1</v>
          </cell>
          <cell r="E60">
            <v>197.99</v>
          </cell>
          <cell r="F60">
            <v>197.56</v>
          </cell>
          <cell r="G60">
            <v>194.46</v>
          </cell>
          <cell r="H60">
            <v>192.97</v>
          </cell>
          <cell r="I60">
            <v>192.96</v>
          </cell>
          <cell r="J60">
            <v>195.25</v>
          </cell>
          <cell r="K60">
            <v>198.56</v>
          </cell>
          <cell r="L60">
            <v>200.97</v>
          </cell>
          <cell r="M60">
            <v>203.03</v>
          </cell>
          <cell r="N60">
            <v>1</v>
          </cell>
        </row>
        <row r="61">
          <cell r="A61" t="str">
            <v>COCOPP_2_CTG2</v>
          </cell>
          <cell r="E61">
            <v>197.15</v>
          </cell>
          <cell r="F61">
            <v>196.73</v>
          </cell>
          <cell r="G61">
            <v>193.71</v>
          </cell>
          <cell r="H61">
            <v>192.21</v>
          </cell>
          <cell r="I61">
            <v>192.19</v>
          </cell>
          <cell r="J61">
            <v>194.36</v>
          </cell>
          <cell r="K61">
            <v>197.62</v>
          </cell>
          <cell r="L61">
            <v>200.12</v>
          </cell>
          <cell r="M61">
            <v>202.17</v>
          </cell>
          <cell r="N61">
            <v>1</v>
          </cell>
        </row>
        <row r="62">
          <cell r="A62" t="str">
            <v>COCOPP_2_CTG3</v>
          </cell>
          <cell r="E62">
            <v>196.84</v>
          </cell>
          <cell r="F62">
            <v>196.48</v>
          </cell>
          <cell r="G62">
            <v>192.95</v>
          </cell>
          <cell r="H62">
            <v>191.43</v>
          </cell>
          <cell r="I62">
            <v>191.43</v>
          </cell>
          <cell r="J62">
            <v>193.71</v>
          </cell>
          <cell r="K62">
            <v>197.18</v>
          </cell>
          <cell r="L62">
            <v>199.67</v>
          </cell>
          <cell r="M62">
            <v>201.74</v>
          </cell>
          <cell r="N62">
            <v>1</v>
          </cell>
        </row>
        <row r="63">
          <cell r="A63" t="str">
            <v>COCOPP_2_CTG4</v>
          </cell>
          <cell r="E63">
            <v>198.69</v>
          </cell>
          <cell r="F63">
            <v>198.21</v>
          </cell>
          <cell r="G63">
            <v>194.29</v>
          </cell>
          <cell r="H63">
            <v>192.77</v>
          </cell>
          <cell r="I63">
            <v>192.77</v>
          </cell>
          <cell r="J63">
            <v>195.06</v>
          </cell>
          <cell r="K63">
            <v>199.04</v>
          </cell>
          <cell r="L63">
            <v>201.7</v>
          </cell>
          <cell r="M63">
            <v>203.61</v>
          </cell>
          <cell r="N63">
            <v>1</v>
          </cell>
        </row>
        <row r="64">
          <cell r="A64" t="str">
            <v>COLGAT_7_UNIT 1</v>
          </cell>
          <cell r="E64">
            <v>131.19999999999999</v>
          </cell>
          <cell r="F64">
            <v>162.4</v>
          </cell>
          <cell r="G64">
            <v>161.6</v>
          </cell>
          <cell r="H64">
            <v>159.19999999999999</v>
          </cell>
          <cell r="I64">
            <v>154.4</v>
          </cell>
          <cell r="J64">
            <v>153.4</v>
          </cell>
          <cell r="K64">
            <v>169.58</v>
          </cell>
          <cell r="L64">
            <v>121.6</v>
          </cell>
          <cell r="M64">
            <v>121.6</v>
          </cell>
          <cell r="N64">
            <v>1</v>
          </cell>
        </row>
        <row r="65">
          <cell r="A65" t="str">
            <v>COLGAT_7_UNIT 2</v>
          </cell>
          <cell r="E65">
            <v>129.6</v>
          </cell>
          <cell r="F65">
            <v>132</v>
          </cell>
          <cell r="G65">
            <v>161.19999999999999</v>
          </cell>
          <cell r="H65">
            <v>157.19999999999999</v>
          </cell>
          <cell r="I65">
            <v>156</v>
          </cell>
          <cell r="J65">
            <v>154.19999999999999</v>
          </cell>
          <cell r="K65">
            <v>153</v>
          </cell>
          <cell r="L65">
            <v>124.8</v>
          </cell>
          <cell r="M65">
            <v>149.80000000000001</v>
          </cell>
          <cell r="N65">
            <v>1</v>
          </cell>
        </row>
        <row r="66">
          <cell r="A66" t="str">
            <v>COLTON_6_AGUAM1</v>
          </cell>
          <cell r="E66">
            <v>43</v>
          </cell>
          <cell r="F66">
            <v>43</v>
          </cell>
          <cell r="G66">
            <v>43</v>
          </cell>
          <cell r="H66">
            <v>43</v>
          </cell>
          <cell r="I66">
            <v>43</v>
          </cell>
          <cell r="J66">
            <v>43</v>
          </cell>
          <cell r="K66">
            <v>43</v>
          </cell>
          <cell r="L66">
            <v>43</v>
          </cell>
          <cell r="M66">
            <v>43</v>
          </cell>
          <cell r="N66">
            <v>1</v>
          </cell>
        </row>
        <row r="67">
          <cell r="A67" t="str">
            <v>COLUSA_2_PL1X3</v>
          </cell>
          <cell r="E67">
            <v>507.55</v>
          </cell>
          <cell r="F67">
            <v>519.69000000000005</v>
          </cell>
          <cell r="G67">
            <v>486.83</v>
          </cell>
          <cell r="H67">
            <v>485.94</v>
          </cell>
          <cell r="I67">
            <v>484.86999999999995</v>
          </cell>
          <cell r="J67">
            <v>494.65000000000003</v>
          </cell>
          <cell r="K67">
            <v>507.55</v>
          </cell>
          <cell r="L67">
            <v>510.74999999999994</v>
          </cell>
          <cell r="M67">
            <v>513.69000000000005</v>
          </cell>
          <cell r="N67">
            <v>1</v>
          </cell>
        </row>
        <row r="68">
          <cell r="A68" t="str">
            <v>COLVIL_7_PL1X2</v>
          </cell>
          <cell r="E68">
            <v>199.85</v>
          </cell>
          <cell r="F68">
            <v>156.36000000000001</v>
          </cell>
          <cell r="G68">
            <v>98.22</v>
          </cell>
          <cell r="H68">
            <v>99.37</v>
          </cell>
          <cell r="I68">
            <v>175.58</v>
          </cell>
          <cell r="J68">
            <v>149.58000000000001</v>
          </cell>
          <cell r="K68">
            <v>91.23</v>
          </cell>
          <cell r="L68">
            <v>114.24</v>
          </cell>
          <cell r="M68">
            <v>140.29</v>
          </cell>
          <cell r="N68">
            <v>1</v>
          </cell>
        </row>
        <row r="69">
          <cell r="A69" t="str">
            <v>CONTRL_1_POOLE</v>
          </cell>
          <cell r="E69">
            <v>0.72</v>
          </cell>
          <cell r="F69">
            <v>1.81</v>
          </cell>
          <cell r="G69">
            <v>8.9600000000000009</v>
          </cell>
          <cell r="H69">
            <v>7.38</v>
          </cell>
          <cell r="I69">
            <v>4.88</v>
          </cell>
          <cell r="J69">
            <v>0.6</v>
          </cell>
          <cell r="K69">
            <v>0.31</v>
          </cell>
          <cell r="L69">
            <v>0.38</v>
          </cell>
          <cell r="M69">
            <v>0.8</v>
          </cell>
          <cell r="N69">
            <v>1</v>
          </cell>
        </row>
        <row r="70">
          <cell r="A70" t="str">
            <v>CONTRL_1_RUSHCK</v>
          </cell>
          <cell r="E70">
            <v>5.62</v>
          </cell>
          <cell r="F70">
            <v>5.6</v>
          </cell>
          <cell r="G70">
            <v>4.74</v>
          </cell>
          <cell r="H70">
            <v>0.8</v>
          </cell>
          <cell r="I70">
            <v>1.3</v>
          </cell>
          <cell r="J70">
            <v>1.6</v>
          </cell>
          <cell r="K70">
            <v>1.62</v>
          </cell>
          <cell r="L70">
            <v>0.66</v>
          </cell>
          <cell r="M70">
            <v>0.82</v>
          </cell>
          <cell r="N70">
            <v>1</v>
          </cell>
        </row>
        <row r="71">
          <cell r="A71" t="str">
            <v>CORONS_6_CLRWTR</v>
          </cell>
          <cell r="E71">
            <v>8</v>
          </cell>
          <cell r="F71">
            <v>8</v>
          </cell>
          <cell r="G71">
            <v>8</v>
          </cell>
          <cell r="H71">
            <v>8</v>
          </cell>
          <cell r="I71">
            <v>8</v>
          </cell>
          <cell r="J71">
            <v>8</v>
          </cell>
          <cell r="K71">
            <v>8</v>
          </cell>
          <cell r="L71">
            <v>8</v>
          </cell>
          <cell r="M71">
            <v>8</v>
          </cell>
          <cell r="N71">
            <v>1</v>
          </cell>
        </row>
        <row r="72">
          <cell r="A72" t="str">
            <v>CRESTA_7_PL1X2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1</v>
          </cell>
        </row>
        <row r="73">
          <cell r="A73" t="str">
            <v>CSCCOG_1_UNIT 1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1</v>
          </cell>
        </row>
        <row r="74">
          <cell r="A74" t="str">
            <v>CSCGNR_1_UNIT 1</v>
          </cell>
          <cell r="E74">
            <v>24</v>
          </cell>
          <cell r="F74">
            <v>24</v>
          </cell>
          <cell r="G74">
            <v>24</v>
          </cell>
          <cell r="H74">
            <v>24</v>
          </cell>
          <cell r="I74">
            <v>24</v>
          </cell>
          <cell r="J74">
            <v>24</v>
          </cell>
          <cell r="K74">
            <v>24</v>
          </cell>
          <cell r="L74">
            <v>24</v>
          </cell>
          <cell r="M74">
            <v>24</v>
          </cell>
          <cell r="N74">
            <v>1</v>
          </cell>
        </row>
        <row r="75">
          <cell r="A75" t="str">
            <v>CSCGNR_1_UNIT 2</v>
          </cell>
          <cell r="E75">
            <v>24</v>
          </cell>
          <cell r="F75">
            <v>24</v>
          </cell>
          <cell r="G75">
            <v>24</v>
          </cell>
          <cell r="H75">
            <v>24</v>
          </cell>
          <cell r="I75">
            <v>24</v>
          </cell>
          <cell r="J75">
            <v>24</v>
          </cell>
          <cell r="K75">
            <v>24</v>
          </cell>
          <cell r="L75">
            <v>24</v>
          </cell>
          <cell r="M75">
            <v>24</v>
          </cell>
          <cell r="N75">
            <v>1</v>
          </cell>
        </row>
        <row r="76">
          <cell r="A76" t="str">
            <v>CSTRVL_7_PL1X2</v>
          </cell>
          <cell r="E76">
            <v>4.01</v>
          </cell>
          <cell r="F76">
            <v>3.63</v>
          </cell>
          <cell r="G76">
            <v>3.95</v>
          </cell>
          <cell r="H76">
            <v>4.16</v>
          </cell>
          <cell r="I76">
            <v>4.1399999999999997</v>
          </cell>
          <cell r="J76">
            <v>4.17</v>
          </cell>
          <cell r="K76">
            <v>3.86</v>
          </cell>
          <cell r="L76">
            <v>3.98</v>
          </cell>
          <cell r="M76">
            <v>3.73</v>
          </cell>
          <cell r="N76">
            <v>1</v>
          </cell>
        </row>
        <row r="77">
          <cell r="A77" t="str">
            <v>CUMMNG_6_SUNCT1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1</v>
          </cell>
        </row>
        <row r="78">
          <cell r="A78" t="str">
            <v>DELTA_2_PL1X4</v>
          </cell>
          <cell r="E78">
            <v>644</v>
          </cell>
          <cell r="F78">
            <v>634</v>
          </cell>
          <cell r="G78">
            <v>624</v>
          </cell>
          <cell r="H78">
            <v>617</v>
          </cell>
          <cell r="I78">
            <v>617</v>
          </cell>
          <cell r="J78">
            <v>617</v>
          </cell>
          <cell r="K78">
            <v>634</v>
          </cell>
          <cell r="L78">
            <v>649</v>
          </cell>
          <cell r="M78">
            <v>649</v>
          </cell>
          <cell r="N78">
            <v>1</v>
          </cell>
        </row>
        <row r="79">
          <cell r="A79" t="str">
            <v>DONNLS_7_UNIT</v>
          </cell>
          <cell r="E79">
            <v>52</v>
          </cell>
          <cell r="F79">
            <v>52</v>
          </cell>
          <cell r="G79">
            <v>52</v>
          </cell>
          <cell r="H79">
            <v>55</v>
          </cell>
          <cell r="I79">
            <v>58.2</v>
          </cell>
          <cell r="J79">
            <v>56</v>
          </cell>
          <cell r="K79">
            <v>57.6</v>
          </cell>
          <cell r="L79">
            <v>57.6</v>
          </cell>
          <cell r="M79">
            <v>57.6</v>
          </cell>
          <cell r="N79">
            <v>1</v>
          </cell>
        </row>
        <row r="80">
          <cell r="A80" t="str">
            <v>DOUBLC_1_UNITS</v>
          </cell>
          <cell r="E80">
            <v>32.229999999999997</v>
          </cell>
          <cell r="F80">
            <v>32.229999999999997</v>
          </cell>
          <cell r="G80">
            <v>32.229999999999997</v>
          </cell>
          <cell r="H80">
            <v>32.229999999999997</v>
          </cell>
          <cell r="I80">
            <v>32.229999999999997</v>
          </cell>
          <cell r="J80">
            <v>32.229999999999997</v>
          </cell>
          <cell r="K80">
            <v>32.229999999999997</v>
          </cell>
          <cell r="L80">
            <v>32.229999999999997</v>
          </cell>
          <cell r="M80">
            <v>32.229999999999997</v>
          </cell>
          <cell r="N80">
            <v>1</v>
          </cell>
        </row>
        <row r="81">
          <cell r="A81" t="str">
            <v>DRACKR_2_DSUBT1</v>
          </cell>
          <cell r="E81">
            <v>126</v>
          </cell>
          <cell r="F81">
            <v>126</v>
          </cell>
          <cell r="G81">
            <v>126</v>
          </cell>
          <cell r="H81">
            <v>126</v>
          </cell>
          <cell r="I81">
            <v>126</v>
          </cell>
          <cell r="J81">
            <v>126</v>
          </cell>
          <cell r="K81">
            <v>126</v>
          </cell>
          <cell r="L81">
            <v>126</v>
          </cell>
          <cell r="M81">
            <v>126</v>
          </cell>
          <cell r="N81">
            <v>3</v>
          </cell>
        </row>
        <row r="82">
          <cell r="A82" t="str">
            <v>DRACKR_2_DSUBT2</v>
          </cell>
          <cell r="E82">
            <v>230</v>
          </cell>
          <cell r="F82">
            <v>230</v>
          </cell>
          <cell r="G82">
            <v>230</v>
          </cell>
          <cell r="H82">
            <v>230</v>
          </cell>
          <cell r="I82">
            <v>230</v>
          </cell>
          <cell r="J82">
            <v>230</v>
          </cell>
          <cell r="K82">
            <v>230</v>
          </cell>
          <cell r="L82">
            <v>230</v>
          </cell>
          <cell r="M82">
            <v>204.5</v>
          </cell>
          <cell r="N82">
            <v>3</v>
          </cell>
        </row>
        <row r="83">
          <cell r="A83" t="str">
            <v>DRACKR_2_DSUBT3</v>
          </cell>
          <cell r="E83">
            <v>230</v>
          </cell>
          <cell r="F83">
            <v>230</v>
          </cell>
          <cell r="G83">
            <v>230</v>
          </cell>
          <cell r="H83">
            <v>230</v>
          </cell>
          <cell r="I83">
            <v>230</v>
          </cell>
          <cell r="J83">
            <v>230</v>
          </cell>
          <cell r="K83">
            <v>230</v>
          </cell>
          <cell r="L83">
            <v>230</v>
          </cell>
          <cell r="M83">
            <v>212.86</v>
          </cell>
          <cell r="N83">
            <v>3</v>
          </cell>
        </row>
        <row r="84">
          <cell r="A84" t="str">
            <v>DREWS_6_PL1X4</v>
          </cell>
          <cell r="E84">
            <v>40</v>
          </cell>
          <cell r="F84">
            <v>40</v>
          </cell>
          <cell r="G84">
            <v>40</v>
          </cell>
          <cell r="H84">
            <v>40</v>
          </cell>
          <cell r="I84">
            <v>40</v>
          </cell>
          <cell r="J84">
            <v>40</v>
          </cell>
          <cell r="K84">
            <v>40</v>
          </cell>
          <cell r="L84">
            <v>40</v>
          </cell>
          <cell r="M84">
            <v>40</v>
          </cell>
          <cell r="N84">
            <v>1</v>
          </cell>
        </row>
        <row r="85">
          <cell r="A85" t="str">
            <v>DRUM_7_PL1X2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1</v>
          </cell>
        </row>
        <row r="86">
          <cell r="A86" t="str">
            <v>DRUM_7_PL3X4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1</v>
          </cell>
        </row>
        <row r="87">
          <cell r="A87" t="str">
            <v>DRUM_7_UNIT 5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1</v>
          </cell>
        </row>
        <row r="88">
          <cell r="A88" t="str">
            <v>DSRTHV_2_DH2BT1</v>
          </cell>
          <cell r="E88">
            <v>70</v>
          </cell>
          <cell r="F88">
            <v>70</v>
          </cell>
          <cell r="G88">
            <v>70</v>
          </cell>
          <cell r="H88">
            <v>70</v>
          </cell>
          <cell r="I88">
            <v>70</v>
          </cell>
          <cell r="J88">
            <v>70</v>
          </cell>
          <cell r="K88">
            <v>70</v>
          </cell>
          <cell r="L88">
            <v>70</v>
          </cell>
          <cell r="M88">
            <v>70</v>
          </cell>
          <cell r="N88">
            <v>1</v>
          </cell>
        </row>
        <row r="89">
          <cell r="A89" t="str">
            <v>DUANE_1_PL1X3</v>
          </cell>
          <cell r="E89">
            <v>85.650294695481335</v>
          </cell>
          <cell r="F89">
            <v>85.650294695481335</v>
          </cell>
          <cell r="G89">
            <v>85.650294695481335</v>
          </cell>
          <cell r="H89">
            <v>85.650294695481335</v>
          </cell>
          <cell r="I89">
            <v>85.650294695481335</v>
          </cell>
          <cell r="J89">
            <v>85.650294695481335</v>
          </cell>
          <cell r="K89">
            <v>85.650294695481335</v>
          </cell>
          <cell r="L89">
            <v>85.650294695481335</v>
          </cell>
          <cell r="M89">
            <v>85.650294695481335</v>
          </cell>
          <cell r="N89">
            <v>1</v>
          </cell>
        </row>
        <row r="90">
          <cell r="A90" t="str">
            <v>DUTCH1_7_UNIT 1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1</v>
          </cell>
        </row>
        <row r="91">
          <cell r="A91" t="str">
            <v>DUTCH2_7_UNIT 1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1</v>
          </cell>
        </row>
        <row r="92">
          <cell r="A92" t="str">
            <v>DVLCYN_1_UNITS</v>
          </cell>
          <cell r="E92">
            <v>64.8</v>
          </cell>
          <cell r="F92">
            <v>76.599999999999994</v>
          </cell>
          <cell r="G92">
            <v>74.599999999999994</v>
          </cell>
          <cell r="H92">
            <v>70</v>
          </cell>
          <cell r="I92">
            <v>84.4</v>
          </cell>
          <cell r="J92">
            <v>71</v>
          </cell>
          <cell r="K92">
            <v>64</v>
          </cell>
          <cell r="L92">
            <v>63</v>
          </cell>
          <cell r="M92">
            <v>59.2</v>
          </cell>
          <cell r="N92">
            <v>1</v>
          </cell>
        </row>
        <row r="93">
          <cell r="A93" t="str">
            <v>EASTWD_7_UNIT</v>
          </cell>
          <cell r="E93">
            <v>184</v>
          </cell>
          <cell r="F93">
            <v>184</v>
          </cell>
          <cell r="G93">
            <v>184</v>
          </cell>
          <cell r="H93">
            <v>184</v>
          </cell>
          <cell r="I93">
            <v>184</v>
          </cell>
          <cell r="J93">
            <v>184</v>
          </cell>
          <cell r="K93">
            <v>184</v>
          </cell>
          <cell r="L93">
            <v>184</v>
          </cell>
          <cell r="M93">
            <v>184</v>
          </cell>
          <cell r="N93">
            <v>1</v>
          </cell>
        </row>
        <row r="94">
          <cell r="A94" t="str">
            <v>EDWARD_2_E23SB1</v>
          </cell>
          <cell r="E94">
            <v>6</v>
          </cell>
          <cell r="F94">
            <v>6</v>
          </cell>
          <cell r="G94">
            <v>6</v>
          </cell>
          <cell r="H94">
            <v>6</v>
          </cell>
          <cell r="I94">
            <v>6</v>
          </cell>
          <cell r="J94">
            <v>6</v>
          </cell>
          <cell r="K94">
            <v>6</v>
          </cell>
          <cell r="L94">
            <v>6</v>
          </cell>
          <cell r="M94">
            <v>6</v>
          </cell>
          <cell r="N94">
            <v>2</v>
          </cell>
        </row>
        <row r="95">
          <cell r="A95" t="str">
            <v>EDWARD_2_ES2BT3</v>
          </cell>
          <cell r="E95">
            <v>66</v>
          </cell>
          <cell r="F95">
            <v>66</v>
          </cell>
          <cell r="G95">
            <v>66</v>
          </cell>
          <cell r="H95">
            <v>66</v>
          </cell>
          <cell r="I95">
            <v>66</v>
          </cell>
          <cell r="J95">
            <v>66</v>
          </cell>
          <cell r="K95">
            <v>66</v>
          </cell>
          <cell r="L95">
            <v>66</v>
          </cell>
          <cell r="M95">
            <v>66</v>
          </cell>
          <cell r="N95">
            <v>2</v>
          </cell>
        </row>
        <row r="96">
          <cell r="A96" t="str">
            <v>ELCAJN_6_EB1BT1</v>
          </cell>
          <cell r="E96">
            <v>12</v>
          </cell>
          <cell r="F96">
            <v>12</v>
          </cell>
          <cell r="G96">
            <v>12</v>
          </cell>
          <cell r="H96">
            <v>12</v>
          </cell>
          <cell r="I96">
            <v>12</v>
          </cell>
          <cell r="J96">
            <v>12</v>
          </cell>
          <cell r="K96">
            <v>12</v>
          </cell>
          <cell r="L96">
            <v>12</v>
          </cell>
          <cell r="M96">
            <v>12</v>
          </cell>
          <cell r="N96">
            <v>1</v>
          </cell>
        </row>
        <row r="97">
          <cell r="A97" t="str">
            <v>ELCAJN_6_LM6K</v>
          </cell>
          <cell r="E97">
            <v>48.1</v>
          </cell>
          <cell r="F97">
            <v>48.1</v>
          </cell>
          <cell r="G97">
            <v>48.1</v>
          </cell>
          <cell r="H97">
            <v>48.1</v>
          </cell>
          <cell r="I97">
            <v>48.1</v>
          </cell>
          <cell r="J97">
            <v>48.1</v>
          </cell>
          <cell r="K97">
            <v>48.1</v>
          </cell>
          <cell r="L97">
            <v>48.1</v>
          </cell>
          <cell r="M97">
            <v>48.1</v>
          </cell>
          <cell r="N97">
            <v>1</v>
          </cell>
        </row>
        <row r="98">
          <cell r="A98" t="str">
            <v>ELCAJN_6_UNITA1</v>
          </cell>
          <cell r="E98">
            <v>45.42</v>
          </cell>
          <cell r="F98">
            <v>45.42</v>
          </cell>
          <cell r="G98">
            <v>45.42</v>
          </cell>
          <cell r="H98">
            <v>45.42</v>
          </cell>
          <cell r="I98">
            <v>45.42</v>
          </cell>
          <cell r="J98">
            <v>45.42</v>
          </cell>
          <cell r="K98">
            <v>45.42</v>
          </cell>
          <cell r="L98">
            <v>45.42</v>
          </cell>
          <cell r="M98">
            <v>45.42</v>
          </cell>
          <cell r="N98">
            <v>1</v>
          </cell>
        </row>
        <row r="99">
          <cell r="A99" t="str">
            <v>ELECTR_7_PL1X3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1</v>
          </cell>
        </row>
        <row r="100">
          <cell r="A100" t="str">
            <v>ELKCRK_6_STONYG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1</v>
          </cell>
        </row>
        <row r="101">
          <cell r="A101" t="str">
            <v>ELKHIL_2_PL1X3</v>
          </cell>
          <cell r="E101">
            <v>171.70000000000005</v>
          </cell>
          <cell r="F101">
            <v>171.70000000000005</v>
          </cell>
          <cell r="G101">
            <v>171.70000000000005</v>
          </cell>
          <cell r="H101">
            <v>171.70000000000005</v>
          </cell>
          <cell r="I101">
            <v>171.70000000000005</v>
          </cell>
          <cell r="J101">
            <v>171.70000000000005</v>
          </cell>
          <cell r="K101">
            <v>171.70000000000005</v>
          </cell>
          <cell r="L101">
            <v>171.70000000000005</v>
          </cell>
          <cell r="M101">
            <v>171.70000000000005</v>
          </cell>
          <cell r="N101">
            <v>1</v>
          </cell>
        </row>
        <row r="102">
          <cell r="A102" t="str">
            <v>ELKHRN_1_EESX3</v>
          </cell>
          <cell r="E102">
            <v>365</v>
          </cell>
          <cell r="F102">
            <v>365</v>
          </cell>
          <cell r="G102">
            <v>365</v>
          </cell>
          <cell r="H102">
            <v>365</v>
          </cell>
          <cell r="I102">
            <v>365</v>
          </cell>
          <cell r="J102">
            <v>365</v>
          </cell>
          <cell r="K102">
            <v>365</v>
          </cell>
          <cell r="L102">
            <v>365</v>
          </cell>
          <cell r="M102">
            <v>365</v>
          </cell>
          <cell r="N102">
            <v>1</v>
          </cell>
        </row>
        <row r="103">
          <cell r="A103" t="str">
            <v>ELSEGN_2_UN1011</v>
          </cell>
          <cell r="E103">
            <v>274.31</v>
          </cell>
          <cell r="F103">
            <v>274.31</v>
          </cell>
          <cell r="G103">
            <v>274.31</v>
          </cell>
          <cell r="H103">
            <v>274.31</v>
          </cell>
          <cell r="I103">
            <v>274.31</v>
          </cell>
          <cell r="J103">
            <v>274.31</v>
          </cell>
          <cell r="K103">
            <v>274.31</v>
          </cell>
          <cell r="L103">
            <v>274.31</v>
          </cell>
          <cell r="M103">
            <v>274.31</v>
          </cell>
          <cell r="N103">
            <v>1</v>
          </cell>
        </row>
        <row r="104">
          <cell r="A104" t="str">
            <v>ELSEGN_2_UN2021</v>
          </cell>
          <cell r="E104">
            <v>271.74</v>
          </cell>
          <cell r="F104">
            <v>271.74</v>
          </cell>
          <cell r="G104">
            <v>271.74</v>
          </cell>
          <cell r="H104">
            <v>271.74</v>
          </cell>
          <cell r="I104">
            <v>271.74</v>
          </cell>
          <cell r="J104">
            <v>271.74</v>
          </cell>
          <cell r="K104">
            <v>271.74</v>
          </cell>
          <cell r="L104">
            <v>271.74</v>
          </cell>
          <cell r="M104">
            <v>271.74</v>
          </cell>
          <cell r="N104">
            <v>1</v>
          </cell>
        </row>
        <row r="105">
          <cell r="A105" t="str">
            <v>ESCNDO_6_EB1BT1</v>
          </cell>
          <cell r="E105">
            <v>20</v>
          </cell>
          <cell r="F105">
            <v>20</v>
          </cell>
          <cell r="G105">
            <v>20</v>
          </cell>
          <cell r="H105">
            <v>20</v>
          </cell>
          <cell r="I105">
            <v>20</v>
          </cell>
          <cell r="J105">
            <v>20</v>
          </cell>
          <cell r="K105">
            <v>20</v>
          </cell>
          <cell r="L105">
            <v>20</v>
          </cell>
          <cell r="M105">
            <v>20</v>
          </cell>
          <cell r="N105">
            <v>1</v>
          </cell>
        </row>
        <row r="106">
          <cell r="A106" t="str">
            <v>ESCNDO_6_EB2BT2</v>
          </cell>
          <cell r="E106">
            <v>20</v>
          </cell>
          <cell r="F106">
            <v>20</v>
          </cell>
          <cell r="G106">
            <v>20</v>
          </cell>
          <cell r="H106">
            <v>20</v>
          </cell>
          <cell r="I106">
            <v>20</v>
          </cell>
          <cell r="J106">
            <v>20</v>
          </cell>
          <cell r="K106">
            <v>20</v>
          </cell>
          <cell r="L106">
            <v>20</v>
          </cell>
          <cell r="M106">
            <v>20</v>
          </cell>
          <cell r="N106">
            <v>1</v>
          </cell>
        </row>
        <row r="107">
          <cell r="A107" t="str">
            <v>ESCNDO_6_EB3BT3</v>
          </cell>
          <cell r="E107">
            <v>20</v>
          </cell>
          <cell r="F107">
            <v>20</v>
          </cell>
          <cell r="G107">
            <v>20</v>
          </cell>
          <cell r="H107">
            <v>20</v>
          </cell>
          <cell r="I107">
            <v>20</v>
          </cell>
          <cell r="J107">
            <v>20</v>
          </cell>
          <cell r="K107">
            <v>20</v>
          </cell>
          <cell r="L107">
            <v>20</v>
          </cell>
          <cell r="M107">
            <v>20</v>
          </cell>
          <cell r="N107">
            <v>1</v>
          </cell>
        </row>
        <row r="108">
          <cell r="A108" t="str">
            <v>ESCNDO_6_PL1X2</v>
          </cell>
          <cell r="E108">
            <v>48.71</v>
          </cell>
          <cell r="F108">
            <v>48.71</v>
          </cell>
          <cell r="G108">
            <v>48.71</v>
          </cell>
          <cell r="H108">
            <v>48.71</v>
          </cell>
          <cell r="I108">
            <v>48.71</v>
          </cell>
          <cell r="J108">
            <v>48.71</v>
          </cell>
          <cell r="K108">
            <v>48.71</v>
          </cell>
          <cell r="L108">
            <v>48.71</v>
          </cell>
          <cell r="M108">
            <v>48.71</v>
          </cell>
          <cell r="N108">
            <v>1</v>
          </cell>
        </row>
        <row r="109">
          <cell r="A109" t="str">
            <v>ESCNDO_6_UNITB1</v>
          </cell>
          <cell r="E109">
            <v>48.04</v>
          </cell>
          <cell r="F109">
            <v>48.04</v>
          </cell>
          <cell r="G109">
            <v>48.04</v>
          </cell>
          <cell r="H109">
            <v>48.04</v>
          </cell>
          <cell r="I109">
            <v>48.04</v>
          </cell>
          <cell r="J109">
            <v>48.04</v>
          </cell>
          <cell r="K109">
            <v>48.04</v>
          </cell>
          <cell r="L109">
            <v>48.04</v>
          </cell>
          <cell r="M109">
            <v>48.04</v>
          </cell>
          <cell r="N109">
            <v>1</v>
          </cell>
        </row>
        <row r="110">
          <cell r="A110" t="str">
            <v>ESCO_6_GLMQF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1</v>
          </cell>
        </row>
        <row r="111">
          <cell r="A111" t="str">
            <v>ESNHWR_2_WC1BT1</v>
          </cell>
          <cell r="E111">
            <v>4.5</v>
          </cell>
          <cell r="F111">
            <v>4.5</v>
          </cell>
          <cell r="G111">
            <v>4.5</v>
          </cell>
          <cell r="H111">
            <v>4.5</v>
          </cell>
          <cell r="I111">
            <v>4.5</v>
          </cell>
          <cell r="J111">
            <v>4.5</v>
          </cell>
          <cell r="K111">
            <v>4.5</v>
          </cell>
          <cell r="L111">
            <v>4.5</v>
          </cell>
          <cell r="M111">
            <v>4.5</v>
          </cell>
          <cell r="N111">
            <v>3</v>
          </cell>
        </row>
        <row r="112">
          <cell r="A112" t="str">
            <v>ETIWND_6_GRPLND</v>
          </cell>
          <cell r="E112">
            <v>45.64</v>
          </cell>
          <cell r="F112">
            <v>45.64</v>
          </cell>
          <cell r="G112">
            <v>45.64</v>
          </cell>
          <cell r="H112">
            <v>45.64</v>
          </cell>
          <cell r="I112">
            <v>45.64</v>
          </cell>
          <cell r="J112">
            <v>45.64</v>
          </cell>
          <cell r="K112">
            <v>45.64</v>
          </cell>
          <cell r="L112">
            <v>45.64</v>
          </cell>
          <cell r="M112">
            <v>45.64</v>
          </cell>
          <cell r="N112">
            <v>1</v>
          </cell>
        </row>
        <row r="113">
          <cell r="A113" t="str">
            <v>EXCHEC_7_UNIT 1</v>
          </cell>
          <cell r="E113">
            <v>44</v>
          </cell>
          <cell r="F113">
            <v>49.6</v>
          </cell>
          <cell r="G113">
            <v>72.8</v>
          </cell>
          <cell r="H113">
            <v>80.2</v>
          </cell>
          <cell r="I113">
            <v>75.599999999999994</v>
          </cell>
          <cell r="J113">
            <v>71.2</v>
          </cell>
          <cell r="K113">
            <v>64</v>
          </cell>
          <cell r="L113">
            <v>0</v>
          </cell>
          <cell r="M113">
            <v>56</v>
          </cell>
          <cell r="N113">
            <v>1</v>
          </cell>
        </row>
        <row r="114">
          <cell r="A114" t="str">
            <v>FMEADO_7_UNIT</v>
          </cell>
          <cell r="E114">
            <v>12</v>
          </cell>
          <cell r="F114">
            <v>12.8</v>
          </cell>
          <cell r="G114">
            <v>15.8</v>
          </cell>
          <cell r="H114">
            <v>15.8</v>
          </cell>
          <cell r="I114">
            <v>15.8</v>
          </cell>
          <cell r="J114">
            <v>13.52</v>
          </cell>
          <cell r="K114">
            <v>11.72</v>
          </cell>
          <cell r="L114">
            <v>14.8</v>
          </cell>
          <cell r="M114">
            <v>15.6</v>
          </cell>
          <cell r="N114">
            <v>1</v>
          </cell>
        </row>
        <row r="115">
          <cell r="A115" t="str">
            <v>FORBST_7_UNIT 1</v>
          </cell>
          <cell r="E115">
            <v>37.4</v>
          </cell>
          <cell r="F115">
            <v>30</v>
          </cell>
          <cell r="G115">
            <v>30</v>
          </cell>
          <cell r="H115">
            <v>30</v>
          </cell>
          <cell r="I115">
            <v>36</v>
          </cell>
          <cell r="J115">
            <v>30</v>
          </cell>
          <cell r="K115">
            <v>30</v>
          </cell>
          <cell r="L115">
            <v>30</v>
          </cell>
          <cell r="M115">
            <v>32</v>
          </cell>
          <cell r="N115">
            <v>1</v>
          </cell>
        </row>
        <row r="116">
          <cell r="A116" t="str">
            <v>GARLND_2_GARBT1</v>
          </cell>
          <cell r="E116">
            <v>176</v>
          </cell>
          <cell r="F116">
            <v>176</v>
          </cell>
          <cell r="G116">
            <v>176</v>
          </cell>
          <cell r="H116">
            <v>176</v>
          </cell>
          <cell r="I116">
            <v>176</v>
          </cell>
          <cell r="J116">
            <v>176</v>
          </cell>
          <cell r="K116">
            <v>176</v>
          </cell>
          <cell r="L116">
            <v>176</v>
          </cell>
          <cell r="M116">
            <v>176</v>
          </cell>
          <cell r="N116">
            <v>2</v>
          </cell>
        </row>
        <row r="117">
          <cell r="A117" t="str">
            <v>GATEWY_2_GESBT1</v>
          </cell>
          <cell r="E117">
            <v>425</v>
          </cell>
          <cell r="F117">
            <v>425</v>
          </cell>
          <cell r="G117">
            <v>425</v>
          </cell>
          <cell r="H117">
            <v>425</v>
          </cell>
          <cell r="I117">
            <v>425</v>
          </cell>
          <cell r="J117">
            <v>425</v>
          </cell>
          <cell r="K117">
            <v>425</v>
          </cell>
          <cell r="L117">
            <v>425</v>
          </cell>
          <cell r="M117">
            <v>425</v>
          </cell>
          <cell r="N117">
            <v>1</v>
          </cell>
        </row>
        <row r="118">
          <cell r="A118" t="str">
            <v>GATWAY_2_PL1X3</v>
          </cell>
          <cell r="E118">
            <v>400.55999999999995</v>
          </cell>
          <cell r="F118">
            <v>394.15999999999997</v>
          </cell>
          <cell r="G118">
            <v>372.09</v>
          </cell>
          <cell r="H118">
            <v>360.51</v>
          </cell>
          <cell r="I118">
            <v>372.51</v>
          </cell>
          <cell r="J118">
            <v>380.59000000000003</v>
          </cell>
          <cell r="K118">
            <v>396.23</v>
          </cell>
          <cell r="L118">
            <v>408</v>
          </cell>
          <cell r="M118">
            <v>410.6</v>
          </cell>
          <cell r="N118">
            <v>1</v>
          </cell>
        </row>
        <row r="119">
          <cell r="A119" t="str">
            <v>GEYS11_7_UNIT11</v>
          </cell>
          <cell r="E119">
            <v>46</v>
          </cell>
          <cell r="F119">
            <v>46</v>
          </cell>
          <cell r="G119">
            <v>46</v>
          </cell>
          <cell r="H119">
            <v>46</v>
          </cell>
          <cell r="I119">
            <v>46</v>
          </cell>
          <cell r="J119">
            <v>46</v>
          </cell>
          <cell r="K119">
            <v>46</v>
          </cell>
          <cell r="L119">
            <v>46</v>
          </cell>
          <cell r="M119">
            <v>46</v>
          </cell>
          <cell r="N119">
            <v>1</v>
          </cell>
        </row>
        <row r="120">
          <cell r="A120" t="str">
            <v>GEYS12_7_UNIT12</v>
          </cell>
          <cell r="E120">
            <v>28</v>
          </cell>
          <cell r="F120">
            <v>28</v>
          </cell>
          <cell r="G120">
            <v>28</v>
          </cell>
          <cell r="H120">
            <v>28</v>
          </cell>
          <cell r="I120">
            <v>28</v>
          </cell>
          <cell r="J120">
            <v>28</v>
          </cell>
          <cell r="K120">
            <v>28</v>
          </cell>
          <cell r="L120">
            <v>28</v>
          </cell>
          <cell r="M120">
            <v>28</v>
          </cell>
          <cell r="N120">
            <v>1</v>
          </cell>
        </row>
        <row r="121">
          <cell r="A121" t="str">
            <v>GEYS13_7_UNIT13</v>
          </cell>
          <cell r="E121">
            <v>34</v>
          </cell>
          <cell r="F121">
            <v>34</v>
          </cell>
          <cell r="G121">
            <v>34</v>
          </cell>
          <cell r="H121">
            <v>34</v>
          </cell>
          <cell r="I121">
            <v>34</v>
          </cell>
          <cell r="J121">
            <v>34</v>
          </cell>
          <cell r="K121">
            <v>34</v>
          </cell>
          <cell r="L121">
            <v>34</v>
          </cell>
          <cell r="M121">
            <v>34</v>
          </cell>
          <cell r="N121">
            <v>1</v>
          </cell>
        </row>
        <row r="122">
          <cell r="A122" t="str">
            <v>GEYS14_7_UNIT14</v>
          </cell>
          <cell r="E122">
            <v>28</v>
          </cell>
          <cell r="F122">
            <v>28</v>
          </cell>
          <cell r="G122">
            <v>28</v>
          </cell>
          <cell r="H122">
            <v>28</v>
          </cell>
          <cell r="I122">
            <v>28</v>
          </cell>
          <cell r="J122">
            <v>28</v>
          </cell>
          <cell r="K122">
            <v>28</v>
          </cell>
          <cell r="L122">
            <v>28</v>
          </cell>
          <cell r="M122">
            <v>28</v>
          </cell>
          <cell r="N122">
            <v>1</v>
          </cell>
        </row>
        <row r="123">
          <cell r="A123" t="str">
            <v>GEYS16_7_UNIT16</v>
          </cell>
          <cell r="E123">
            <v>24</v>
          </cell>
          <cell r="F123">
            <v>24</v>
          </cell>
          <cell r="G123">
            <v>24</v>
          </cell>
          <cell r="H123">
            <v>24</v>
          </cell>
          <cell r="I123">
            <v>24</v>
          </cell>
          <cell r="J123">
            <v>24</v>
          </cell>
          <cell r="K123">
            <v>24</v>
          </cell>
          <cell r="L123">
            <v>24</v>
          </cell>
          <cell r="M123">
            <v>24</v>
          </cell>
          <cell r="N123">
            <v>1</v>
          </cell>
        </row>
        <row r="124">
          <cell r="A124" t="str">
            <v>GEYS17_7_UNIT17</v>
          </cell>
          <cell r="E124">
            <v>34</v>
          </cell>
          <cell r="F124">
            <v>34</v>
          </cell>
          <cell r="G124">
            <v>34</v>
          </cell>
          <cell r="H124">
            <v>34</v>
          </cell>
          <cell r="I124">
            <v>34</v>
          </cell>
          <cell r="J124">
            <v>34</v>
          </cell>
          <cell r="K124">
            <v>34</v>
          </cell>
          <cell r="L124">
            <v>34</v>
          </cell>
          <cell r="M124">
            <v>34</v>
          </cell>
          <cell r="N124">
            <v>1</v>
          </cell>
        </row>
        <row r="125">
          <cell r="A125" t="str">
            <v>GEYS18_7_UNIT18</v>
          </cell>
          <cell r="E125">
            <v>23</v>
          </cell>
          <cell r="F125">
            <v>23</v>
          </cell>
          <cell r="G125">
            <v>23</v>
          </cell>
          <cell r="H125">
            <v>23</v>
          </cell>
          <cell r="I125">
            <v>23</v>
          </cell>
          <cell r="J125">
            <v>23</v>
          </cell>
          <cell r="K125">
            <v>23</v>
          </cell>
          <cell r="L125">
            <v>23</v>
          </cell>
          <cell r="M125">
            <v>23</v>
          </cell>
          <cell r="N125">
            <v>1</v>
          </cell>
        </row>
        <row r="126">
          <cell r="A126" t="str">
            <v>GEYS20_7_UNIT20</v>
          </cell>
          <cell r="E126">
            <v>28</v>
          </cell>
          <cell r="F126">
            <v>28</v>
          </cell>
          <cell r="G126">
            <v>28</v>
          </cell>
          <cell r="H126">
            <v>28</v>
          </cell>
          <cell r="I126">
            <v>28</v>
          </cell>
          <cell r="J126">
            <v>28</v>
          </cell>
          <cell r="K126">
            <v>28</v>
          </cell>
          <cell r="L126">
            <v>28</v>
          </cell>
          <cell r="M126">
            <v>28</v>
          </cell>
          <cell r="N126">
            <v>1</v>
          </cell>
        </row>
        <row r="127">
          <cell r="A127" t="str">
            <v>GILROY_1_UNIT</v>
          </cell>
          <cell r="E127">
            <v>25</v>
          </cell>
          <cell r="F127">
            <v>20</v>
          </cell>
          <cell r="G127">
            <v>20</v>
          </cell>
          <cell r="H127">
            <v>20</v>
          </cell>
          <cell r="I127">
            <v>20</v>
          </cell>
          <cell r="J127">
            <v>20</v>
          </cell>
          <cell r="K127">
            <v>25</v>
          </cell>
          <cell r="L127">
            <v>25</v>
          </cell>
          <cell r="M127">
            <v>25</v>
          </cell>
          <cell r="N127">
            <v>1</v>
          </cell>
        </row>
        <row r="128">
          <cell r="A128" t="str">
            <v>GILRPP_1_PL1X2</v>
          </cell>
          <cell r="E128">
            <v>95.2</v>
          </cell>
          <cell r="F128">
            <v>95.2</v>
          </cell>
          <cell r="G128">
            <v>95.2</v>
          </cell>
          <cell r="H128">
            <v>95.2</v>
          </cell>
          <cell r="I128">
            <v>95.2</v>
          </cell>
          <cell r="J128">
            <v>95.2</v>
          </cell>
          <cell r="K128">
            <v>95.2</v>
          </cell>
          <cell r="L128">
            <v>95.2</v>
          </cell>
          <cell r="M128">
            <v>95.2</v>
          </cell>
          <cell r="N128">
            <v>1</v>
          </cell>
        </row>
        <row r="129">
          <cell r="A129" t="str">
            <v>GILRPP_1_PL3X4</v>
          </cell>
          <cell r="E129">
            <v>46.2</v>
          </cell>
          <cell r="F129">
            <v>46.2</v>
          </cell>
          <cell r="G129">
            <v>46.2</v>
          </cell>
          <cell r="H129">
            <v>46.2</v>
          </cell>
          <cell r="I129">
            <v>46.2</v>
          </cell>
          <cell r="J129">
            <v>46.2</v>
          </cell>
          <cell r="K129">
            <v>46.2</v>
          </cell>
          <cell r="L129">
            <v>46.2</v>
          </cell>
          <cell r="M129">
            <v>46.2</v>
          </cell>
          <cell r="N129">
            <v>1</v>
          </cell>
        </row>
        <row r="130">
          <cell r="A130" t="str">
            <v>GLNARM_2_UNIT 5</v>
          </cell>
          <cell r="E130">
            <v>65</v>
          </cell>
          <cell r="F130">
            <v>65</v>
          </cell>
          <cell r="G130">
            <v>65</v>
          </cell>
          <cell r="H130">
            <v>65</v>
          </cell>
          <cell r="I130">
            <v>65</v>
          </cell>
          <cell r="J130">
            <v>65</v>
          </cell>
          <cell r="K130">
            <v>65</v>
          </cell>
          <cell r="L130">
            <v>65</v>
          </cell>
          <cell r="M130">
            <v>65</v>
          </cell>
          <cell r="N130">
            <v>1</v>
          </cell>
        </row>
        <row r="131">
          <cell r="A131" t="str">
            <v>GLNARM_7_UNIT 1</v>
          </cell>
          <cell r="E131">
            <v>18</v>
          </cell>
          <cell r="F131">
            <v>18</v>
          </cell>
          <cell r="G131">
            <v>18</v>
          </cell>
          <cell r="H131">
            <v>18</v>
          </cell>
          <cell r="I131">
            <v>18</v>
          </cell>
          <cell r="J131">
            <v>18</v>
          </cell>
          <cell r="K131">
            <v>18</v>
          </cell>
          <cell r="L131">
            <v>18</v>
          </cell>
          <cell r="M131">
            <v>18</v>
          </cell>
          <cell r="N131">
            <v>1</v>
          </cell>
        </row>
        <row r="132">
          <cell r="A132" t="str">
            <v>GLNARM_7_UNIT 2</v>
          </cell>
          <cell r="E132">
            <v>18.8</v>
          </cell>
          <cell r="F132">
            <v>18.8</v>
          </cell>
          <cell r="G132">
            <v>18.8</v>
          </cell>
          <cell r="H132">
            <v>18.8</v>
          </cell>
          <cell r="I132">
            <v>18.8</v>
          </cell>
          <cell r="J132">
            <v>18.8</v>
          </cell>
          <cell r="K132">
            <v>18.8</v>
          </cell>
          <cell r="L132">
            <v>18.8</v>
          </cell>
          <cell r="M132">
            <v>18.8</v>
          </cell>
          <cell r="N132">
            <v>1</v>
          </cell>
        </row>
        <row r="133">
          <cell r="A133" t="str">
            <v>GLNARM_7_UNIT 3</v>
          </cell>
          <cell r="E133">
            <v>44.83</v>
          </cell>
          <cell r="F133">
            <v>44.83</v>
          </cell>
          <cell r="G133">
            <v>44.83</v>
          </cell>
          <cell r="H133">
            <v>44.83</v>
          </cell>
          <cell r="I133">
            <v>44.83</v>
          </cell>
          <cell r="J133">
            <v>44.83</v>
          </cell>
          <cell r="K133">
            <v>44.83</v>
          </cell>
          <cell r="L133">
            <v>44.83</v>
          </cell>
          <cell r="M133">
            <v>44.83</v>
          </cell>
          <cell r="N133">
            <v>1</v>
          </cell>
        </row>
        <row r="134">
          <cell r="A134" t="str">
            <v>GLNARM_7_UNIT 4</v>
          </cell>
          <cell r="E134">
            <v>42.42</v>
          </cell>
          <cell r="F134">
            <v>42.42</v>
          </cell>
          <cell r="G134">
            <v>42.42</v>
          </cell>
          <cell r="H134">
            <v>42.42</v>
          </cell>
          <cell r="I134">
            <v>42.42</v>
          </cell>
          <cell r="J134">
            <v>42.42</v>
          </cell>
          <cell r="K134">
            <v>42.42</v>
          </cell>
          <cell r="L134">
            <v>42.42</v>
          </cell>
          <cell r="M134">
            <v>42.42</v>
          </cell>
          <cell r="N134">
            <v>1</v>
          </cell>
        </row>
        <row r="135">
          <cell r="A135" t="str">
            <v>GOLETA_2_VALBT1</v>
          </cell>
          <cell r="E135">
            <v>20</v>
          </cell>
          <cell r="F135">
            <v>20</v>
          </cell>
          <cell r="G135">
            <v>20</v>
          </cell>
          <cell r="H135">
            <v>20</v>
          </cell>
          <cell r="I135">
            <v>20</v>
          </cell>
          <cell r="J135">
            <v>20</v>
          </cell>
          <cell r="K135">
            <v>20</v>
          </cell>
          <cell r="L135">
            <v>20</v>
          </cell>
          <cell r="M135">
            <v>20</v>
          </cell>
          <cell r="N135">
            <v>3</v>
          </cell>
        </row>
        <row r="136">
          <cell r="A136" t="str">
            <v>GOLETA_6_ELLWOD</v>
          </cell>
          <cell r="E136">
            <v>54</v>
          </cell>
          <cell r="F136">
            <v>54</v>
          </cell>
          <cell r="G136">
            <v>54</v>
          </cell>
          <cell r="H136">
            <v>54</v>
          </cell>
          <cell r="I136">
            <v>54</v>
          </cell>
          <cell r="J136">
            <v>54</v>
          </cell>
          <cell r="K136">
            <v>54</v>
          </cell>
          <cell r="L136">
            <v>54</v>
          </cell>
          <cell r="M136">
            <v>54</v>
          </cell>
          <cell r="N136">
            <v>1</v>
          </cell>
        </row>
        <row r="137">
          <cell r="A137" t="str">
            <v>GRIZLY_1_UNIT 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1</v>
          </cell>
        </row>
        <row r="138">
          <cell r="A138" t="str">
            <v>GUERNS_6_HD3BM3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1</v>
          </cell>
        </row>
        <row r="139">
          <cell r="A139" t="str">
            <v>GUERNS_6_VH2BM1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1</v>
          </cell>
        </row>
        <row r="140">
          <cell r="A140" t="str">
            <v>GWFPWR_1_UNITS</v>
          </cell>
          <cell r="E140">
            <v>93.55</v>
          </cell>
          <cell r="F140">
            <v>92.23</v>
          </cell>
          <cell r="G140">
            <v>90.08</v>
          </cell>
          <cell r="H140">
            <v>88.36</v>
          </cell>
          <cell r="I140">
            <v>88.9</v>
          </cell>
          <cell r="J140">
            <v>90.57</v>
          </cell>
          <cell r="K140">
            <v>94.17</v>
          </cell>
          <cell r="L140">
            <v>96.76</v>
          </cell>
          <cell r="M140">
            <v>97.2</v>
          </cell>
          <cell r="N140">
            <v>1</v>
          </cell>
        </row>
        <row r="141">
          <cell r="A141" t="str">
            <v>GYS5X6_7_UNITS</v>
          </cell>
          <cell r="E141">
            <v>61</v>
          </cell>
          <cell r="F141">
            <v>61</v>
          </cell>
          <cell r="G141">
            <v>61</v>
          </cell>
          <cell r="H141">
            <v>61</v>
          </cell>
          <cell r="I141">
            <v>61</v>
          </cell>
          <cell r="J141">
            <v>61</v>
          </cell>
          <cell r="K141">
            <v>61</v>
          </cell>
          <cell r="L141">
            <v>61</v>
          </cell>
          <cell r="M141">
            <v>61</v>
          </cell>
          <cell r="N141">
            <v>1</v>
          </cell>
        </row>
        <row r="142">
          <cell r="A142" t="str">
            <v>GYS7X8_7_UNITS</v>
          </cell>
          <cell r="E142">
            <v>71.8</v>
          </cell>
          <cell r="F142">
            <v>71.8</v>
          </cell>
          <cell r="G142">
            <v>71.8</v>
          </cell>
          <cell r="H142">
            <v>71.8</v>
          </cell>
          <cell r="I142">
            <v>71.8</v>
          </cell>
          <cell r="J142">
            <v>71.8</v>
          </cell>
          <cell r="K142">
            <v>71.8</v>
          </cell>
          <cell r="L142">
            <v>71.8</v>
          </cell>
          <cell r="M142">
            <v>71.8</v>
          </cell>
          <cell r="N142">
            <v>1</v>
          </cell>
        </row>
        <row r="143">
          <cell r="A143" t="str">
            <v>HAASPH_7_PL1X2</v>
          </cell>
          <cell r="E143">
            <v>115.2</v>
          </cell>
          <cell r="F143">
            <v>115.2</v>
          </cell>
          <cell r="G143">
            <v>139.19999999999999</v>
          </cell>
          <cell r="H143">
            <v>144</v>
          </cell>
          <cell r="I143">
            <v>144</v>
          </cell>
          <cell r="J143">
            <v>129.6</v>
          </cell>
          <cell r="K143">
            <v>129.6</v>
          </cell>
          <cell r="L143">
            <v>115.2</v>
          </cell>
          <cell r="M143">
            <v>115.2</v>
          </cell>
          <cell r="N143">
            <v>1</v>
          </cell>
        </row>
        <row r="144">
          <cell r="A144" t="str">
            <v>HALSEY_6_UNIT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1</v>
          </cell>
        </row>
        <row r="145">
          <cell r="A145" t="str">
            <v>HARBGN_7_UNITS</v>
          </cell>
          <cell r="E145">
            <v>35</v>
          </cell>
          <cell r="F145">
            <v>35</v>
          </cell>
          <cell r="G145">
            <v>35</v>
          </cell>
          <cell r="H145">
            <v>35</v>
          </cell>
          <cell r="I145">
            <v>35</v>
          </cell>
          <cell r="J145">
            <v>35</v>
          </cell>
          <cell r="K145">
            <v>35</v>
          </cell>
          <cell r="L145">
            <v>35</v>
          </cell>
          <cell r="M145">
            <v>35</v>
          </cell>
          <cell r="N145">
            <v>1</v>
          </cell>
        </row>
        <row r="146">
          <cell r="A146" t="str">
            <v>HARDWK_6_STWBM1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1</v>
          </cell>
        </row>
        <row r="147">
          <cell r="A147" t="str">
            <v>HELMPG_7_UNIT 1</v>
          </cell>
          <cell r="E147">
            <v>407</v>
          </cell>
          <cell r="F147">
            <v>407</v>
          </cell>
          <cell r="G147">
            <v>407</v>
          </cell>
          <cell r="H147">
            <v>407</v>
          </cell>
          <cell r="I147">
            <v>407</v>
          </cell>
          <cell r="J147">
            <v>407</v>
          </cell>
          <cell r="K147">
            <v>407</v>
          </cell>
          <cell r="L147">
            <v>407</v>
          </cell>
          <cell r="M147">
            <v>407</v>
          </cell>
          <cell r="N147">
            <v>1</v>
          </cell>
        </row>
        <row r="148">
          <cell r="A148" t="str">
            <v>HELMPG_7_UNIT 2</v>
          </cell>
          <cell r="E148">
            <v>407</v>
          </cell>
          <cell r="F148">
            <v>407</v>
          </cell>
          <cell r="G148">
            <v>407</v>
          </cell>
          <cell r="H148">
            <v>407</v>
          </cell>
          <cell r="I148">
            <v>407</v>
          </cell>
          <cell r="J148">
            <v>407</v>
          </cell>
          <cell r="K148">
            <v>407</v>
          </cell>
          <cell r="L148">
            <v>407</v>
          </cell>
          <cell r="M148">
            <v>407</v>
          </cell>
          <cell r="N148">
            <v>1</v>
          </cell>
        </row>
        <row r="149">
          <cell r="A149" t="str">
            <v>HELMPG_7_UNIT 3</v>
          </cell>
          <cell r="E149">
            <v>404</v>
          </cell>
          <cell r="F149">
            <v>404</v>
          </cell>
          <cell r="G149">
            <v>404</v>
          </cell>
          <cell r="H149">
            <v>404</v>
          </cell>
          <cell r="I149">
            <v>404</v>
          </cell>
          <cell r="J149">
            <v>404</v>
          </cell>
          <cell r="K149">
            <v>404</v>
          </cell>
          <cell r="L149">
            <v>404</v>
          </cell>
          <cell r="M149">
            <v>404</v>
          </cell>
          <cell r="N149">
            <v>1</v>
          </cell>
        </row>
        <row r="150">
          <cell r="A150" t="str">
            <v>HENRTA_6_HDEBT1</v>
          </cell>
          <cell r="E150">
            <v>20</v>
          </cell>
          <cell r="F150">
            <v>20</v>
          </cell>
          <cell r="G150">
            <v>20</v>
          </cell>
          <cell r="H150">
            <v>20</v>
          </cell>
          <cell r="I150">
            <v>20</v>
          </cell>
          <cell r="J150">
            <v>20</v>
          </cell>
          <cell r="K150">
            <v>20</v>
          </cell>
          <cell r="L150">
            <v>20</v>
          </cell>
          <cell r="M150">
            <v>20</v>
          </cell>
          <cell r="N150">
            <v>2</v>
          </cell>
        </row>
        <row r="151">
          <cell r="A151" t="str">
            <v>HENRTA_6_UNITA1</v>
          </cell>
          <cell r="E151">
            <v>47.16</v>
          </cell>
          <cell r="F151">
            <v>46.44</v>
          </cell>
          <cell r="G151">
            <v>45.44</v>
          </cell>
          <cell r="H151">
            <v>44.23</v>
          </cell>
          <cell r="I151">
            <v>44.6</v>
          </cell>
          <cell r="J151">
            <v>45.46</v>
          </cell>
          <cell r="K151">
            <v>47.01</v>
          </cell>
          <cell r="L151">
            <v>48.56</v>
          </cell>
          <cell r="M151">
            <v>48.46</v>
          </cell>
          <cell r="N151">
            <v>1</v>
          </cell>
        </row>
        <row r="152">
          <cell r="A152" t="str">
            <v>HENRTA_6_UNITA2</v>
          </cell>
          <cell r="E152">
            <v>46.96</v>
          </cell>
          <cell r="F152">
            <v>46.08</v>
          </cell>
          <cell r="G152">
            <v>45.31</v>
          </cell>
          <cell r="H152">
            <v>44.18</v>
          </cell>
          <cell r="I152">
            <v>44.59</v>
          </cell>
          <cell r="J152">
            <v>45.56</v>
          </cell>
          <cell r="K152">
            <v>47.02</v>
          </cell>
          <cell r="L152">
            <v>48.23</v>
          </cell>
          <cell r="M152">
            <v>48.14</v>
          </cell>
          <cell r="N152">
            <v>1</v>
          </cell>
        </row>
        <row r="153">
          <cell r="A153" t="str">
            <v>HIDSRT_2_UNITS</v>
          </cell>
          <cell r="E153">
            <v>581</v>
          </cell>
          <cell r="F153">
            <v>581</v>
          </cell>
          <cell r="G153">
            <v>581</v>
          </cell>
          <cell r="H153">
            <v>581</v>
          </cell>
          <cell r="I153">
            <v>581</v>
          </cell>
          <cell r="J153">
            <v>581</v>
          </cell>
          <cell r="K153">
            <v>581</v>
          </cell>
          <cell r="L153">
            <v>581</v>
          </cell>
          <cell r="M153">
            <v>581</v>
          </cell>
          <cell r="N153">
            <v>1</v>
          </cell>
        </row>
        <row r="154">
          <cell r="A154" t="str">
            <v>HIGHDS_2_H5SBT1</v>
          </cell>
          <cell r="E154">
            <v>100</v>
          </cell>
          <cell r="F154">
            <v>100</v>
          </cell>
          <cell r="G154">
            <v>100</v>
          </cell>
          <cell r="H154">
            <v>100</v>
          </cell>
          <cell r="I154">
            <v>100</v>
          </cell>
          <cell r="J154">
            <v>100</v>
          </cell>
          <cell r="K154">
            <v>100</v>
          </cell>
          <cell r="L154">
            <v>100</v>
          </cell>
          <cell r="M154">
            <v>100</v>
          </cell>
          <cell r="N154">
            <v>2</v>
          </cell>
        </row>
        <row r="155">
          <cell r="A155" t="str">
            <v>HINSON_6_LBECH1</v>
          </cell>
          <cell r="E155">
            <v>63</v>
          </cell>
          <cell r="F155">
            <v>63</v>
          </cell>
          <cell r="G155">
            <v>63</v>
          </cell>
          <cell r="H155">
            <v>63</v>
          </cell>
          <cell r="I155">
            <v>63</v>
          </cell>
          <cell r="J155">
            <v>63</v>
          </cell>
          <cell r="K155">
            <v>63</v>
          </cell>
          <cell r="L155">
            <v>63</v>
          </cell>
          <cell r="M155">
            <v>63</v>
          </cell>
          <cell r="N155">
            <v>1</v>
          </cell>
        </row>
        <row r="156">
          <cell r="A156" t="str">
            <v>HINSON_6_LBECH2</v>
          </cell>
          <cell r="E156">
            <v>63</v>
          </cell>
          <cell r="F156">
            <v>63</v>
          </cell>
          <cell r="G156">
            <v>63</v>
          </cell>
          <cell r="H156">
            <v>63</v>
          </cell>
          <cell r="I156">
            <v>63</v>
          </cell>
          <cell r="J156">
            <v>63</v>
          </cell>
          <cell r="K156">
            <v>63</v>
          </cell>
          <cell r="L156">
            <v>63</v>
          </cell>
          <cell r="M156">
            <v>63</v>
          </cell>
          <cell r="N156">
            <v>1</v>
          </cell>
        </row>
        <row r="157">
          <cell r="A157" t="str">
            <v>HINSON_6_LBECH3</v>
          </cell>
          <cell r="E157">
            <v>63</v>
          </cell>
          <cell r="F157">
            <v>63</v>
          </cell>
          <cell r="G157">
            <v>63</v>
          </cell>
          <cell r="H157">
            <v>63</v>
          </cell>
          <cell r="I157">
            <v>63</v>
          </cell>
          <cell r="J157">
            <v>63</v>
          </cell>
          <cell r="K157">
            <v>63</v>
          </cell>
          <cell r="L157">
            <v>63</v>
          </cell>
          <cell r="M157">
            <v>63</v>
          </cell>
          <cell r="N157">
            <v>1</v>
          </cell>
        </row>
        <row r="158">
          <cell r="A158" t="str">
            <v>HINSON_6_LBECH4</v>
          </cell>
          <cell r="E158">
            <v>63</v>
          </cell>
          <cell r="F158">
            <v>63</v>
          </cell>
          <cell r="G158">
            <v>63</v>
          </cell>
          <cell r="H158">
            <v>63</v>
          </cell>
          <cell r="I158">
            <v>63</v>
          </cell>
          <cell r="J158">
            <v>63</v>
          </cell>
          <cell r="K158">
            <v>63</v>
          </cell>
          <cell r="L158">
            <v>63</v>
          </cell>
          <cell r="M158">
            <v>63</v>
          </cell>
          <cell r="N158">
            <v>1</v>
          </cell>
        </row>
        <row r="159">
          <cell r="A159" t="str">
            <v>HNTGBH_2_PL1X3</v>
          </cell>
          <cell r="E159">
            <v>534.64</v>
          </cell>
          <cell r="F159">
            <v>534.64</v>
          </cell>
          <cell r="G159">
            <v>534.64</v>
          </cell>
          <cell r="H159">
            <v>534.64</v>
          </cell>
          <cell r="I159">
            <v>534.64</v>
          </cell>
          <cell r="J159">
            <v>534.64</v>
          </cell>
          <cell r="K159">
            <v>534.64</v>
          </cell>
          <cell r="L159">
            <v>534.64</v>
          </cell>
          <cell r="M159">
            <v>534.64</v>
          </cell>
          <cell r="N159">
            <v>1</v>
          </cell>
        </row>
        <row r="160">
          <cell r="A160" t="str">
            <v>HNTGBH_7_UNIT 2</v>
          </cell>
          <cell r="E160">
            <v>206.84</v>
          </cell>
          <cell r="F160">
            <v>206.84</v>
          </cell>
          <cell r="G160">
            <v>206.84</v>
          </cell>
          <cell r="H160">
            <v>206.84</v>
          </cell>
          <cell r="I160">
            <v>206.84</v>
          </cell>
          <cell r="J160">
            <v>206.84</v>
          </cell>
          <cell r="K160">
            <v>206.84</v>
          </cell>
          <cell r="L160">
            <v>206.84</v>
          </cell>
          <cell r="M160">
            <v>206.84</v>
          </cell>
          <cell r="N160">
            <v>1</v>
          </cell>
        </row>
        <row r="161">
          <cell r="A161" t="str">
            <v>HOOVER_2_MWDDYN</v>
          </cell>
          <cell r="E161">
            <v>135</v>
          </cell>
          <cell r="F161">
            <v>169</v>
          </cell>
          <cell r="G161">
            <v>189</v>
          </cell>
          <cell r="H161">
            <v>189</v>
          </cell>
          <cell r="I161">
            <v>191</v>
          </cell>
          <cell r="J161">
            <v>189</v>
          </cell>
          <cell r="K161">
            <v>174</v>
          </cell>
          <cell r="L161">
            <v>112</v>
          </cell>
          <cell r="M161">
            <v>156</v>
          </cell>
          <cell r="N161">
            <v>1</v>
          </cell>
        </row>
        <row r="162">
          <cell r="A162" t="str">
            <v>HOOVER_2_VEADYN</v>
          </cell>
          <cell r="E162">
            <v>10</v>
          </cell>
          <cell r="F162">
            <v>12</v>
          </cell>
          <cell r="G162">
            <v>14</v>
          </cell>
          <cell r="H162">
            <v>14</v>
          </cell>
          <cell r="I162">
            <v>14</v>
          </cell>
          <cell r="J162">
            <v>14</v>
          </cell>
          <cell r="K162">
            <v>11</v>
          </cell>
          <cell r="L162">
            <v>12</v>
          </cell>
          <cell r="M162">
            <v>12</v>
          </cell>
          <cell r="N162">
            <v>1</v>
          </cell>
        </row>
        <row r="163">
          <cell r="A163" t="str">
            <v>HUMBPP_1_UNITS3</v>
          </cell>
          <cell r="E163">
            <v>65.08</v>
          </cell>
          <cell r="F163">
            <v>65.08</v>
          </cell>
          <cell r="G163">
            <v>65.08</v>
          </cell>
          <cell r="H163">
            <v>65.08</v>
          </cell>
          <cell r="I163">
            <v>65.08</v>
          </cell>
          <cell r="J163">
            <v>65.08</v>
          </cell>
          <cell r="K163">
            <v>65.08</v>
          </cell>
          <cell r="L163">
            <v>65.08</v>
          </cell>
          <cell r="M163">
            <v>65.08</v>
          </cell>
          <cell r="N163">
            <v>1</v>
          </cell>
        </row>
        <row r="164">
          <cell r="A164" t="str">
            <v>HUMBPP_6_UNITS</v>
          </cell>
          <cell r="E164">
            <v>97.62</v>
          </cell>
          <cell r="F164">
            <v>97.62</v>
          </cell>
          <cell r="G164">
            <v>97.62</v>
          </cell>
          <cell r="H164">
            <v>97.62</v>
          </cell>
          <cell r="I164">
            <v>97.62</v>
          </cell>
          <cell r="J164">
            <v>97.62</v>
          </cell>
          <cell r="K164">
            <v>97.62</v>
          </cell>
          <cell r="L164">
            <v>97.62</v>
          </cell>
          <cell r="M164">
            <v>97.62</v>
          </cell>
          <cell r="N164">
            <v>1</v>
          </cell>
        </row>
        <row r="165">
          <cell r="A165" t="str">
            <v>HYTTHM_2_UNITS</v>
          </cell>
          <cell r="E165">
            <v>82.8</v>
          </cell>
          <cell r="F165">
            <v>189.44</v>
          </cell>
          <cell r="G165">
            <v>206.4</v>
          </cell>
          <cell r="H165">
            <v>161.36000000000001</v>
          </cell>
          <cell r="I165">
            <v>43.4</v>
          </cell>
          <cell r="J165">
            <v>10</v>
          </cell>
          <cell r="K165">
            <v>35.200000000000003</v>
          </cell>
          <cell r="L165">
            <v>40.6</v>
          </cell>
          <cell r="M165">
            <v>26.4</v>
          </cell>
          <cell r="N165">
            <v>1</v>
          </cell>
        </row>
        <row r="166">
          <cell r="A166" t="str">
            <v>INDIGO_1_UNIT 1</v>
          </cell>
          <cell r="E166">
            <v>45.3</v>
          </cell>
          <cell r="F166">
            <v>45.3</v>
          </cell>
          <cell r="G166">
            <v>45.3</v>
          </cell>
          <cell r="H166">
            <v>45.3</v>
          </cell>
          <cell r="I166">
            <v>45.3</v>
          </cell>
          <cell r="J166">
            <v>45.3</v>
          </cell>
          <cell r="K166">
            <v>45.3</v>
          </cell>
          <cell r="L166">
            <v>45.3</v>
          </cell>
          <cell r="M166">
            <v>45.3</v>
          </cell>
          <cell r="N166">
            <v>1</v>
          </cell>
        </row>
        <row r="167">
          <cell r="A167" t="str">
            <v>INDIGO_1_UNIT 2</v>
          </cell>
          <cell r="E167">
            <v>45.3</v>
          </cell>
          <cell r="F167">
            <v>45.3</v>
          </cell>
          <cell r="G167">
            <v>45.3</v>
          </cell>
          <cell r="H167">
            <v>45.3</v>
          </cell>
          <cell r="I167">
            <v>45.3</v>
          </cell>
          <cell r="J167">
            <v>45.3</v>
          </cell>
          <cell r="K167">
            <v>45.3</v>
          </cell>
          <cell r="L167">
            <v>45.3</v>
          </cell>
          <cell r="M167">
            <v>45.3</v>
          </cell>
          <cell r="N167">
            <v>1</v>
          </cell>
        </row>
        <row r="168">
          <cell r="A168" t="str">
            <v>INDIGO_1_UNIT 3</v>
          </cell>
          <cell r="E168">
            <v>45.3</v>
          </cell>
          <cell r="F168">
            <v>45.3</v>
          </cell>
          <cell r="G168">
            <v>45.3</v>
          </cell>
          <cell r="H168">
            <v>45.3</v>
          </cell>
          <cell r="I168">
            <v>45.3</v>
          </cell>
          <cell r="J168">
            <v>45.3</v>
          </cell>
          <cell r="K168">
            <v>45.3</v>
          </cell>
          <cell r="L168">
            <v>45.3</v>
          </cell>
          <cell r="M168">
            <v>45.3</v>
          </cell>
          <cell r="N168">
            <v>1</v>
          </cell>
        </row>
        <row r="169">
          <cell r="A169" t="str">
            <v>INTKEP_2_UNITS</v>
          </cell>
          <cell r="E169">
            <v>223.6</v>
          </cell>
          <cell r="F169">
            <v>229</v>
          </cell>
          <cell r="G169">
            <v>105.46</v>
          </cell>
          <cell r="H169">
            <v>154.97999999999999</v>
          </cell>
          <cell r="I169">
            <v>175.48</v>
          </cell>
          <cell r="J169">
            <v>146.16</v>
          </cell>
          <cell r="K169">
            <v>81.02</v>
          </cell>
          <cell r="L169">
            <v>107.86</v>
          </cell>
          <cell r="M169">
            <v>73.2</v>
          </cell>
          <cell r="N169">
            <v>1</v>
          </cell>
        </row>
        <row r="170">
          <cell r="A170" t="str">
            <v>INTMNT_3_ANAHEIM</v>
          </cell>
          <cell r="E170">
            <v>236</v>
          </cell>
          <cell r="F170">
            <v>236</v>
          </cell>
          <cell r="G170">
            <v>236</v>
          </cell>
          <cell r="H170">
            <v>236</v>
          </cell>
          <cell r="I170">
            <v>236</v>
          </cell>
          <cell r="J170">
            <v>236</v>
          </cell>
          <cell r="K170">
            <v>236</v>
          </cell>
          <cell r="L170">
            <v>236</v>
          </cell>
          <cell r="M170">
            <v>236</v>
          </cell>
          <cell r="N170">
            <v>1</v>
          </cell>
        </row>
        <row r="171">
          <cell r="A171" t="str">
            <v>INTMNT_3_RIVERSIDE</v>
          </cell>
          <cell r="E171">
            <v>136</v>
          </cell>
          <cell r="F171">
            <v>136</v>
          </cell>
          <cell r="G171">
            <v>136</v>
          </cell>
          <cell r="H171">
            <v>136</v>
          </cell>
          <cell r="I171">
            <v>136</v>
          </cell>
          <cell r="J171">
            <v>136</v>
          </cell>
          <cell r="K171">
            <v>136</v>
          </cell>
          <cell r="L171">
            <v>136</v>
          </cell>
          <cell r="M171">
            <v>136</v>
          </cell>
          <cell r="N171">
            <v>1</v>
          </cell>
        </row>
        <row r="172">
          <cell r="A172" t="str">
            <v>JOANEC_2_STABT1</v>
          </cell>
          <cell r="E172">
            <v>40</v>
          </cell>
          <cell r="F172">
            <v>40</v>
          </cell>
          <cell r="G172">
            <v>40</v>
          </cell>
          <cell r="H172">
            <v>40</v>
          </cell>
          <cell r="I172">
            <v>40</v>
          </cell>
          <cell r="J172">
            <v>40</v>
          </cell>
          <cell r="K172">
            <v>40</v>
          </cell>
          <cell r="L172">
            <v>40</v>
          </cell>
          <cell r="M172">
            <v>40</v>
          </cell>
          <cell r="N172">
            <v>2</v>
          </cell>
        </row>
        <row r="173">
          <cell r="A173" t="str">
            <v>JOHANN_2_JOSBT1</v>
          </cell>
          <cell r="E173">
            <v>20</v>
          </cell>
          <cell r="F173">
            <v>20</v>
          </cell>
          <cell r="G173">
            <v>20</v>
          </cell>
          <cell r="H173">
            <v>20</v>
          </cell>
          <cell r="I173">
            <v>20</v>
          </cell>
          <cell r="J173">
            <v>20</v>
          </cell>
          <cell r="K173">
            <v>20</v>
          </cell>
          <cell r="L173">
            <v>20</v>
          </cell>
          <cell r="M173">
            <v>20</v>
          </cell>
          <cell r="N173">
            <v>3</v>
          </cell>
        </row>
        <row r="174">
          <cell r="A174" t="str">
            <v>JOHANN_2_JOSBT2</v>
          </cell>
          <cell r="E174">
            <v>20</v>
          </cell>
          <cell r="F174">
            <v>20</v>
          </cell>
          <cell r="G174">
            <v>20</v>
          </cell>
          <cell r="H174">
            <v>20</v>
          </cell>
          <cell r="I174">
            <v>20</v>
          </cell>
          <cell r="J174">
            <v>20</v>
          </cell>
          <cell r="K174">
            <v>20</v>
          </cell>
          <cell r="L174">
            <v>20</v>
          </cell>
          <cell r="M174">
            <v>20</v>
          </cell>
          <cell r="N174">
            <v>2</v>
          </cell>
        </row>
        <row r="175">
          <cell r="A175" t="str">
            <v>JOHANN_2_OCEBT2</v>
          </cell>
          <cell r="E175">
            <v>18</v>
          </cell>
          <cell r="F175">
            <v>18</v>
          </cell>
          <cell r="G175">
            <v>18</v>
          </cell>
          <cell r="H175">
            <v>18</v>
          </cell>
          <cell r="I175">
            <v>18</v>
          </cell>
          <cell r="J175">
            <v>18</v>
          </cell>
          <cell r="K175">
            <v>18</v>
          </cell>
          <cell r="L175">
            <v>18</v>
          </cell>
          <cell r="M175">
            <v>18</v>
          </cell>
          <cell r="N175">
            <v>3</v>
          </cell>
        </row>
        <row r="176">
          <cell r="A176" t="str">
            <v>JOHANN_2_OCEBT3</v>
          </cell>
          <cell r="E176">
            <v>12</v>
          </cell>
          <cell r="F176">
            <v>12</v>
          </cell>
          <cell r="G176">
            <v>12</v>
          </cell>
          <cell r="H176">
            <v>12</v>
          </cell>
          <cell r="I176">
            <v>12</v>
          </cell>
          <cell r="J176">
            <v>12</v>
          </cell>
          <cell r="K176">
            <v>12</v>
          </cell>
          <cell r="L176">
            <v>12</v>
          </cell>
          <cell r="M176">
            <v>12</v>
          </cell>
          <cell r="N176">
            <v>3</v>
          </cell>
        </row>
        <row r="177">
          <cell r="A177" t="str">
            <v>KEARNY_6_NESBT1</v>
          </cell>
          <cell r="E177">
            <v>19.990000000000002</v>
          </cell>
          <cell r="F177">
            <v>19.990000000000002</v>
          </cell>
          <cell r="G177">
            <v>19.990000000000002</v>
          </cell>
          <cell r="H177">
            <v>19.990000000000002</v>
          </cell>
          <cell r="I177">
            <v>19.990000000000002</v>
          </cell>
          <cell r="J177">
            <v>19.990000000000002</v>
          </cell>
          <cell r="K177">
            <v>19.990000000000002</v>
          </cell>
          <cell r="L177">
            <v>19.990000000000002</v>
          </cell>
          <cell r="M177">
            <v>19.990000000000002</v>
          </cell>
          <cell r="N177">
            <v>1</v>
          </cell>
        </row>
        <row r="178">
          <cell r="A178" t="str">
            <v>KEARNY_6_SESBT2</v>
          </cell>
          <cell r="E178">
            <v>20</v>
          </cell>
          <cell r="F178">
            <v>20</v>
          </cell>
          <cell r="G178">
            <v>20</v>
          </cell>
          <cell r="H178">
            <v>20</v>
          </cell>
          <cell r="I178">
            <v>20</v>
          </cell>
          <cell r="J178">
            <v>20</v>
          </cell>
          <cell r="K178">
            <v>20</v>
          </cell>
          <cell r="L178">
            <v>20</v>
          </cell>
          <cell r="M178">
            <v>20</v>
          </cell>
          <cell r="N178">
            <v>1</v>
          </cell>
        </row>
        <row r="179">
          <cell r="A179" t="str">
            <v>KELSO_2_UNITS</v>
          </cell>
          <cell r="E179">
            <v>198.03</v>
          </cell>
          <cell r="F179">
            <v>196.09</v>
          </cell>
          <cell r="G179">
            <v>192.88</v>
          </cell>
          <cell r="H179">
            <v>192.44</v>
          </cell>
          <cell r="I179">
            <v>191.43</v>
          </cell>
          <cell r="J179">
            <v>192.88</v>
          </cell>
          <cell r="K179">
            <v>198.03</v>
          </cell>
          <cell r="L179">
            <v>198.03</v>
          </cell>
          <cell r="M179">
            <v>198.03</v>
          </cell>
          <cell r="N179">
            <v>1</v>
          </cell>
        </row>
        <row r="180">
          <cell r="A180" t="str">
            <v>KELYRG_6_UNIT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1</v>
          </cell>
        </row>
        <row r="181">
          <cell r="A181" t="str">
            <v>KERKH2_7_UNIT 1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1</v>
          </cell>
        </row>
        <row r="182">
          <cell r="A182" t="str">
            <v>KERNFT_1_UNITS</v>
          </cell>
          <cell r="E182">
            <v>32.4</v>
          </cell>
          <cell r="F182">
            <v>32.4</v>
          </cell>
          <cell r="G182">
            <v>32.4</v>
          </cell>
          <cell r="H182">
            <v>32.4</v>
          </cell>
          <cell r="I182">
            <v>32.4</v>
          </cell>
          <cell r="J182">
            <v>32.4</v>
          </cell>
          <cell r="K182">
            <v>32.4</v>
          </cell>
          <cell r="L182">
            <v>32.4</v>
          </cell>
          <cell r="M182">
            <v>32.4</v>
          </cell>
          <cell r="N182">
            <v>1</v>
          </cell>
        </row>
        <row r="183">
          <cell r="A183" t="str">
            <v>KINGCO_1_KINGBR</v>
          </cell>
          <cell r="E183">
            <v>12.5</v>
          </cell>
          <cell r="F183">
            <v>12.5</v>
          </cell>
          <cell r="G183">
            <v>12.5</v>
          </cell>
          <cell r="H183">
            <v>12.5</v>
          </cell>
          <cell r="I183">
            <v>12.5</v>
          </cell>
          <cell r="J183">
            <v>12.5</v>
          </cell>
          <cell r="K183">
            <v>12.5</v>
          </cell>
          <cell r="L183">
            <v>12.5</v>
          </cell>
          <cell r="M183">
            <v>12.5</v>
          </cell>
          <cell r="N183">
            <v>1</v>
          </cell>
        </row>
        <row r="184">
          <cell r="A184" t="str">
            <v>KINGRV_7_UNIT 1</v>
          </cell>
          <cell r="E184">
            <v>11.2</v>
          </cell>
          <cell r="F184">
            <v>11.2</v>
          </cell>
          <cell r="G184">
            <v>32</v>
          </cell>
          <cell r="H184">
            <v>38.4</v>
          </cell>
          <cell r="I184">
            <v>39.36</v>
          </cell>
          <cell r="J184">
            <v>40.799999999999997</v>
          </cell>
          <cell r="K184">
            <v>40.799999999999997</v>
          </cell>
          <cell r="L184">
            <v>40.799999999999997</v>
          </cell>
          <cell r="M184">
            <v>40.96</v>
          </cell>
          <cell r="N184">
            <v>1</v>
          </cell>
        </row>
        <row r="185">
          <cell r="A185" t="str">
            <v>KNGCTY_6_UNITA1</v>
          </cell>
          <cell r="E185">
            <v>44.6</v>
          </cell>
          <cell r="F185">
            <v>44.6</v>
          </cell>
          <cell r="G185">
            <v>44.6</v>
          </cell>
          <cell r="H185">
            <v>44.6</v>
          </cell>
          <cell r="I185">
            <v>44.6</v>
          </cell>
          <cell r="J185">
            <v>44.6</v>
          </cell>
          <cell r="K185">
            <v>44.6</v>
          </cell>
          <cell r="L185">
            <v>44.6</v>
          </cell>
          <cell r="M185">
            <v>44.6</v>
          </cell>
          <cell r="N185">
            <v>1</v>
          </cell>
        </row>
        <row r="186">
          <cell r="A186" t="str">
            <v>KYCORA_6_KMSBT1</v>
          </cell>
          <cell r="E186">
            <v>1</v>
          </cell>
          <cell r="F186">
            <v>1</v>
          </cell>
          <cell r="G186">
            <v>1</v>
          </cell>
          <cell r="H186">
            <v>1</v>
          </cell>
          <cell r="I186">
            <v>1</v>
          </cell>
          <cell r="J186">
            <v>1</v>
          </cell>
          <cell r="K186">
            <v>1</v>
          </cell>
          <cell r="L186">
            <v>1</v>
          </cell>
          <cell r="M186">
            <v>1</v>
          </cell>
          <cell r="N186">
            <v>1</v>
          </cell>
        </row>
        <row r="187">
          <cell r="A187" t="str">
            <v>LAKHDG_6_UNIT 1</v>
          </cell>
          <cell r="E187">
            <v>20</v>
          </cell>
          <cell r="F187">
            <v>20</v>
          </cell>
          <cell r="G187">
            <v>20</v>
          </cell>
          <cell r="H187">
            <v>20</v>
          </cell>
          <cell r="I187">
            <v>20</v>
          </cell>
          <cell r="J187">
            <v>20</v>
          </cell>
          <cell r="K187">
            <v>20</v>
          </cell>
          <cell r="L187">
            <v>20</v>
          </cell>
          <cell r="M187">
            <v>20</v>
          </cell>
          <cell r="N187">
            <v>1</v>
          </cell>
        </row>
        <row r="188">
          <cell r="A188" t="str">
            <v>LAKHDG_6_UNIT 2</v>
          </cell>
          <cell r="E188">
            <v>20</v>
          </cell>
          <cell r="F188">
            <v>20</v>
          </cell>
          <cell r="G188">
            <v>20</v>
          </cell>
          <cell r="H188">
            <v>20</v>
          </cell>
          <cell r="I188">
            <v>20</v>
          </cell>
          <cell r="J188">
            <v>20</v>
          </cell>
          <cell r="K188">
            <v>20</v>
          </cell>
          <cell r="L188">
            <v>20</v>
          </cell>
          <cell r="M188">
            <v>20</v>
          </cell>
          <cell r="N188">
            <v>1</v>
          </cell>
        </row>
        <row r="189">
          <cell r="A189" t="str">
            <v>LAPLMA_2_UNIT 1</v>
          </cell>
          <cell r="E189">
            <v>194.8</v>
          </cell>
          <cell r="F189">
            <v>194.8</v>
          </cell>
          <cell r="G189">
            <v>194.8</v>
          </cell>
          <cell r="H189">
            <v>194.8</v>
          </cell>
          <cell r="I189">
            <v>194.8</v>
          </cell>
          <cell r="J189">
            <v>194.8</v>
          </cell>
          <cell r="K189">
            <v>194.8</v>
          </cell>
          <cell r="L189">
            <v>194.8</v>
          </cell>
          <cell r="M189">
            <v>194.8</v>
          </cell>
          <cell r="N189">
            <v>1</v>
          </cell>
        </row>
        <row r="190">
          <cell r="A190" t="str">
            <v>LAPLMA_2_UNIT 2</v>
          </cell>
          <cell r="E190">
            <v>195.2</v>
          </cell>
          <cell r="F190">
            <v>195.2</v>
          </cell>
          <cell r="G190">
            <v>195.2</v>
          </cell>
          <cell r="H190">
            <v>195.2</v>
          </cell>
          <cell r="I190">
            <v>195.2</v>
          </cell>
          <cell r="J190">
            <v>195.2</v>
          </cell>
          <cell r="K190">
            <v>195.2</v>
          </cell>
          <cell r="L190">
            <v>195.2</v>
          </cell>
          <cell r="M190">
            <v>195.2</v>
          </cell>
          <cell r="N190">
            <v>1</v>
          </cell>
        </row>
        <row r="191">
          <cell r="A191" t="str">
            <v>LAPLMA_2_UNIT 3</v>
          </cell>
          <cell r="E191">
            <v>194.14999999999998</v>
          </cell>
          <cell r="F191">
            <v>194.14999999999998</v>
          </cell>
          <cell r="G191">
            <v>194.14999999999998</v>
          </cell>
          <cell r="H191">
            <v>194.14999999999998</v>
          </cell>
          <cell r="I191">
            <v>194.14999999999998</v>
          </cell>
          <cell r="J191">
            <v>194.14999999999998</v>
          </cell>
          <cell r="K191">
            <v>194.14999999999998</v>
          </cell>
          <cell r="L191">
            <v>194.14999999999998</v>
          </cell>
          <cell r="M191">
            <v>194.14999999999998</v>
          </cell>
          <cell r="N191">
            <v>1</v>
          </cell>
        </row>
        <row r="192">
          <cell r="A192" t="str">
            <v>LAPLMA_2_UNIT 4</v>
          </cell>
          <cell r="E192">
            <v>191.29</v>
          </cell>
          <cell r="F192">
            <v>191.29</v>
          </cell>
          <cell r="G192">
            <v>191.29</v>
          </cell>
          <cell r="H192">
            <v>191.29</v>
          </cell>
          <cell r="I192">
            <v>191.29</v>
          </cell>
          <cell r="J192">
            <v>191.29</v>
          </cell>
          <cell r="K192">
            <v>191.29</v>
          </cell>
          <cell r="L192">
            <v>191.29</v>
          </cell>
          <cell r="M192">
            <v>191.29</v>
          </cell>
          <cell r="N192">
            <v>1</v>
          </cell>
        </row>
        <row r="193">
          <cell r="A193" t="str">
            <v>LARKSP_6_UNIT 1</v>
          </cell>
          <cell r="E193">
            <v>49</v>
          </cell>
          <cell r="F193">
            <v>49</v>
          </cell>
          <cell r="G193">
            <v>49</v>
          </cell>
          <cell r="H193">
            <v>49</v>
          </cell>
          <cell r="I193">
            <v>49</v>
          </cell>
          <cell r="J193">
            <v>49</v>
          </cell>
          <cell r="K193">
            <v>49</v>
          </cell>
          <cell r="L193">
            <v>49</v>
          </cell>
          <cell r="M193">
            <v>49</v>
          </cell>
          <cell r="N193">
            <v>1</v>
          </cell>
        </row>
        <row r="194">
          <cell r="A194" t="str">
            <v>LARKSP_6_UNIT 2</v>
          </cell>
          <cell r="E194">
            <v>49</v>
          </cell>
          <cell r="F194">
            <v>49</v>
          </cell>
          <cell r="G194">
            <v>49</v>
          </cell>
          <cell r="H194">
            <v>49</v>
          </cell>
          <cell r="I194">
            <v>49</v>
          </cell>
          <cell r="J194">
            <v>49</v>
          </cell>
          <cell r="K194">
            <v>49</v>
          </cell>
          <cell r="L194">
            <v>49</v>
          </cell>
          <cell r="M194">
            <v>49</v>
          </cell>
          <cell r="N194">
            <v>1</v>
          </cell>
        </row>
        <row r="195">
          <cell r="A195" t="str">
            <v>LAROA2_2_UNITA1</v>
          </cell>
          <cell r="E195">
            <v>161</v>
          </cell>
          <cell r="F195">
            <v>161</v>
          </cell>
          <cell r="G195">
            <v>161</v>
          </cell>
          <cell r="H195">
            <v>161</v>
          </cell>
          <cell r="I195">
            <v>161</v>
          </cell>
          <cell r="J195">
            <v>161</v>
          </cell>
          <cell r="K195">
            <v>161</v>
          </cell>
          <cell r="L195">
            <v>161</v>
          </cell>
          <cell r="M195">
            <v>161</v>
          </cell>
          <cell r="N195">
            <v>1</v>
          </cell>
        </row>
        <row r="196">
          <cell r="A196" t="str">
            <v>LASSEN_6_UNITS</v>
          </cell>
          <cell r="E196">
            <v>18</v>
          </cell>
          <cell r="F196">
            <v>18</v>
          </cell>
          <cell r="G196">
            <v>18</v>
          </cell>
          <cell r="H196">
            <v>18</v>
          </cell>
          <cell r="I196">
            <v>18</v>
          </cell>
          <cell r="J196">
            <v>18</v>
          </cell>
          <cell r="K196">
            <v>18</v>
          </cell>
          <cell r="L196">
            <v>18</v>
          </cell>
          <cell r="M196">
            <v>18</v>
          </cell>
          <cell r="N196">
            <v>1</v>
          </cell>
        </row>
        <row r="197">
          <cell r="A197" t="str">
            <v>LEBECS_2_UNITS</v>
          </cell>
          <cell r="E197">
            <v>645</v>
          </cell>
          <cell r="F197">
            <v>635</v>
          </cell>
          <cell r="G197">
            <v>630</v>
          </cell>
          <cell r="H197">
            <v>635</v>
          </cell>
          <cell r="I197">
            <v>635</v>
          </cell>
          <cell r="J197">
            <v>635</v>
          </cell>
          <cell r="K197">
            <v>645</v>
          </cell>
          <cell r="L197">
            <v>659.47</v>
          </cell>
          <cell r="M197">
            <v>659.47</v>
          </cell>
          <cell r="N197">
            <v>1</v>
          </cell>
        </row>
        <row r="198">
          <cell r="A198" t="str">
            <v>LECEF_1_UNITS</v>
          </cell>
          <cell r="E198">
            <v>249</v>
          </cell>
          <cell r="F198">
            <v>249</v>
          </cell>
          <cell r="G198">
            <v>249</v>
          </cell>
          <cell r="H198">
            <v>248</v>
          </cell>
          <cell r="I198">
            <v>247.5</v>
          </cell>
          <cell r="J198">
            <v>249</v>
          </cell>
          <cell r="K198">
            <v>250</v>
          </cell>
          <cell r="L198">
            <v>250</v>
          </cell>
          <cell r="M198">
            <v>250</v>
          </cell>
          <cell r="N198">
            <v>1</v>
          </cell>
        </row>
        <row r="199">
          <cell r="A199" t="str">
            <v>LGHTHP_6_ICEGEN</v>
          </cell>
          <cell r="E199">
            <v>20</v>
          </cell>
          <cell r="F199">
            <v>20</v>
          </cell>
          <cell r="G199">
            <v>20</v>
          </cell>
          <cell r="H199">
            <v>20</v>
          </cell>
          <cell r="I199">
            <v>20</v>
          </cell>
          <cell r="J199">
            <v>20</v>
          </cell>
          <cell r="K199">
            <v>20</v>
          </cell>
          <cell r="L199">
            <v>20</v>
          </cell>
          <cell r="M199">
            <v>20</v>
          </cell>
          <cell r="N199">
            <v>1</v>
          </cell>
        </row>
        <row r="200">
          <cell r="A200" t="str">
            <v>LIVOAK_1_UNIT 1</v>
          </cell>
          <cell r="E200">
            <v>49.7</v>
          </cell>
          <cell r="F200">
            <v>49.7</v>
          </cell>
          <cell r="G200">
            <v>49.7</v>
          </cell>
          <cell r="H200">
            <v>49.7</v>
          </cell>
          <cell r="I200">
            <v>49.7</v>
          </cell>
          <cell r="J200">
            <v>49.7</v>
          </cell>
          <cell r="K200">
            <v>49.7</v>
          </cell>
          <cell r="L200">
            <v>49.7</v>
          </cell>
          <cell r="M200">
            <v>49.7</v>
          </cell>
          <cell r="N200">
            <v>1</v>
          </cell>
        </row>
        <row r="201">
          <cell r="A201" t="str">
            <v>LMBEPK_2_UNITA1</v>
          </cell>
          <cell r="E201">
            <v>47.5</v>
          </cell>
          <cell r="F201">
            <v>47.5</v>
          </cell>
          <cell r="G201">
            <v>47.5</v>
          </cell>
          <cell r="H201">
            <v>47.5</v>
          </cell>
          <cell r="I201">
            <v>47.5</v>
          </cell>
          <cell r="J201">
            <v>47.5</v>
          </cell>
          <cell r="K201">
            <v>47.5</v>
          </cell>
          <cell r="L201">
            <v>47.5</v>
          </cell>
          <cell r="M201">
            <v>47.5</v>
          </cell>
          <cell r="N201">
            <v>1</v>
          </cell>
        </row>
        <row r="202">
          <cell r="A202" t="str">
            <v>LMBEPK_2_UNITA2</v>
          </cell>
          <cell r="E202">
            <v>47.6</v>
          </cell>
          <cell r="F202">
            <v>47.6</v>
          </cell>
          <cell r="G202">
            <v>47.6</v>
          </cell>
          <cell r="H202">
            <v>47.6</v>
          </cell>
          <cell r="I202">
            <v>47.6</v>
          </cell>
          <cell r="J202">
            <v>47.6</v>
          </cell>
          <cell r="K202">
            <v>47.6</v>
          </cell>
          <cell r="L202">
            <v>47.6</v>
          </cell>
          <cell r="M202">
            <v>47.6</v>
          </cell>
          <cell r="N202">
            <v>1</v>
          </cell>
        </row>
        <row r="203">
          <cell r="A203" t="str">
            <v>LMBEPK_2_UNITA3</v>
          </cell>
          <cell r="E203">
            <v>47.75</v>
          </cell>
          <cell r="F203">
            <v>47.75</v>
          </cell>
          <cell r="G203">
            <v>47.75</v>
          </cell>
          <cell r="H203">
            <v>47.75</v>
          </cell>
          <cell r="I203">
            <v>47.75</v>
          </cell>
          <cell r="J203">
            <v>47.75</v>
          </cell>
          <cell r="K203">
            <v>47.75</v>
          </cell>
          <cell r="L203">
            <v>47.75</v>
          </cell>
          <cell r="M203">
            <v>47.75</v>
          </cell>
          <cell r="N203">
            <v>1</v>
          </cell>
        </row>
        <row r="204">
          <cell r="A204" t="str">
            <v>LMEC_1_PL1X3</v>
          </cell>
          <cell r="E204">
            <v>390</v>
          </cell>
          <cell r="F204">
            <v>390</v>
          </cell>
          <cell r="G204">
            <v>390</v>
          </cell>
          <cell r="H204">
            <v>390</v>
          </cell>
          <cell r="I204">
            <v>390</v>
          </cell>
          <cell r="J204">
            <v>390</v>
          </cell>
          <cell r="K204">
            <v>390</v>
          </cell>
          <cell r="L204">
            <v>390</v>
          </cell>
          <cell r="M204">
            <v>390</v>
          </cell>
          <cell r="N204">
            <v>1</v>
          </cell>
        </row>
        <row r="205">
          <cell r="A205" t="str">
            <v>LNCSTR_6_SOLAR2</v>
          </cell>
          <cell r="E205">
            <v>4.25</v>
          </cell>
          <cell r="F205">
            <v>4.25</v>
          </cell>
          <cell r="G205">
            <v>4.25</v>
          </cell>
          <cell r="H205">
            <v>4.25</v>
          </cell>
          <cell r="I205">
            <v>4.25</v>
          </cell>
          <cell r="J205">
            <v>4.25</v>
          </cell>
          <cell r="K205">
            <v>4.25</v>
          </cell>
          <cell r="L205">
            <v>3.58</v>
          </cell>
          <cell r="M205">
            <v>2.57</v>
          </cell>
          <cell r="N205">
            <v>2</v>
          </cell>
        </row>
        <row r="206">
          <cell r="A206" t="str">
            <v>LODI25_2_UNIT 1</v>
          </cell>
          <cell r="E206">
            <v>23.8</v>
          </cell>
          <cell r="F206">
            <v>23.8</v>
          </cell>
          <cell r="G206">
            <v>23.8</v>
          </cell>
          <cell r="H206">
            <v>23.8</v>
          </cell>
          <cell r="I206">
            <v>23.8</v>
          </cell>
          <cell r="J206">
            <v>23.8</v>
          </cell>
          <cell r="K206">
            <v>23.8</v>
          </cell>
          <cell r="L206">
            <v>23.8</v>
          </cell>
          <cell r="M206">
            <v>23.8</v>
          </cell>
          <cell r="N206">
            <v>1</v>
          </cell>
        </row>
        <row r="207">
          <cell r="A207" t="str">
            <v>LODIEC_2_PL1X2</v>
          </cell>
          <cell r="E207">
            <v>202.57999999999998</v>
          </cell>
          <cell r="F207">
            <v>202.57999999999998</v>
          </cell>
          <cell r="G207">
            <v>202.57999999999998</v>
          </cell>
          <cell r="H207">
            <v>202.57999999999998</v>
          </cell>
          <cell r="I207">
            <v>202.57999999999998</v>
          </cell>
          <cell r="J207">
            <v>202.57999999999998</v>
          </cell>
          <cell r="K207">
            <v>202.57999999999998</v>
          </cell>
          <cell r="L207">
            <v>202.57999999999998</v>
          </cell>
          <cell r="M207">
            <v>202.57999999999998</v>
          </cell>
          <cell r="N207">
            <v>1</v>
          </cell>
        </row>
        <row r="208">
          <cell r="A208" t="str">
            <v>MAGNLA_6_ANAHEIM</v>
          </cell>
          <cell r="E208">
            <v>109</v>
          </cell>
          <cell r="F208">
            <v>109</v>
          </cell>
          <cell r="G208">
            <v>109</v>
          </cell>
          <cell r="H208">
            <v>109</v>
          </cell>
          <cell r="I208">
            <v>109</v>
          </cell>
          <cell r="J208">
            <v>109</v>
          </cell>
          <cell r="K208">
            <v>109</v>
          </cell>
          <cell r="L208">
            <v>109</v>
          </cell>
          <cell r="M208">
            <v>109</v>
          </cell>
          <cell r="N208">
            <v>1</v>
          </cell>
        </row>
        <row r="209">
          <cell r="A209" t="str">
            <v>MALAGA_1_PL1X2</v>
          </cell>
          <cell r="E209">
            <v>96</v>
          </cell>
          <cell r="F209">
            <v>96</v>
          </cell>
          <cell r="G209">
            <v>96</v>
          </cell>
          <cell r="H209">
            <v>96</v>
          </cell>
          <cell r="I209">
            <v>96</v>
          </cell>
          <cell r="J209">
            <v>96</v>
          </cell>
          <cell r="K209">
            <v>96</v>
          </cell>
          <cell r="L209">
            <v>96</v>
          </cell>
          <cell r="M209">
            <v>96</v>
          </cell>
          <cell r="N209">
            <v>1</v>
          </cell>
        </row>
        <row r="210">
          <cell r="A210" t="str">
            <v>MCSWAN_6_UNITS</v>
          </cell>
          <cell r="E210">
            <v>3.04</v>
          </cell>
          <cell r="F210">
            <v>4.08</v>
          </cell>
          <cell r="G210">
            <v>4.5599999999999996</v>
          </cell>
          <cell r="H210">
            <v>4.96</v>
          </cell>
          <cell r="I210">
            <v>3.8</v>
          </cell>
          <cell r="J210">
            <v>2.78</v>
          </cell>
          <cell r="K210">
            <v>1.96</v>
          </cell>
          <cell r="L210">
            <v>0</v>
          </cell>
          <cell r="M210">
            <v>0</v>
          </cell>
          <cell r="N210">
            <v>1</v>
          </cell>
        </row>
        <row r="211">
          <cell r="A211" t="str">
            <v>MDFKRL_2_PROJCT</v>
          </cell>
          <cell r="E211">
            <v>190</v>
          </cell>
          <cell r="F211">
            <v>210</v>
          </cell>
          <cell r="G211">
            <v>209.6</v>
          </cell>
          <cell r="H211">
            <v>209.6</v>
          </cell>
          <cell r="I211">
            <v>208.8</v>
          </cell>
          <cell r="J211">
            <v>207.8</v>
          </cell>
          <cell r="K211">
            <v>0</v>
          </cell>
          <cell r="L211">
            <v>162.4</v>
          </cell>
          <cell r="M211">
            <v>208.4</v>
          </cell>
          <cell r="N211">
            <v>1</v>
          </cell>
        </row>
        <row r="212">
          <cell r="A212" t="str">
            <v>MERCFL_6_UNIT</v>
          </cell>
          <cell r="E212">
            <v>0.8</v>
          </cell>
          <cell r="F212">
            <v>1.28</v>
          </cell>
          <cell r="G212">
            <v>2</v>
          </cell>
          <cell r="H212">
            <v>2</v>
          </cell>
          <cell r="I212">
            <v>1.68</v>
          </cell>
          <cell r="J212">
            <v>1.2</v>
          </cell>
          <cell r="K212">
            <v>0</v>
          </cell>
          <cell r="L212">
            <v>0</v>
          </cell>
          <cell r="M212">
            <v>0</v>
          </cell>
          <cell r="N212">
            <v>1</v>
          </cell>
        </row>
        <row r="213">
          <cell r="A213" t="str">
            <v>METEC_2_PL1X3</v>
          </cell>
          <cell r="E213">
            <v>413.15999999999997</v>
          </cell>
          <cell r="F213">
            <v>417.04999999999995</v>
          </cell>
          <cell r="G213">
            <v>417.04999999999995</v>
          </cell>
          <cell r="H213">
            <v>417.04999999999995</v>
          </cell>
          <cell r="I213">
            <v>417.04999999999995</v>
          </cell>
          <cell r="J213">
            <v>417.04999999999995</v>
          </cell>
          <cell r="K213">
            <v>417.04999999999995</v>
          </cell>
          <cell r="L213">
            <v>417.04999999999995</v>
          </cell>
          <cell r="M213">
            <v>417.04999999999995</v>
          </cell>
          <cell r="N213">
            <v>1</v>
          </cell>
        </row>
        <row r="214">
          <cell r="A214" t="str">
            <v>MIRLOM_2_MLBBTA</v>
          </cell>
          <cell r="E214">
            <v>20</v>
          </cell>
          <cell r="F214">
            <v>20</v>
          </cell>
          <cell r="G214">
            <v>20</v>
          </cell>
          <cell r="H214">
            <v>20</v>
          </cell>
          <cell r="I214">
            <v>20</v>
          </cell>
          <cell r="J214">
            <v>20</v>
          </cell>
          <cell r="K214">
            <v>20</v>
          </cell>
          <cell r="L214">
            <v>20</v>
          </cell>
          <cell r="M214">
            <v>20</v>
          </cell>
          <cell r="N214">
            <v>1</v>
          </cell>
        </row>
        <row r="215">
          <cell r="A215" t="str">
            <v>MIRLOM_2_MLBBTB</v>
          </cell>
          <cell r="E215">
            <v>20</v>
          </cell>
          <cell r="F215">
            <v>20</v>
          </cell>
          <cell r="G215">
            <v>20</v>
          </cell>
          <cell r="H215">
            <v>20</v>
          </cell>
          <cell r="I215">
            <v>20</v>
          </cell>
          <cell r="J215">
            <v>20</v>
          </cell>
          <cell r="K215">
            <v>20</v>
          </cell>
          <cell r="L215">
            <v>20</v>
          </cell>
          <cell r="M215">
            <v>20</v>
          </cell>
          <cell r="N215">
            <v>1</v>
          </cell>
        </row>
        <row r="216">
          <cell r="A216" t="str">
            <v>MIRLOM_6_PEAKER</v>
          </cell>
          <cell r="E216">
            <v>46</v>
          </cell>
          <cell r="F216">
            <v>46</v>
          </cell>
          <cell r="G216">
            <v>46</v>
          </cell>
          <cell r="H216">
            <v>46</v>
          </cell>
          <cell r="I216">
            <v>46</v>
          </cell>
          <cell r="J216">
            <v>46</v>
          </cell>
          <cell r="K216">
            <v>46</v>
          </cell>
          <cell r="L216">
            <v>46</v>
          </cell>
          <cell r="M216">
            <v>46</v>
          </cell>
          <cell r="N216">
            <v>1</v>
          </cell>
        </row>
        <row r="217">
          <cell r="A217" t="str">
            <v>MIRLOM_7_MWDLKM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1</v>
          </cell>
        </row>
        <row r="218">
          <cell r="A218" t="str">
            <v>MKTRCK_1_UNIT 1</v>
          </cell>
          <cell r="E218">
            <v>47.49</v>
          </cell>
          <cell r="F218">
            <v>47.49</v>
          </cell>
          <cell r="G218">
            <v>47.49</v>
          </cell>
          <cell r="H218">
            <v>47.49</v>
          </cell>
          <cell r="I218">
            <v>47.49</v>
          </cell>
          <cell r="J218">
            <v>47.49</v>
          </cell>
          <cell r="K218">
            <v>47.49</v>
          </cell>
          <cell r="L218">
            <v>47.49</v>
          </cell>
          <cell r="M218">
            <v>47.49</v>
          </cell>
          <cell r="N218">
            <v>1</v>
          </cell>
        </row>
        <row r="219">
          <cell r="A219" t="str">
            <v>MNDALY_6_MCGRTH</v>
          </cell>
          <cell r="E219">
            <v>47.2</v>
          </cell>
          <cell r="F219">
            <v>47.2</v>
          </cell>
          <cell r="G219">
            <v>47.2</v>
          </cell>
          <cell r="H219">
            <v>47.2</v>
          </cell>
          <cell r="I219">
            <v>47.2</v>
          </cell>
          <cell r="J219">
            <v>47.2</v>
          </cell>
          <cell r="K219">
            <v>47.2</v>
          </cell>
          <cell r="L219">
            <v>47.2</v>
          </cell>
          <cell r="M219">
            <v>47.2</v>
          </cell>
          <cell r="N219">
            <v>1</v>
          </cell>
        </row>
        <row r="220">
          <cell r="A220" t="str">
            <v>MOJAVE_1_SIPHON</v>
          </cell>
          <cell r="E220">
            <v>1.6</v>
          </cell>
          <cell r="F220">
            <v>1.6</v>
          </cell>
          <cell r="G220">
            <v>1.6</v>
          </cell>
          <cell r="H220">
            <v>1.6</v>
          </cell>
          <cell r="I220">
            <v>1.6</v>
          </cell>
          <cell r="J220">
            <v>2.4</v>
          </cell>
          <cell r="K220">
            <v>1.6</v>
          </cell>
          <cell r="L220">
            <v>1.6</v>
          </cell>
          <cell r="M220">
            <v>0</v>
          </cell>
          <cell r="N220">
            <v>2</v>
          </cell>
        </row>
        <row r="221">
          <cell r="A221" t="str">
            <v>MOORPK_2_ACOBT1</v>
          </cell>
          <cell r="E221">
            <v>3</v>
          </cell>
          <cell r="F221">
            <v>3</v>
          </cell>
          <cell r="G221">
            <v>3</v>
          </cell>
          <cell r="H221">
            <v>3</v>
          </cell>
          <cell r="I221">
            <v>3</v>
          </cell>
          <cell r="J221">
            <v>3</v>
          </cell>
          <cell r="K221">
            <v>3</v>
          </cell>
          <cell r="L221">
            <v>3</v>
          </cell>
          <cell r="M221">
            <v>3</v>
          </cell>
          <cell r="N221">
            <v>3</v>
          </cell>
        </row>
        <row r="222">
          <cell r="A222" t="str">
            <v>MOSSLD_2_PSP1</v>
          </cell>
          <cell r="E222">
            <v>368.98</v>
          </cell>
          <cell r="F222">
            <v>368.98</v>
          </cell>
          <cell r="G222">
            <v>368.98</v>
          </cell>
          <cell r="H222">
            <v>368.98</v>
          </cell>
          <cell r="I222">
            <v>368.98</v>
          </cell>
          <cell r="J222">
            <v>368.98</v>
          </cell>
          <cell r="K222">
            <v>368.98</v>
          </cell>
          <cell r="L222">
            <v>368.98</v>
          </cell>
          <cell r="M222">
            <v>368.98</v>
          </cell>
          <cell r="N222">
            <v>1</v>
          </cell>
        </row>
        <row r="223">
          <cell r="A223" t="str">
            <v>MOSSLD_2_PSP2</v>
          </cell>
          <cell r="E223">
            <v>370</v>
          </cell>
          <cell r="F223">
            <v>370</v>
          </cell>
          <cell r="G223">
            <v>370</v>
          </cell>
          <cell r="H223">
            <v>370</v>
          </cell>
          <cell r="I223">
            <v>370</v>
          </cell>
          <cell r="J223">
            <v>370</v>
          </cell>
          <cell r="K223">
            <v>370</v>
          </cell>
          <cell r="L223">
            <v>370</v>
          </cell>
          <cell r="M223">
            <v>370</v>
          </cell>
          <cell r="N223">
            <v>1</v>
          </cell>
        </row>
        <row r="224">
          <cell r="A224" t="str">
            <v>MRCHNT_2_PL1X3</v>
          </cell>
          <cell r="E224">
            <v>239.25</v>
          </cell>
          <cell r="F224">
            <v>239.25</v>
          </cell>
          <cell r="G224">
            <v>239.25</v>
          </cell>
          <cell r="H224">
            <v>239.25</v>
          </cell>
          <cell r="I224">
            <v>239.25</v>
          </cell>
          <cell r="J224">
            <v>239.25</v>
          </cell>
          <cell r="K224">
            <v>239.25</v>
          </cell>
          <cell r="L224">
            <v>239.25</v>
          </cell>
          <cell r="M224">
            <v>239.25</v>
          </cell>
          <cell r="N224">
            <v>1</v>
          </cell>
        </row>
        <row r="225">
          <cell r="A225" t="str">
            <v>MRGT_6_MEF2</v>
          </cell>
          <cell r="E225">
            <v>44</v>
          </cell>
          <cell r="F225">
            <v>44</v>
          </cell>
          <cell r="G225">
            <v>44</v>
          </cell>
          <cell r="H225">
            <v>44</v>
          </cell>
          <cell r="I225">
            <v>44</v>
          </cell>
          <cell r="J225">
            <v>44</v>
          </cell>
          <cell r="K225">
            <v>44</v>
          </cell>
          <cell r="L225">
            <v>44</v>
          </cell>
          <cell r="M225">
            <v>44</v>
          </cell>
          <cell r="N225">
            <v>1</v>
          </cell>
        </row>
        <row r="226">
          <cell r="A226" t="str">
            <v>MRGT_6_MMAREF</v>
          </cell>
          <cell r="E226">
            <v>45</v>
          </cell>
          <cell r="F226">
            <v>45</v>
          </cell>
          <cell r="G226">
            <v>45</v>
          </cell>
          <cell r="H226">
            <v>45</v>
          </cell>
          <cell r="I226">
            <v>45</v>
          </cell>
          <cell r="J226">
            <v>45</v>
          </cell>
          <cell r="K226">
            <v>45</v>
          </cell>
          <cell r="L226">
            <v>45</v>
          </cell>
          <cell r="M226">
            <v>45</v>
          </cell>
          <cell r="N226">
            <v>1</v>
          </cell>
        </row>
        <row r="227">
          <cell r="A227" t="str">
            <v>MSTANG_2_MTGBT1</v>
          </cell>
          <cell r="E227">
            <v>150</v>
          </cell>
          <cell r="F227">
            <v>150</v>
          </cell>
          <cell r="G227">
            <v>150</v>
          </cell>
          <cell r="H227">
            <v>150</v>
          </cell>
          <cell r="I227">
            <v>150</v>
          </cell>
          <cell r="J227">
            <v>150</v>
          </cell>
          <cell r="K227">
            <v>150</v>
          </cell>
          <cell r="L227">
            <v>150</v>
          </cell>
          <cell r="M227">
            <v>150</v>
          </cell>
          <cell r="N227">
            <v>1</v>
          </cell>
        </row>
        <row r="228">
          <cell r="A228" t="str">
            <v>NAROW1_2_UNIT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1</v>
          </cell>
        </row>
        <row r="229">
          <cell r="A229" t="str">
            <v>NAROW2_2_UNIT</v>
          </cell>
          <cell r="E229">
            <v>39.659999999999997</v>
          </cell>
          <cell r="F229">
            <v>30.86</v>
          </cell>
          <cell r="G229">
            <v>27.4</v>
          </cell>
          <cell r="H229">
            <v>25.22</v>
          </cell>
          <cell r="I229">
            <v>20</v>
          </cell>
          <cell r="J229">
            <v>10</v>
          </cell>
          <cell r="K229">
            <v>10.8</v>
          </cell>
          <cell r="L229">
            <v>11.2</v>
          </cell>
          <cell r="M229">
            <v>11.52</v>
          </cell>
          <cell r="N229">
            <v>2</v>
          </cell>
        </row>
        <row r="230">
          <cell r="A230" t="str">
            <v>NAVYII_2_UNITS</v>
          </cell>
          <cell r="E230">
            <v>55</v>
          </cell>
          <cell r="F230">
            <v>55</v>
          </cell>
          <cell r="G230">
            <v>55</v>
          </cell>
          <cell r="H230">
            <v>55</v>
          </cell>
          <cell r="I230">
            <v>55</v>
          </cell>
          <cell r="J230">
            <v>55</v>
          </cell>
          <cell r="K230">
            <v>55</v>
          </cell>
          <cell r="L230">
            <v>55</v>
          </cell>
          <cell r="M230">
            <v>55</v>
          </cell>
          <cell r="N230">
            <v>1</v>
          </cell>
        </row>
        <row r="231">
          <cell r="A231" t="str">
            <v>NCPA_7_GP1UN1</v>
          </cell>
          <cell r="E231">
            <v>18.850000000000001</v>
          </cell>
          <cell r="F231">
            <v>18.850000000000001</v>
          </cell>
          <cell r="G231">
            <v>18.850000000000001</v>
          </cell>
          <cell r="H231">
            <v>18.850000000000001</v>
          </cell>
          <cell r="I231">
            <v>18.850000000000001</v>
          </cell>
          <cell r="J231">
            <v>18.850000000000001</v>
          </cell>
          <cell r="K231">
            <v>18.850000000000001</v>
          </cell>
          <cell r="L231">
            <v>18.850000000000001</v>
          </cell>
          <cell r="M231">
            <v>18.850000000000001</v>
          </cell>
          <cell r="N231">
            <v>1</v>
          </cell>
        </row>
        <row r="232">
          <cell r="A232" t="str">
            <v>NCPA_7_GP1UN2</v>
          </cell>
          <cell r="E232">
            <v>19.939999999999998</v>
          </cell>
          <cell r="F232">
            <v>19.939999999999998</v>
          </cell>
          <cell r="G232">
            <v>19.939999999999998</v>
          </cell>
          <cell r="H232">
            <v>19.939999999999998</v>
          </cell>
          <cell r="I232">
            <v>19.939999999999998</v>
          </cell>
          <cell r="J232">
            <v>19.939999999999998</v>
          </cell>
          <cell r="K232">
            <v>19.939999999999998</v>
          </cell>
          <cell r="L232">
            <v>19.939999999999998</v>
          </cell>
          <cell r="M232">
            <v>19.939999999999998</v>
          </cell>
          <cell r="N232">
            <v>1</v>
          </cell>
        </row>
        <row r="233">
          <cell r="A233" t="str">
            <v>NCPA_7_GP2UN3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1</v>
          </cell>
        </row>
        <row r="234">
          <cell r="A234" t="str">
            <v>NCPA_7_GP2UN4</v>
          </cell>
          <cell r="E234">
            <v>37.729999999999997</v>
          </cell>
          <cell r="F234">
            <v>37.729999999999997</v>
          </cell>
          <cell r="G234">
            <v>37.729999999999997</v>
          </cell>
          <cell r="H234">
            <v>37.729999999999997</v>
          </cell>
          <cell r="I234">
            <v>37.729999999999997</v>
          </cell>
          <cell r="J234">
            <v>37.729999999999997</v>
          </cell>
          <cell r="K234">
            <v>37.729999999999997</v>
          </cell>
          <cell r="L234">
            <v>37.729999999999997</v>
          </cell>
          <cell r="M234">
            <v>37.729999999999997</v>
          </cell>
          <cell r="N234">
            <v>1</v>
          </cell>
        </row>
        <row r="235">
          <cell r="A235" t="str">
            <v>OAK C_7_UNIT 1</v>
          </cell>
          <cell r="E235">
            <v>55</v>
          </cell>
          <cell r="F235">
            <v>55</v>
          </cell>
          <cell r="G235">
            <v>55</v>
          </cell>
          <cell r="H235">
            <v>55</v>
          </cell>
          <cell r="I235">
            <v>55</v>
          </cell>
          <cell r="J235">
            <v>55</v>
          </cell>
          <cell r="K235">
            <v>55</v>
          </cell>
          <cell r="L235">
            <v>55</v>
          </cell>
          <cell r="M235">
            <v>55</v>
          </cell>
          <cell r="N235">
            <v>1</v>
          </cell>
        </row>
        <row r="236">
          <cell r="A236" t="str">
            <v>OAK C_7_UNIT 3</v>
          </cell>
          <cell r="E236">
            <v>55</v>
          </cell>
          <cell r="F236">
            <v>55</v>
          </cell>
          <cell r="G236">
            <v>55</v>
          </cell>
          <cell r="H236">
            <v>55</v>
          </cell>
          <cell r="I236">
            <v>55</v>
          </cell>
          <cell r="J236">
            <v>55</v>
          </cell>
          <cell r="K236">
            <v>55</v>
          </cell>
          <cell r="L236">
            <v>55</v>
          </cell>
          <cell r="M236">
            <v>55</v>
          </cell>
          <cell r="N236">
            <v>1</v>
          </cell>
        </row>
        <row r="237">
          <cell r="A237" t="str">
            <v>OGROVE_6_PL1X2</v>
          </cell>
          <cell r="E237">
            <v>96</v>
          </cell>
          <cell r="F237">
            <v>96</v>
          </cell>
          <cell r="G237">
            <v>96</v>
          </cell>
          <cell r="H237">
            <v>96</v>
          </cell>
          <cell r="I237">
            <v>96</v>
          </cell>
          <cell r="J237">
            <v>96</v>
          </cell>
          <cell r="K237">
            <v>96</v>
          </cell>
          <cell r="L237">
            <v>96</v>
          </cell>
          <cell r="M237">
            <v>96</v>
          </cell>
          <cell r="N237">
            <v>1</v>
          </cell>
        </row>
        <row r="238">
          <cell r="A238" t="str">
            <v>OLINDA_2_COYCRK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1</v>
          </cell>
        </row>
        <row r="239">
          <cell r="A239" t="str">
            <v>OMAR_2_UNIT 1</v>
          </cell>
          <cell r="E239">
            <v>75</v>
          </cell>
          <cell r="F239">
            <v>74.67</v>
          </cell>
          <cell r="G239">
            <v>73.67</v>
          </cell>
          <cell r="H239">
            <v>73</v>
          </cell>
          <cell r="I239">
            <v>72.67</v>
          </cell>
          <cell r="J239">
            <v>73.67</v>
          </cell>
          <cell r="K239">
            <v>74.33</v>
          </cell>
          <cell r="L239">
            <v>75</v>
          </cell>
          <cell r="M239">
            <v>75</v>
          </cell>
          <cell r="N239">
            <v>1</v>
          </cell>
        </row>
        <row r="240">
          <cell r="A240" t="str">
            <v>OMAR_2_UNIT 2</v>
          </cell>
          <cell r="E240">
            <v>75</v>
          </cell>
          <cell r="F240">
            <v>74.67</v>
          </cell>
          <cell r="G240">
            <v>73.67</v>
          </cell>
          <cell r="H240">
            <v>73.33</v>
          </cell>
          <cell r="I240">
            <v>73</v>
          </cell>
          <cell r="J240">
            <v>73.67</v>
          </cell>
          <cell r="K240">
            <v>74.67</v>
          </cell>
          <cell r="L240">
            <v>75</v>
          </cell>
          <cell r="M240">
            <v>75</v>
          </cell>
          <cell r="N240">
            <v>1</v>
          </cell>
        </row>
        <row r="241">
          <cell r="A241" t="str">
            <v>OMAR_2_UNIT 3</v>
          </cell>
          <cell r="E241">
            <v>75</v>
          </cell>
          <cell r="F241">
            <v>73.67</v>
          </cell>
          <cell r="G241">
            <v>73.67</v>
          </cell>
          <cell r="H241">
            <v>73.33</v>
          </cell>
          <cell r="I241">
            <v>73</v>
          </cell>
          <cell r="J241">
            <v>73.67</v>
          </cell>
          <cell r="K241">
            <v>75</v>
          </cell>
          <cell r="L241">
            <v>75</v>
          </cell>
          <cell r="M241">
            <v>75</v>
          </cell>
          <cell r="N241">
            <v>1</v>
          </cell>
        </row>
        <row r="242">
          <cell r="A242" t="str">
            <v>OMAR_2_UNIT 4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1</v>
          </cell>
        </row>
        <row r="243">
          <cell r="A243" t="str">
            <v>ORMOND_7_UNIT 1</v>
          </cell>
          <cell r="E243">
            <v>641.27</v>
          </cell>
          <cell r="F243">
            <v>641.27</v>
          </cell>
          <cell r="G243">
            <v>641.27</v>
          </cell>
          <cell r="H243">
            <v>641.27</v>
          </cell>
          <cell r="I243">
            <v>641.27</v>
          </cell>
          <cell r="J243">
            <v>641.27</v>
          </cell>
          <cell r="K243">
            <v>641.27</v>
          </cell>
          <cell r="L243">
            <v>641.27</v>
          </cell>
          <cell r="M243">
            <v>641.27</v>
          </cell>
          <cell r="N243">
            <v>1</v>
          </cell>
        </row>
        <row r="244">
          <cell r="A244" t="str">
            <v>ORMOND_7_UNIT 2</v>
          </cell>
          <cell r="E244">
            <v>700</v>
          </cell>
          <cell r="F244">
            <v>700</v>
          </cell>
          <cell r="G244">
            <v>700</v>
          </cell>
          <cell r="H244">
            <v>700</v>
          </cell>
          <cell r="I244">
            <v>700</v>
          </cell>
          <cell r="J244">
            <v>700</v>
          </cell>
          <cell r="K244">
            <v>700</v>
          </cell>
          <cell r="L244">
            <v>700</v>
          </cell>
          <cell r="M244">
            <v>700</v>
          </cell>
          <cell r="N244">
            <v>1</v>
          </cell>
        </row>
        <row r="245">
          <cell r="A245" t="str">
            <v>OROVIL_6_UNIT</v>
          </cell>
          <cell r="E245">
            <v>3.5</v>
          </cell>
          <cell r="F245">
            <v>3.5</v>
          </cell>
          <cell r="G245">
            <v>3.5</v>
          </cell>
          <cell r="H245">
            <v>3.5</v>
          </cell>
          <cell r="I245">
            <v>3.5</v>
          </cell>
          <cell r="J245">
            <v>3.5</v>
          </cell>
          <cell r="K245">
            <v>3.5</v>
          </cell>
          <cell r="L245">
            <v>3.5</v>
          </cell>
          <cell r="M245">
            <v>3.5</v>
          </cell>
          <cell r="N245">
            <v>1</v>
          </cell>
        </row>
        <row r="246">
          <cell r="A246" t="str">
            <v>OTAY_6_PL1X2</v>
          </cell>
          <cell r="E246">
            <v>37.200000000000003</v>
          </cell>
          <cell r="F246">
            <v>37.200000000000003</v>
          </cell>
          <cell r="G246">
            <v>37.200000000000003</v>
          </cell>
          <cell r="H246">
            <v>37.200000000000003</v>
          </cell>
          <cell r="I246">
            <v>37.200000000000003</v>
          </cell>
          <cell r="J246">
            <v>37.200000000000003</v>
          </cell>
          <cell r="K246">
            <v>37.200000000000003</v>
          </cell>
          <cell r="L246">
            <v>37.200000000000003</v>
          </cell>
          <cell r="M246">
            <v>37.200000000000003</v>
          </cell>
          <cell r="N246">
            <v>1</v>
          </cell>
        </row>
        <row r="247">
          <cell r="A247" t="str">
            <v>OTMESA_2_PL1X3</v>
          </cell>
          <cell r="E247">
            <v>448.6</v>
          </cell>
          <cell r="F247">
            <v>448.6</v>
          </cell>
          <cell r="G247">
            <v>448.6</v>
          </cell>
          <cell r="H247">
            <v>448.6</v>
          </cell>
          <cell r="I247">
            <v>448.6</v>
          </cell>
          <cell r="J247">
            <v>448.6</v>
          </cell>
          <cell r="K247">
            <v>448.6</v>
          </cell>
          <cell r="L247">
            <v>448.6</v>
          </cell>
          <cell r="M247">
            <v>448.6</v>
          </cell>
          <cell r="N247">
            <v>1</v>
          </cell>
        </row>
        <row r="248">
          <cell r="A248" t="str">
            <v>PADUA_6_MWDSDM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1</v>
          </cell>
        </row>
        <row r="249">
          <cell r="A249" t="str">
            <v>PADUA_7_SDIMAS</v>
          </cell>
          <cell r="E249">
            <v>0</v>
          </cell>
          <cell r="F249">
            <v>0</v>
          </cell>
          <cell r="G249">
            <v>0.85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1</v>
          </cell>
        </row>
        <row r="250">
          <cell r="A250" t="str">
            <v>PALOMR_2_PL1X3</v>
          </cell>
          <cell r="E250">
            <v>363.21000000000004</v>
          </cell>
          <cell r="F250">
            <v>363.21000000000004</v>
          </cell>
          <cell r="G250">
            <v>363.21000000000004</v>
          </cell>
          <cell r="H250">
            <v>363.21000000000004</v>
          </cell>
          <cell r="I250">
            <v>363.21000000000004</v>
          </cell>
          <cell r="J250">
            <v>363.21000000000004</v>
          </cell>
          <cell r="K250">
            <v>363.21000000000004</v>
          </cell>
          <cell r="L250">
            <v>363.21000000000004</v>
          </cell>
          <cell r="M250">
            <v>363.21000000000004</v>
          </cell>
          <cell r="N250">
            <v>1</v>
          </cell>
        </row>
        <row r="251">
          <cell r="A251" t="str">
            <v>PARDEB_6_UNITS</v>
          </cell>
          <cell r="E251">
            <v>19.940000000000001</v>
          </cell>
          <cell r="F251">
            <v>7.76</v>
          </cell>
          <cell r="G251">
            <v>27.3</v>
          </cell>
          <cell r="H251">
            <v>17.7</v>
          </cell>
          <cell r="I251">
            <v>19.18</v>
          </cell>
          <cell r="J251">
            <v>15.44</v>
          </cell>
          <cell r="K251">
            <v>18.7</v>
          </cell>
          <cell r="L251">
            <v>15.7</v>
          </cell>
          <cell r="M251">
            <v>26.42</v>
          </cell>
          <cell r="N251">
            <v>1</v>
          </cell>
        </row>
        <row r="252">
          <cell r="A252" t="str">
            <v>PEASE_1_TBEBT1</v>
          </cell>
          <cell r="E252">
            <v>7</v>
          </cell>
          <cell r="F252">
            <v>7</v>
          </cell>
          <cell r="G252">
            <v>7</v>
          </cell>
          <cell r="H252">
            <v>7</v>
          </cell>
          <cell r="I252">
            <v>7</v>
          </cell>
          <cell r="J252">
            <v>7</v>
          </cell>
          <cell r="K252">
            <v>7</v>
          </cell>
          <cell r="L252">
            <v>7</v>
          </cell>
          <cell r="M252">
            <v>7</v>
          </cell>
          <cell r="N252">
            <v>3</v>
          </cell>
        </row>
        <row r="253">
          <cell r="A253" t="str">
            <v>PINFLT_7_UNITS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1</v>
          </cell>
        </row>
        <row r="254">
          <cell r="A254" t="str">
            <v>PIOPIC_2_CTG1</v>
          </cell>
          <cell r="E254">
            <v>111.3</v>
          </cell>
          <cell r="F254">
            <v>111.3</v>
          </cell>
          <cell r="G254">
            <v>111.3</v>
          </cell>
          <cell r="H254">
            <v>111.3</v>
          </cell>
          <cell r="I254">
            <v>111.3</v>
          </cell>
          <cell r="J254">
            <v>111.3</v>
          </cell>
          <cell r="K254">
            <v>111.3</v>
          </cell>
          <cell r="L254">
            <v>111.3</v>
          </cell>
          <cell r="M254">
            <v>111.3</v>
          </cell>
          <cell r="N254">
            <v>1</v>
          </cell>
        </row>
        <row r="255">
          <cell r="A255" t="str">
            <v>PIOPIC_2_CTG2</v>
          </cell>
          <cell r="E255">
            <v>112.7</v>
          </cell>
          <cell r="F255">
            <v>112.7</v>
          </cell>
          <cell r="G255">
            <v>112.7</v>
          </cell>
          <cell r="H255">
            <v>112.7</v>
          </cell>
          <cell r="I255">
            <v>112.7</v>
          </cell>
          <cell r="J255">
            <v>112.7</v>
          </cell>
          <cell r="K255">
            <v>112.7</v>
          </cell>
          <cell r="L255">
            <v>112.7</v>
          </cell>
          <cell r="M255">
            <v>112.7</v>
          </cell>
          <cell r="N255">
            <v>1</v>
          </cell>
        </row>
        <row r="256">
          <cell r="A256" t="str">
            <v>PIOPIC_2_CTG3</v>
          </cell>
          <cell r="E256">
            <v>112</v>
          </cell>
          <cell r="F256">
            <v>112</v>
          </cell>
          <cell r="G256">
            <v>112</v>
          </cell>
          <cell r="H256">
            <v>112</v>
          </cell>
          <cell r="I256">
            <v>112</v>
          </cell>
          <cell r="J256">
            <v>112</v>
          </cell>
          <cell r="K256">
            <v>112</v>
          </cell>
          <cell r="L256">
            <v>112</v>
          </cell>
          <cell r="M256">
            <v>112</v>
          </cell>
          <cell r="N256">
            <v>1</v>
          </cell>
        </row>
        <row r="257">
          <cell r="A257" t="str">
            <v>PIT1_7_UNIT 1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1</v>
          </cell>
        </row>
        <row r="258">
          <cell r="A258" t="str">
            <v>PIT1_7_UNIT 2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1</v>
          </cell>
        </row>
        <row r="259">
          <cell r="A259" t="str">
            <v>PIT3_7_PL1X3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1</v>
          </cell>
        </row>
        <row r="260">
          <cell r="A260" t="str">
            <v>PIT4_7_PL1X2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1</v>
          </cell>
        </row>
        <row r="261">
          <cell r="A261" t="str">
            <v>PIT5_7_PL1X2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1</v>
          </cell>
        </row>
        <row r="262">
          <cell r="A262" t="str">
            <v>PIT5_7_PL3X4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1</v>
          </cell>
        </row>
        <row r="263">
          <cell r="A263" t="str">
            <v>PIT6_7_UNIT 1</v>
          </cell>
          <cell r="E263">
            <v>38.200000000000003</v>
          </cell>
          <cell r="F263">
            <v>31.2</v>
          </cell>
          <cell r="G263">
            <v>37</v>
          </cell>
          <cell r="H263">
            <v>37.200000000000003</v>
          </cell>
          <cell r="I263">
            <v>36.340000000000003</v>
          </cell>
          <cell r="J263">
            <v>30.46</v>
          </cell>
          <cell r="K263">
            <v>30.28</v>
          </cell>
          <cell r="L263">
            <v>35.51</v>
          </cell>
          <cell r="M263">
            <v>38</v>
          </cell>
          <cell r="N263">
            <v>1</v>
          </cell>
        </row>
        <row r="264">
          <cell r="A264" t="str">
            <v>PIT6_7_UNIT 2</v>
          </cell>
          <cell r="E264">
            <v>37.65</v>
          </cell>
          <cell r="F264">
            <v>31.15</v>
          </cell>
          <cell r="G264">
            <v>37.799999999999997</v>
          </cell>
          <cell r="H264">
            <v>36.78</v>
          </cell>
          <cell r="I264">
            <v>36.700000000000003</v>
          </cell>
          <cell r="J264">
            <v>35.72</v>
          </cell>
          <cell r="K264">
            <v>29.76</v>
          </cell>
          <cell r="L264">
            <v>36.299999999999997</v>
          </cell>
          <cell r="M264">
            <v>38.04</v>
          </cell>
          <cell r="N264">
            <v>1</v>
          </cell>
        </row>
        <row r="265">
          <cell r="A265" t="str">
            <v>PIT7_7_UNIT 1</v>
          </cell>
          <cell r="E265">
            <v>53.14</v>
          </cell>
          <cell r="F265">
            <v>51.64</v>
          </cell>
          <cell r="G265">
            <v>52</v>
          </cell>
          <cell r="H265">
            <v>53.2</v>
          </cell>
          <cell r="I265">
            <v>53.4</v>
          </cell>
          <cell r="J265">
            <v>53.44</v>
          </cell>
          <cell r="K265">
            <v>51.36</v>
          </cell>
          <cell r="L265">
            <v>42.4</v>
          </cell>
          <cell r="M265">
            <v>53.09</v>
          </cell>
          <cell r="N265">
            <v>1</v>
          </cell>
        </row>
        <row r="266">
          <cell r="A266" t="str">
            <v>PIT7_7_UNIT 2</v>
          </cell>
          <cell r="E266">
            <v>52.6</v>
          </cell>
          <cell r="F266">
            <v>41.9</v>
          </cell>
          <cell r="G266">
            <v>50.76</v>
          </cell>
          <cell r="H266">
            <v>52.2</v>
          </cell>
          <cell r="I266">
            <v>53.2</v>
          </cell>
          <cell r="J266">
            <v>53.39</v>
          </cell>
          <cell r="K266">
            <v>52.8</v>
          </cell>
          <cell r="L266">
            <v>43.47</v>
          </cell>
          <cell r="M266">
            <v>42.39</v>
          </cell>
          <cell r="N266">
            <v>1</v>
          </cell>
        </row>
        <row r="267">
          <cell r="A267" t="str">
            <v>PLMSSR_6_HISIER</v>
          </cell>
          <cell r="E267">
            <v>6</v>
          </cell>
          <cell r="F267">
            <v>6</v>
          </cell>
          <cell r="G267">
            <v>6</v>
          </cell>
          <cell r="H267">
            <v>6</v>
          </cell>
          <cell r="I267">
            <v>6</v>
          </cell>
          <cell r="J267">
            <v>6</v>
          </cell>
          <cell r="K267">
            <v>6</v>
          </cell>
          <cell r="L267">
            <v>6</v>
          </cell>
          <cell r="M267">
            <v>6</v>
          </cell>
          <cell r="N267">
            <v>1</v>
          </cell>
        </row>
        <row r="268">
          <cell r="A268" t="str">
            <v>PNCHEG_2_PL1X4</v>
          </cell>
          <cell r="E268">
            <v>417</v>
          </cell>
          <cell r="F268">
            <v>417</v>
          </cell>
          <cell r="G268">
            <v>412.84</v>
          </cell>
          <cell r="H268">
            <v>410.24</v>
          </cell>
          <cell r="I268">
            <v>410.24</v>
          </cell>
          <cell r="J268">
            <v>417</v>
          </cell>
          <cell r="K268">
            <v>417</v>
          </cell>
          <cell r="L268">
            <v>417</v>
          </cell>
          <cell r="M268">
            <v>417</v>
          </cell>
          <cell r="N268">
            <v>1</v>
          </cell>
        </row>
        <row r="269">
          <cell r="A269" t="str">
            <v>PNCHPP_1_PL1X2</v>
          </cell>
          <cell r="E269">
            <v>115.16</v>
          </cell>
          <cell r="F269">
            <v>113</v>
          </cell>
          <cell r="G269">
            <v>111.34</v>
          </cell>
          <cell r="H269">
            <v>108.54</v>
          </cell>
          <cell r="I269">
            <v>109</v>
          </cell>
          <cell r="J269">
            <v>110</v>
          </cell>
          <cell r="K269">
            <v>113</v>
          </cell>
          <cell r="L269">
            <v>119</v>
          </cell>
          <cell r="M269">
            <v>119.91</v>
          </cell>
          <cell r="N269">
            <v>1</v>
          </cell>
        </row>
        <row r="270">
          <cell r="A270" t="str">
            <v>PNOCHE_1_PL1X2</v>
          </cell>
          <cell r="E270">
            <v>49.97</v>
          </cell>
          <cell r="F270">
            <v>49.97</v>
          </cell>
          <cell r="G270">
            <v>49.97</v>
          </cell>
          <cell r="H270">
            <v>49.97</v>
          </cell>
          <cell r="I270">
            <v>49.97</v>
          </cell>
          <cell r="J270">
            <v>49.97</v>
          </cell>
          <cell r="K270">
            <v>49.97</v>
          </cell>
          <cell r="L270">
            <v>49.97</v>
          </cell>
          <cell r="M270">
            <v>49.97</v>
          </cell>
          <cell r="N270">
            <v>1</v>
          </cell>
        </row>
        <row r="271">
          <cell r="A271" t="str">
            <v>PNOCHE_1_UNITA1</v>
          </cell>
          <cell r="E271">
            <v>52.01</v>
          </cell>
          <cell r="F271">
            <v>52.01</v>
          </cell>
          <cell r="G271">
            <v>52.01</v>
          </cell>
          <cell r="H271">
            <v>52.01</v>
          </cell>
          <cell r="I271">
            <v>52.01</v>
          </cell>
          <cell r="J271">
            <v>52.01</v>
          </cell>
          <cell r="K271">
            <v>52.01</v>
          </cell>
          <cell r="L271">
            <v>52.01</v>
          </cell>
          <cell r="M271">
            <v>52.01</v>
          </cell>
          <cell r="N271">
            <v>1</v>
          </cell>
        </row>
        <row r="272">
          <cell r="A272" t="str">
            <v>POEPH_7_UNIT 1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1</v>
          </cell>
        </row>
        <row r="273">
          <cell r="A273" t="str">
            <v>POEPH_7_UNIT 2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1</v>
          </cell>
        </row>
        <row r="274">
          <cell r="A274" t="str">
            <v>PSWEET_1_STCRUZ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1</v>
          </cell>
        </row>
        <row r="275">
          <cell r="A275" t="str">
            <v>RCKCRK_7_UNIT 1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1</v>
          </cell>
        </row>
        <row r="276">
          <cell r="A276" t="str">
            <v>RCKCRK_7_UNIT 2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1</v>
          </cell>
        </row>
        <row r="277">
          <cell r="A277" t="str">
            <v>REDBLF_6_UNIT</v>
          </cell>
          <cell r="E277">
            <v>44</v>
          </cell>
          <cell r="F277">
            <v>44</v>
          </cell>
          <cell r="G277">
            <v>44</v>
          </cell>
          <cell r="H277">
            <v>44</v>
          </cell>
          <cell r="I277">
            <v>44</v>
          </cell>
          <cell r="J277">
            <v>44</v>
          </cell>
          <cell r="K277">
            <v>44</v>
          </cell>
          <cell r="L277">
            <v>44</v>
          </cell>
          <cell r="M277">
            <v>44</v>
          </cell>
          <cell r="N277">
            <v>1</v>
          </cell>
        </row>
        <row r="278">
          <cell r="A278" t="str">
            <v>REDOND_7_UNIT 5</v>
          </cell>
          <cell r="E278">
            <v>168.87</v>
          </cell>
          <cell r="F278">
            <v>168.87</v>
          </cell>
          <cell r="G278">
            <v>168.87</v>
          </cell>
          <cell r="H278">
            <v>168.87</v>
          </cell>
          <cell r="I278">
            <v>168.87</v>
          </cell>
          <cell r="J278">
            <v>168.87</v>
          </cell>
          <cell r="K278">
            <v>168.87</v>
          </cell>
          <cell r="L278">
            <v>168.87</v>
          </cell>
          <cell r="M278">
            <v>168.87</v>
          </cell>
          <cell r="N278">
            <v>1</v>
          </cell>
        </row>
        <row r="279">
          <cell r="A279" t="str">
            <v>REDOND_7_UNIT 6</v>
          </cell>
          <cell r="E279">
            <v>164.29</v>
          </cell>
          <cell r="F279">
            <v>164.29</v>
          </cell>
          <cell r="G279">
            <v>164.29</v>
          </cell>
          <cell r="H279">
            <v>164.29</v>
          </cell>
          <cell r="I279">
            <v>164.29</v>
          </cell>
          <cell r="J279">
            <v>164.29</v>
          </cell>
          <cell r="K279">
            <v>164.29</v>
          </cell>
          <cell r="L279">
            <v>164.29</v>
          </cell>
          <cell r="M279">
            <v>164.29</v>
          </cell>
          <cell r="N279">
            <v>1</v>
          </cell>
        </row>
        <row r="280">
          <cell r="A280" t="str">
            <v>REDOND_7_UNIT 8</v>
          </cell>
          <cell r="E280">
            <v>350</v>
          </cell>
          <cell r="F280">
            <v>350</v>
          </cell>
          <cell r="G280">
            <v>350</v>
          </cell>
          <cell r="H280">
            <v>350</v>
          </cell>
          <cell r="I280">
            <v>350</v>
          </cell>
          <cell r="J280">
            <v>350</v>
          </cell>
          <cell r="K280">
            <v>350</v>
          </cell>
          <cell r="L280">
            <v>350</v>
          </cell>
          <cell r="M280">
            <v>350</v>
          </cell>
          <cell r="N280">
            <v>1</v>
          </cell>
        </row>
        <row r="281">
          <cell r="A281" t="str">
            <v>ROLLIN_6_UNIT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2</v>
          </cell>
        </row>
        <row r="282">
          <cell r="A282" t="str">
            <v>RUSCTY_2_UNITS</v>
          </cell>
          <cell r="E282">
            <v>440.17999999999995</v>
          </cell>
          <cell r="F282">
            <v>440.17999999999995</v>
          </cell>
          <cell r="G282">
            <v>440.17999999999995</v>
          </cell>
          <cell r="H282">
            <v>440.17999999999995</v>
          </cell>
          <cell r="I282">
            <v>422.4</v>
          </cell>
          <cell r="J282">
            <v>425.9</v>
          </cell>
          <cell r="K282">
            <v>430.32000000000005</v>
          </cell>
          <cell r="L282">
            <v>440.17999999999995</v>
          </cell>
          <cell r="M282">
            <v>440.17999999999995</v>
          </cell>
          <cell r="N282">
            <v>1</v>
          </cell>
        </row>
        <row r="283">
          <cell r="A283" t="str">
            <v>RVRVEW_1_UNITA1</v>
          </cell>
          <cell r="E283">
            <v>47.6</v>
          </cell>
          <cell r="F283">
            <v>47.6</v>
          </cell>
          <cell r="G283">
            <v>47.6</v>
          </cell>
          <cell r="H283">
            <v>47.6</v>
          </cell>
          <cell r="I283">
            <v>47.6</v>
          </cell>
          <cell r="J283">
            <v>47.6</v>
          </cell>
          <cell r="K283">
            <v>47.6</v>
          </cell>
          <cell r="L283">
            <v>47.6</v>
          </cell>
          <cell r="M283">
            <v>47.6</v>
          </cell>
          <cell r="N283">
            <v>1</v>
          </cell>
        </row>
        <row r="284">
          <cell r="A284" t="str">
            <v>RVSIDE_2_RERCU3</v>
          </cell>
          <cell r="E284">
            <v>49</v>
          </cell>
          <cell r="F284">
            <v>49</v>
          </cell>
          <cell r="G284">
            <v>49</v>
          </cell>
          <cell r="H284">
            <v>49</v>
          </cell>
          <cell r="I284">
            <v>49</v>
          </cell>
          <cell r="J284">
            <v>49</v>
          </cell>
          <cell r="K284">
            <v>49</v>
          </cell>
          <cell r="L284">
            <v>49</v>
          </cell>
          <cell r="M284">
            <v>49</v>
          </cell>
          <cell r="N284">
            <v>1</v>
          </cell>
        </row>
        <row r="285">
          <cell r="A285" t="str">
            <v>RVSIDE_2_RERCU4</v>
          </cell>
          <cell r="E285">
            <v>49</v>
          </cell>
          <cell r="F285">
            <v>49</v>
          </cell>
          <cell r="G285">
            <v>49</v>
          </cell>
          <cell r="H285">
            <v>49</v>
          </cell>
          <cell r="I285">
            <v>49</v>
          </cell>
          <cell r="J285">
            <v>49</v>
          </cell>
          <cell r="K285">
            <v>49</v>
          </cell>
          <cell r="L285">
            <v>49</v>
          </cell>
          <cell r="M285">
            <v>49</v>
          </cell>
          <cell r="N285">
            <v>1</v>
          </cell>
        </row>
        <row r="286">
          <cell r="A286" t="str">
            <v>RVSIDE_6_RERCU1</v>
          </cell>
          <cell r="E286">
            <v>48.35</v>
          </cell>
          <cell r="F286">
            <v>48.35</v>
          </cell>
          <cell r="G286">
            <v>48.35</v>
          </cell>
          <cell r="H286">
            <v>48.35</v>
          </cell>
          <cell r="I286">
            <v>48.35</v>
          </cell>
          <cell r="J286">
            <v>48.35</v>
          </cell>
          <cell r="K286">
            <v>48.35</v>
          </cell>
          <cell r="L286">
            <v>48.35</v>
          </cell>
          <cell r="M286">
            <v>48.35</v>
          </cell>
          <cell r="N286">
            <v>1</v>
          </cell>
        </row>
        <row r="287">
          <cell r="A287" t="str">
            <v>RVSIDE_6_RERCU2</v>
          </cell>
          <cell r="E287">
            <v>48.5</v>
          </cell>
          <cell r="F287">
            <v>48.5</v>
          </cell>
          <cell r="G287">
            <v>48.5</v>
          </cell>
          <cell r="H287">
            <v>48.5</v>
          </cell>
          <cell r="I287">
            <v>48.5</v>
          </cell>
          <cell r="J287">
            <v>48.5</v>
          </cell>
          <cell r="K287">
            <v>48.5</v>
          </cell>
          <cell r="L287">
            <v>48.5</v>
          </cell>
          <cell r="M287">
            <v>48.5</v>
          </cell>
          <cell r="N287">
            <v>1</v>
          </cell>
        </row>
        <row r="288">
          <cell r="A288" t="str">
            <v>RVSIDE_6_SPRING</v>
          </cell>
          <cell r="E288">
            <v>28</v>
          </cell>
          <cell r="F288">
            <v>28</v>
          </cell>
          <cell r="G288">
            <v>28</v>
          </cell>
          <cell r="H288">
            <v>28</v>
          </cell>
          <cell r="I288">
            <v>28</v>
          </cell>
          <cell r="J288">
            <v>28</v>
          </cell>
          <cell r="K288">
            <v>28</v>
          </cell>
          <cell r="L288">
            <v>28</v>
          </cell>
          <cell r="M288">
            <v>28</v>
          </cell>
          <cell r="N288">
            <v>1</v>
          </cell>
        </row>
        <row r="289">
          <cell r="A289" t="str">
            <v>SALTSP_7_UNITS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1</v>
          </cell>
        </row>
        <row r="290">
          <cell r="A290" t="str">
            <v>SANBRN_2_ES1BT3</v>
          </cell>
          <cell r="E290">
            <v>22</v>
          </cell>
          <cell r="F290">
            <v>22</v>
          </cell>
          <cell r="G290">
            <v>22</v>
          </cell>
          <cell r="H290">
            <v>22</v>
          </cell>
          <cell r="I290">
            <v>22</v>
          </cell>
          <cell r="J290">
            <v>22</v>
          </cell>
          <cell r="K290">
            <v>22</v>
          </cell>
          <cell r="L290">
            <v>22</v>
          </cell>
          <cell r="M290">
            <v>22</v>
          </cell>
          <cell r="N290">
            <v>2</v>
          </cell>
        </row>
        <row r="291">
          <cell r="A291" t="str">
            <v>SANBRN_2_ES2SB3</v>
          </cell>
          <cell r="E291">
            <v>18</v>
          </cell>
          <cell r="F291">
            <v>18</v>
          </cell>
          <cell r="G291">
            <v>18</v>
          </cell>
          <cell r="H291">
            <v>18</v>
          </cell>
          <cell r="I291">
            <v>18</v>
          </cell>
          <cell r="J291">
            <v>18</v>
          </cell>
          <cell r="K291">
            <v>18</v>
          </cell>
          <cell r="L291">
            <v>18</v>
          </cell>
          <cell r="M291">
            <v>18</v>
          </cell>
          <cell r="N291">
            <v>2</v>
          </cell>
        </row>
        <row r="292">
          <cell r="A292" t="str">
            <v>SANBRN_2_ESABT1</v>
          </cell>
          <cell r="E292">
            <v>160</v>
          </cell>
          <cell r="F292">
            <v>160</v>
          </cell>
          <cell r="G292">
            <v>160</v>
          </cell>
          <cell r="H292">
            <v>160</v>
          </cell>
          <cell r="I292">
            <v>160</v>
          </cell>
          <cell r="J292">
            <v>160</v>
          </cell>
          <cell r="K292">
            <v>160</v>
          </cell>
          <cell r="L292">
            <v>160</v>
          </cell>
          <cell r="M292">
            <v>160</v>
          </cell>
          <cell r="N292">
            <v>2</v>
          </cell>
        </row>
        <row r="293">
          <cell r="A293" t="str">
            <v>SANBRN_2_ESBBT1</v>
          </cell>
          <cell r="E293">
            <v>200</v>
          </cell>
          <cell r="F293">
            <v>200</v>
          </cell>
          <cell r="G293">
            <v>200</v>
          </cell>
          <cell r="H293">
            <v>200</v>
          </cell>
          <cell r="I293">
            <v>200</v>
          </cell>
          <cell r="J293">
            <v>200</v>
          </cell>
          <cell r="K293">
            <v>200</v>
          </cell>
          <cell r="L293">
            <v>200</v>
          </cell>
          <cell r="M293">
            <v>200</v>
          </cell>
          <cell r="N293">
            <v>2</v>
          </cell>
        </row>
        <row r="294">
          <cell r="A294" t="str">
            <v>SANLOB_1_OSFBM1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1</v>
          </cell>
        </row>
        <row r="295">
          <cell r="A295" t="str">
            <v>SANTFG_7_UNITS</v>
          </cell>
          <cell r="E295">
            <v>42</v>
          </cell>
          <cell r="F295">
            <v>42</v>
          </cell>
          <cell r="G295">
            <v>42</v>
          </cell>
          <cell r="H295">
            <v>42</v>
          </cell>
          <cell r="I295">
            <v>42</v>
          </cell>
          <cell r="J295">
            <v>42</v>
          </cell>
          <cell r="K295">
            <v>42</v>
          </cell>
          <cell r="L295">
            <v>42</v>
          </cell>
          <cell r="M295">
            <v>42</v>
          </cell>
          <cell r="N295">
            <v>1</v>
          </cell>
        </row>
        <row r="296">
          <cell r="A296" t="str">
            <v>SANTGO_2_MABBT1</v>
          </cell>
          <cell r="E296">
            <v>4</v>
          </cell>
          <cell r="F296">
            <v>4</v>
          </cell>
          <cell r="G296">
            <v>4</v>
          </cell>
          <cell r="H296">
            <v>4</v>
          </cell>
          <cell r="I296">
            <v>4</v>
          </cell>
          <cell r="J296">
            <v>4</v>
          </cell>
          <cell r="K296">
            <v>4</v>
          </cell>
          <cell r="L296">
            <v>4</v>
          </cell>
          <cell r="M296">
            <v>4</v>
          </cell>
          <cell r="N296">
            <v>3</v>
          </cell>
        </row>
        <row r="297">
          <cell r="A297" t="str">
            <v>SAUGUS_6_MWDFTH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1</v>
          </cell>
        </row>
        <row r="298">
          <cell r="A298" t="str">
            <v>SBERDO_2_PSP3</v>
          </cell>
          <cell r="E298">
            <v>457</v>
          </cell>
          <cell r="F298">
            <v>457</v>
          </cell>
          <cell r="G298">
            <v>457</v>
          </cell>
          <cell r="H298">
            <v>457</v>
          </cell>
          <cell r="I298">
            <v>457</v>
          </cell>
          <cell r="J298">
            <v>457</v>
          </cell>
          <cell r="K298">
            <v>457</v>
          </cell>
          <cell r="L298">
            <v>457</v>
          </cell>
          <cell r="M298">
            <v>457</v>
          </cell>
          <cell r="N298">
            <v>1</v>
          </cell>
        </row>
        <row r="299">
          <cell r="A299" t="str">
            <v>SBERDO_2_PSP4</v>
          </cell>
          <cell r="E299">
            <v>457</v>
          </cell>
          <cell r="F299">
            <v>457</v>
          </cell>
          <cell r="G299">
            <v>457</v>
          </cell>
          <cell r="H299">
            <v>457</v>
          </cell>
          <cell r="I299">
            <v>457</v>
          </cell>
          <cell r="J299">
            <v>457</v>
          </cell>
          <cell r="K299">
            <v>457</v>
          </cell>
          <cell r="L299">
            <v>457</v>
          </cell>
          <cell r="M299">
            <v>457</v>
          </cell>
          <cell r="N299">
            <v>1</v>
          </cell>
        </row>
        <row r="300">
          <cell r="A300" t="str">
            <v>SCEHOV_2_HOOVER</v>
          </cell>
          <cell r="E300">
            <v>286</v>
          </cell>
          <cell r="F300">
            <v>286</v>
          </cell>
          <cell r="G300">
            <v>286</v>
          </cell>
          <cell r="H300">
            <v>286</v>
          </cell>
          <cell r="I300">
            <v>286</v>
          </cell>
          <cell r="J300">
            <v>286</v>
          </cell>
          <cell r="K300">
            <v>286</v>
          </cell>
          <cell r="L300">
            <v>286</v>
          </cell>
          <cell r="M300">
            <v>286</v>
          </cell>
          <cell r="N300">
            <v>1</v>
          </cell>
        </row>
        <row r="301">
          <cell r="A301" t="str">
            <v>SCHLTE_1_PL1X3</v>
          </cell>
          <cell r="E301">
            <v>230.55</v>
          </cell>
          <cell r="F301">
            <v>228.59999999999997</v>
          </cell>
          <cell r="G301">
            <v>222</v>
          </cell>
          <cell r="H301">
            <v>218.94</v>
          </cell>
          <cell r="I301">
            <v>219.34999999999997</v>
          </cell>
          <cell r="J301">
            <v>222.38</v>
          </cell>
          <cell r="K301">
            <v>228.27999999999997</v>
          </cell>
          <cell r="L301">
            <v>235.34999999999997</v>
          </cell>
          <cell r="M301">
            <v>235.15999999999997</v>
          </cell>
          <cell r="N301">
            <v>1</v>
          </cell>
        </row>
        <row r="302">
          <cell r="A302" t="str">
            <v>SENTNL_2_CTG1</v>
          </cell>
          <cell r="E302">
            <v>107.68</v>
          </cell>
          <cell r="F302">
            <v>107.68</v>
          </cell>
          <cell r="G302">
            <v>107.68</v>
          </cell>
          <cell r="H302">
            <v>107.68</v>
          </cell>
          <cell r="I302">
            <v>107.68</v>
          </cell>
          <cell r="J302">
            <v>107.68</v>
          </cell>
          <cell r="K302">
            <v>107.68</v>
          </cell>
          <cell r="L302">
            <v>107.68</v>
          </cell>
          <cell r="M302">
            <v>107.68</v>
          </cell>
          <cell r="N302">
            <v>1</v>
          </cell>
        </row>
        <row r="303">
          <cell r="A303" t="str">
            <v>SENTNL_2_CTG2</v>
          </cell>
          <cell r="E303">
            <v>103.98</v>
          </cell>
          <cell r="F303">
            <v>103.98</v>
          </cell>
          <cell r="G303">
            <v>103.98</v>
          </cell>
          <cell r="H303">
            <v>103.98</v>
          </cell>
          <cell r="I303">
            <v>103.98</v>
          </cell>
          <cell r="J303">
            <v>103.98</v>
          </cell>
          <cell r="K303">
            <v>103.98</v>
          </cell>
          <cell r="L303">
            <v>103.98</v>
          </cell>
          <cell r="M303">
            <v>103.98</v>
          </cell>
          <cell r="N303">
            <v>1</v>
          </cell>
        </row>
        <row r="304">
          <cell r="A304" t="str">
            <v>SENTNL_2_CTG3</v>
          </cell>
          <cell r="E304">
            <v>105.69</v>
          </cell>
          <cell r="F304">
            <v>105.69</v>
          </cell>
          <cell r="G304">
            <v>105.69</v>
          </cell>
          <cell r="H304">
            <v>105.69</v>
          </cell>
          <cell r="I304">
            <v>105.69</v>
          </cell>
          <cell r="J304">
            <v>105.69</v>
          </cell>
          <cell r="K304">
            <v>105.69</v>
          </cell>
          <cell r="L304">
            <v>105.69</v>
          </cell>
          <cell r="M304">
            <v>105.69</v>
          </cell>
          <cell r="N304">
            <v>1</v>
          </cell>
        </row>
        <row r="305">
          <cell r="A305" t="str">
            <v>SENTNL_2_CTG4</v>
          </cell>
          <cell r="E305">
            <v>106.55</v>
          </cell>
          <cell r="F305">
            <v>106.55</v>
          </cell>
          <cell r="G305">
            <v>106.55</v>
          </cell>
          <cell r="H305">
            <v>106.55</v>
          </cell>
          <cell r="I305">
            <v>106.55</v>
          </cell>
          <cell r="J305">
            <v>106.55</v>
          </cell>
          <cell r="K305">
            <v>106.55</v>
          </cell>
          <cell r="L305">
            <v>106.55</v>
          </cell>
          <cell r="M305">
            <v>106.55</v>
          </cell>
          <cell r="N305">
            <v>1</v>
          </cell>
        </row>
        <row r="306">
          <cell r="A306" t="str">
            <v>SENTNL_2_CTG5</v>
          </cell>
          <cell r="E306">
            <v>107.52</v>
          </cell>
          <cell r="F306">
            <v>107.52</v>
          </cell>
          <cell r="G306">
            <v>107.52</v>
          </cell>
          <cell r="H306">
            <v>107.52</v>
          </cell>
          <cell r="I306">
            <v>107.52</v>
          </cell>
          <cell r="J306">
            <v>107.52</v>
          </cell>
          <cell r="K306">
            <v>107.52</v>
          </cell>
          <cell r="L306">
            <v>107.52</v>
          </cell>
          <cell r="M306">
            <v>107.52</v>
          </cell>
          <cell r="N306">
            <v>1</v>
          </cell>
        </row>
        <row r="307">
          <cell r="A307" t="str">
            <v>SENTNL_2_CTG6</v>
          </cell>
          <cell r="E307">
            <v>105</v>
          </cell>
          <cell r="F307">
            <v>105</v>
          </cell>
          <cell r="G307">
            <v>105</v>
          </cell>
          <cell r="H307">
            <v>105</v>
          </cell>
          <cell r="I307">
            <v>105</v>
          </cell>
          <cell r="J307">
            <v>105</v>
          </cell>
          <cell r="K307">
            <v>105</v>
          </cell>
          <cell r="L307">
            <v>105</v>
          </cell>
          <cell r="M307">
            <v>105</v>
          </cell>
          <cell r="N307">
            <v>1</v>
          </cell>
        </row>
        <row r="308">
          <cell r="A308" t="str">
            <v>SENTNL_2_CTG7</v>
          </cell>
          <cell r="E308">
            <v>106.73</v>
          </cell>
          <cell r="F308">
            <v>106.73</v>
          </cell>
          <cell r="G308">
            <v>106.73</v>
          </cell>
          <cell r="H308">
            <v>106.73</v>
          </cell>
          <cell r="I308">
            <v>106.73</v>
          </cell>
          <cell r="J308">
            <v>106.73</v>
          </cell>
          <cell r="K308">
            <v>106.73</v>
          </cell>
          <cell r="L308">
            <v>106.73</v>
          </cell>
          <cell r="M308">
            <v>106.73</v>
          </cell>
          <cell r="N308">
            <v>1</v>
          </cell>
        </row>
        <row r="309">
          <cell r="A309" t="str">
            <v>SENTNL_2_CTG8</v>
          </cell>
          <cell r="E309">
            <v>106.85</v>
          </cell>
          <cell r="F309">
            <v>106.85</v>
          </cell>
          <cell r="G309">
            <v>106.85</v>
          </cell>
          <cell r="H309">
            <v>106.85</v>
          </cell>
          <cell r="I309">
            <v>106.85</v>
          </cell>
          <cell r="J309">
            <v>106.85</v>
          </cell>
          <cell r="K309">
            <v>106.85</v>
          </cell>
          <cell r="L309">
            <v>106.85</v>
          </cell>
          <cell r="M309">
            <v>106.85</v>
          </cell>
          <cell r="N309">
            <v>1</v>
          </cell>
        </row>
        <row r="310">
          <cell r="A310" t="str">
            <v>SGREGY_6_SANGER</v>
          </cell>
          <cell r="E310">
            <v>33.08</v>
          </cell>
          <cell r="F310">
            <v>33.08</v>
          </cell>
          <cell r="G310">
            <v>33.08</v>
          </cell>
          <cell r="H310">
            <v>33.08</v>
          </cell>
          <cell r="I310">
            <v>33.08</v>
          </cell>
          <cell r="J310">
            <v>33.08</v>
          </cell>
          <cell r="K310">
            <v>33.08</v>
          </cell>
          <cell r="L310">
            <v>33.08</v>
          </cell>
          <cell r="M310">
            <v>33.08</v>
          </cell>
          <cell r="N310">
            <v>1</v>
          </cell>
        </row>
        <row r="311">
          <cell r="A311" t="str">
            <v>SIERRA_1_UNITS</v>
          </cell>
          <cell r="E311">
            <v>32.43</v>
          </cell>
          <cell r="F311">
            <v>32.43</v>
          </cell>
          <cell r="G311">
            <v>32.43</v>
          </cell>
          <cell r="H311">
            <v>32.43</v>
          </cell>
          <cell r="I311">
            <v>32.43</v>
          </cell>
          <cell r="J311">
            <v>32.43</v>
          </cell>
          <cell r="K311">
            <v>32.43</v>
          </cell>
          <cell r="L311">
            <v>32.43</v>
          </cell>
          <cell r="M311">
            <v>32.43</v>
          </cell>
          <cell r="N311">
            <v>1</v>
          </cell>
        </row>
        <row r="312">
          <cell r="A312" t="str">
            <v>SLATE_2_SLASR4</v>
          </cell>
          <cell r="E312">
            <v>50</v>
          </cell>
          <cell r="F312">
            <v>50</v>
          </cell>
          <cell r="G312">
            <v>50</v>
          </cell>
          <cell r="H312">
            <v>50</v>
          </cell>
          <cell r="I312">
            <v>50</v>
          </cell>
          <cell r="J312">
            <v>50</v>
          </cell>
          <cell r="K312">
            <v>50</v>
          </cell>
          <cell r="L312">
            <v>50</v>
          </cell>
          <cell r="M312">
            <v>50</v>
          </cell>
          <cell r="N312">
            <v>3</v>
          </cell>
        </row>
        <row r="313">
          <cell r="A313" t="str">
            <v>SLATE_2_SLASR5</v>
          </cell>
          <cell r="E313">
            <v>10</v>
          </cell>
          <cell r="F313">
            <v>10</v>
          </cell>
          <cell r="G313">
            <v>10</v>
          </cell>
          <cell r="H313">
            <v>10</v>
          </cell>
          <cell r="I313">
            <v>10</v>
          </cell>
          <cell r="J313">
            <v>10</v>
          </cell>
          <cell r="K313">
            <v>10</v>
          </cell>
          <cell r="L313">
            <v>10</v>
          </cell>
          <cell r="M313">
            <v>10</v>
          </cell>
          <cell r="N313">
            <v>2</v>
          </cell>
        </row>
        <row r="314">
          <cell r="A314" t="str">
            <v>SLYCRK_1_UNIT 1</v>
          </cell>
          <cell r="E314">
            <v>9.6999999999999993</v>
          </cell>
          <cell r="F314">
            <v>10.130000000000001</v>
          </cell>
          <cell r="G314">
            <v>10.34</v>
          </cell>
          <cell r="H314">
            <v>11.11</v>
          </cell>
          <cell r="I314">
            <v>9.7200000000000006</v>
          </cell>
          <cell r="J314">
            <v>6.69</v>
          </cell>
          <cell r="K314">
            <v>6.72</v>
          </cell>
          <cell r="L314">
            <v>9.4600000000000009</v>
          </cell>
          <cell r="M314">
            <v>8.49</v>
          </cell>
          <cell r="N314">
            <v>1</v>
          </cell>
        </row>
        <row r="315">
          <cell r="A315" t="str">
            <v>SMPRIP_1_SMPSON</v>
          </cell>
          <cell r="E315">
            <v>46.05</v>
          </cell>
          <cell r="F315">
            <v>46.05</v>
          </cell>
          <cell r="G315">
            <v>46.05</v>
          </cell>
          <cell r="H315">
            <v>46.05</v>
          </cell>
          <cell r="I315">
            <v>46.05</v>
          </cell>
          <cell r="J315">
            <v>46.05</v>
          </cell>
          <cell r="K315">
            <v>46.05</v>
          </cell>
          <cell r="L315">
            <v>46.05</v>
          </cell>
          <cell r="M315">
            <v>46.05</v>
          </cell>
          <cell r="N315">
            <v>1</v>
          </cell>
        </row>
        <row r="316">
          <cell r="A316" t="str">
            <v>SMUDGO_7_UNIT 1</v>
          </cell>
          <cell r="E316">
            <v>32</v>
          </cell>
          <cell r="F316">
            <v>32</v>
          </cell>
          <cell r="G316">
            <v>32</v>
          </cell>
          <cell r="H316">
            <v>32</v>
          </cell>
          <cell r="I316">
            <v>32</v>
          </cell>
          <cell r="J316">
            <v>32</v>
          </cell>
          <cell r="K316">
            <v>32</v>
          </cell>
          <cell r="L316">
            <v>32</v>
          </cell>
          <cell r="M316">
            <v>32</v>
          </cell>
          <cell r="N316">
            <v>1</v>
          </cell>
        </row>
        <row r="317">
          <cell r="A317" t="str">
            <v>SNCLRA_2_SILBT1</v>
          </cell>
          <cell r="E317">
            <v>22</v>
          </cell>
          <cell r="F317">
            <v>22</v>
          </cell>
          <cell r="G317">
            <v>22</v>
          </cell>
          <cell r="H317">
            <v>22</v>
          </cell>
          <cell r="I317">
            <v>22</v>
          </cell>
          <cell r="J317">
            <v>22</v>
          </cell>
          <cell r="K317">
            <v>22</v>
          </cell>
          <cell r="L317">
            <v>22</v>
          </cell>
          <cell r="M317">
            <v>22</v>
          </cell>
          <cell r="N317">
            <v>3</v>
          </cell>
        </row>
        <row r="318">
          <cell r="A318" t="str">
            <v>SNCLRA_2_UNIT</v>
          </cell>
          <cell r="E318">
            <v>27.5</v>
          </cell>
          <cell r="F318">
            <v>27.5</v>
          </cell>
          <cell r="G318">
            <v>27.5</v>
          </cell>
          <cell r="H318">
            <v>27.5</v>
          </cell>
          <cell r="I318">
            <v>27.5</v>
          </cell>
          <cell r="J318">
            <v>27.5</v>
          </cell>
          <cell r="K318">
            <v>27.5</v>
          </cell>
          <cell r="L318">
            <v>27.5</v>
          </cell>
          <cell r="M318">
            <v>27.5</v>
          </cell>
          <cell r="N318">
            <v>1</v>
          </cell>
        </row>
        <row r="319">
          <cell r="A319" t="str">
            <v>SNCLRA_2_VESBT1</v>
          </cell>
          <cell r="E319">
            <v>200</v>
          </cell>
          <cell r="F319">
            <v>200</v>
          </cell>
          <cell r="G319">
            <v>200</v>
          </cell>
          <cell r="H319">
            <v>200</v>
          </cell>
          <cell r="I319">
            <v>200</v>
          </cell>
          <cell r="J319">
            <v>200</v>
          </cell>
          <cell r="K319">
            <v>200</v>
          </cell>
          <cell r="L319">
            <v>200</v>
          </cell>
          <cell r="M319">
            <v>200</v>
          </cell>
          <cell r="N319">
            <v>3</v>
          </cell>
        </row>
        <row r="320">
          <cell r="A320" t="str">
            <v>SNCLRA_6_OXGEN</v>
          </cell>
          <cell r="E320">
            <v>47.7</v>
          </cell>
          <cell r="F320">
            <v>47.7</v>
          </cell>
          <cell r="G320">
            <v>47.7</v>
          </cell>
          <cell r="H320">
            <v>47.7</v>
          </cell>
          <cell r="I320">
            <v>47.7</v>
          </cell>
          <cell r="J320">
            <v>47.7</v>
          </cell>
          <cell r="K320">
            <v>47.7</v>
          </cell>
          <cell r="L320">
            <v>47.7</v>
          </cell>
          <cell r="M320">
            <v>47.7</v>
          </cell>
          <cell r="N320">
            <v>2</v>
          </cell>
        </row>
        <row r="321">
          <cell r="A321" t="str">
            <v>SPAULD_6_UNIT12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1</v>
          </cell>
        </row>
        <row r="322">
          <cell r="A322" t="str">
            <v>SPICER_1_UNITS</v>
          </cell>
          <cell r="E322">
            <v>0.19</v>
          </cell>
          <cell r="F322">
            <v>0.21</v>
          </cell>
          <cell r="G322">
            <v>1.84</v>
          </cell>
          <cell r="H322">
            <v>2.57</v>
          </cell>
          <cell r="I322">
            <v>1.94</v>
          </cell>
          <cell r="J322">
            <v>1.5</v>
          </cell>
          <cell r="K322">
            <v>1.92</v>
          </cell>
          <cell r="L322">
            <v>1.21</v>
          </cell>
          <cell r="M322">
            <v>1.01</v>
          </cell>
          <cell r="N322">
            <v>1</v>
          </cell>
        </row>
        <row r="323">
          <cell r="A323" t="str">
            <v>STANIS_7_UNIT 1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1</v>
          </cell>
        </row>
        <row r="324">
          <cell r="A324" t="str">
            <v>STANTN_2_STAGT1</v>
          </cell>
          <cell r="E324">
            <v>49.65</v>
          </cell>
          <cell r="F324">
            <v>49.65</v>
          </cell>
          <cell r="G324">
            <v>49.65</v>
          </cell>
          <cell r="H324">
            <v>49.65</v>
          </cell>
          <cell r="I324">
            <v>49.65</v>
          </cell>
          <cell r="J324">
            <v>49.65</v>
          </cell>
          <cell r="K324">
            <v>49.65</v>
          </cell>
          <cell r="L324">
            <v>49.65</v>
          </cell>
          <cell r="M324">
            <v>49.65</v>
          </cell>
          <cell r="N324">
            <v>1</v>
          </cell>
        </row>
        <row r="325">
          <cell r="A325" t="str">
            <v>STANTN_2_STAGT2</v>
          </cell>
          <cell r="E325">
            <v>49.65</v>
          </cell>
          <cell r="F325">
            <v>49.65</v>
          </cell>
          <cell r="G325">
            <v>49.65</v>
          </cell>
          <cell r="H325">
            <v>49.65</v>
          </cell>
          <cell r="I325">
            <v>49.65</v>
          </cell>
          <cell r="J325">
            <v>49.65</v>
          </cell>
          <cell r="K325">
            <v>49.65</v>
          </cell>
          <cell r="L325">
            <v>49.65</v>
          </cell>
          <cell r="M325">
            <v>49.65</v>
          </cell>
          <cell r="N325">
            <v>1</v>
          </cell>
        </row>
        <row r="326">
          <cell r="A326" t="str">
            <v>STIGCT_2_LODI</v>
          </cell>
          <cell r="E326">
            <v>14.5</v>
          </cell>
          <cell r="F326">
            <v>14.5</v>
          </cell>
          <cell r="G326">
            <v>14.5</v>
          </cell>
          <cell r="H326">
            <v>14.5</v>
          </cell>
          <cell r="I326">
            <v>14.5</v>
          </cell>
          <cell r="J326">
            <v>14.5</v>
          </cell>
          <cell r="K326">
            <v>14.5</v>
          </cell>
          <cell r="L326">
            <v>14.5</v>
          </cell>
          <cell r="M326">
            <v>14.5</v>
          </cell>
          <cell r="N326">
            <v>1</v>
          </cell>
        </row>
        <row r="327">
          <cell r="A327" t="str">
            <v>SUNRIS_2_PL1X3</v>
          </cell>
          <cell r="E327">
            <v>491.02</v>
          </cell>
          <cell r="F327">
            <v>491.02</v>
          </cell>
          <cell r="G327">
            <v>491.02</v>
          </cell>
          <cell r="H327">
            <v>491.02</v>
          </cell>
          <cell r="I327">
            <v>491.02</v>
          </cell>
          <cell r="J327">
            <v>491.02</v>
          </cell>
          <cell r="K327">
            <v>491.02</v>
          </cell>
          <cell r="L327">
            <v>491.02</v>
          </cell>
          <cell r="M327">
            <v>491.02</v>
          </cell>
          <cell r="N327">
            <v>1</v>
          </cell>
        </row>
        <row r="328">
          <cell r="A328" t="str">
            <v>SUNSET_2_UNITS</v>
          </cell>
          <cell r="E328">
            <v>245</v>
          </cell>
          <cell r="F328">
            <v>240</v>
          </cell>
          <cell r="G328">
            <v>234</v>
          </cell>
          <cell r="H328">
            <v>229</v>
          </cell>
          <cell r="I328">
            <v>229</v>
          </cell>
          <cell r="J328">
            <v>231</v>
          </cell>
          <cell r="K328">
            <v>243</v>
          </cell>
          <cell r="L328">
            <v>246</v>
          </cell>
          <cell r="M328">
            <v>248</v>
          </cell>
          <cell r="N328">
            <v>1</v>
          </cell>
        </row>
        <row r="329">
          <cell r="A329" t="str">
            <v>SYCAMR_2_UNIT 2</v>
          </cell>
          <cell r="E329">
            <v>74</v>
          </cell>
          <cell r="F329">
            <v>74</v>
          </cell>
          <cell r="G329">
            <v>73.67</v>
          </cell>
          <cell r="H329">
            <v>73.33</v>
          </cell>
          <cell r="I329">
            <v>73.33</v>
          </cell>
          <cell r="J329">
            <v>73.67</v>
          </cell>
          <cell r="K329">
            <v>74</v>
          </cell>
          <cell r="L329">
            <v>74</v>
          </cell>
          <cell r="M329">
            <v>74</v>
          </cell>
          <cell r="N329">
            <v>1</v>
          </cell>
        </row>
        <row r="330">
          <cell r="A330" t="str">
            <v>SYCAMR_2_UNIT 3</v>
          </cell>
          <cell r="E330">
            <v>73</v>
          </cell>
          <cell r="F330">
            <v>73</v>
          </cell>
          <cell r="G330">
            <v>73</v>
          </cell>
          <cell r="H330">
            <v>73</v>
          </cell>
          <cell r="I330">
            <v>73</v>
          </cell>
          <cell r="J330">
            <v>73</v>
          </cell>
          <cell r="K330">
            <v>73</v>
          </cell>
          <cell r="L330">
            <v>73</v>
          </cell>
          <cell r="M330">
            <v>73</v>
          </cell>
          <cell r="N330">
            <v>1</v>
          </cell>
        </row>
        <row r="331">
          <cell r="A331" t="str">
            <v>SYCAMR_2_UNIT 4</v>
          </cell>
          <cell r="E331">
            <v>73</v>
          </cell>
          <cell r="F331">
            <v>73</v>
          </cell>
          <cell r="G331">
            <v>73</v>
          </cell>
          <cell r="H331">
            <v>73</v>
          </cell>
          <cell r="I331">
            <v>73</v>
          </cell>
          <cell r="J331">
            <v>73</v>
          </cell>
          <cell r="K331">
            <v>73</v>
          </cell>
          <cell r="L331">
            <v>73</v>
          </cell>
          <cell r="M331">
            <v>73</v>
          </cell>
          <cell r="N331">
            <v>1</v>
          </cell>
        </row>
        <row r="332">
          <cell r="A332" t="str">
            <v>TERMEX_2_PL1X3</v>
          </cell>
          <cell r="E332">
            <v>445</v>
          </cell>
          <cell r="F332">
            <v>441</v>
          </cell>
          <cell r="G332">
            <v>433</v>
          </cell>
          <cell r="H332">
            <v>431</v>
          </cell>
          <cell r="I332">
            <v>433</v>
          </cell>
          <cell r="J332">
            <v>436</v>
          </cell>
          <cell r="K332">
            <v>445</v>
          </cell>
          <cell r="L332">
            <v>445</v>
          </cell>
          <cell r="M332">
            <v>445</v>
          </cell>
          <cell r="N332">
            <v>1</v>
          </cell>
        </row>
        <row r="333">
          <cell r="A333" t="str">
            <v>TIGRCK_7_UNITS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1</v>
          </cell>
        </row>
        <row r="334">
          <cell r="A334" t="str">
            <v>TOWNSITE_2_MEADDYN</v>
          </cell>
          <cell r="E334">
            <v>180</v>
          </cell>
          <cell r="F334">
            <v>180</v>
          </cell>
          <cell r="G334">
            <v>180</v>
          </cell>
          <cell r="H334">
            <v>180</v>
          </cell>
          <cell r="I334">
            <v>180</v>
          </cell>
          <cell r="J334">
            <v>180</v>
          </cell>
          <cell r="K334">
            <v>180</v>
          </cell>
          <cell r="L334">
            <v>180</v>
          </cell>
          <cell r="M334">
            <v>180</v>
          </cell>
          <cell r="N334">
            <v>3</v>
          </cell>
        </row>
        <row r="335">
          <cell r="A335" t="str">
            <v>TRNQLT_2_RETBT1</v>
          </cell>
          <cell r="E335">
            <v>144</v>
          </cell>
          <cell r="F335">
            <v>144</v>
          </cell>
          <cell r="G335">
            <v>144</v>
          </cell>
          <cell r="H335">
            <v>144</v>
          </cell>
          <cell r="I335">
            <v>144</v>
          </cell>
          <cell r="J335">
            <v>144</v>
          </cell>
          <cell r="K335">
            <v>144</v>
          </cell>
          <cell r="L335">
            <v>144</v>
          </cell>
          <cell r="M335">
            <v>144</v>
          </cell>
          <cell r="N335">
            <v>2</v>
          </cell>
        </row>
        <row r="336">
          <cell r="A336" t="str">
            <v>UKIAH_7_LAKEMN</v>
          </cell>
          <cell r="E336">
            <v>0.55000000000000004</v>
          </cell>
          <cell r="F336">
            <v>0.6</v>
          </cell>
          <cell r="G336">
            <v>0.68</v>
          </cell>
          <cell r="H336">
            <v>0.76</v>
          </cell>
          <cell r="I336">
            <v>0.7</v>
          </cell>
          <cell r="J336">
            <v>0.6</v>
          </cell>
          <cell r="K336">
            <v>0.45</v>
          </cell>
          <cell r="L336">
            <v>0.28000000000000003</v>
          </cell>
          <cell r="M336">
            <v>0.4</v>
          </cell>
          <cell r="N336">
            <v>1</v>
          </cell>
        </row>
        <row r="337">
          <cell r="A337" t="str">
            <v>USWND4_2_UNIT2</v>
          </cell>
          <cell r="E337">
            <v>6.41</v>
          </cell>
          <cell r="F337">
            <v>7.4</v>
          </cell>
          <cell r="G337">
            <v>7.4</v>
          </cell>
          <cell r="H337">
            <v>7.4</v>
          </cell>
          <cell r="I337">
            <v>7.4</v>
          </cell>
          <cell r="J337">
            <v>7.4</v>
          </cell>
          <cell r="K337">
            <v>7.23</v>
          </cell>
          <cell r="L337">
            <v>7.4</v>
          </cell>
          <cell r="M337">
            <v>7.4</v>
          </cell>
          <cell r="N337">
            <v>1</v>
          </cell>
        </row>
        <row r="338">
          <cell r="A338" t="str">
            <v>VACADX_1_UNITA1</v>
          </cell>
          <cell r="E338">
            <v>50.61</v>
          </cell>
          <cell r="F338">
            <v>50.61</v>
          </cell>
          <cell r="G338">
            <v>50.61</v>
          </cell>
          <cell r="H338">
            <v>50.61</v>
          </cell>
          <cell r="I338">
            <v>50.61</v>
          </cell>
          <cell r="J338">
            <v>50.61</v>
          </cell>
          <cell r="K338">
            <v>50.61</v>
          </cell>
          <cell r="L338">
            <v>50.61</v>
          </cell>
          <cell r="M338">
            <v>50.61</v>
          </cell>
          <cell r="N338">
            <v>1</v>
          </cell>
        </row>
        <row r="339">
          <cell r="A339" t="str">
            <v>VALLEY_5_PERRIS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1</v>
          </cell>
        </row>
        <row r="340">
          <cell r="A340" t="str">
            <v>VERNON_6_GONZL1</v>
          </cell>
          <cell r="E340">
            <v>5.75</v>
          </cell>
          <cell r="F340">
            <v>5.75</v>
          </cell>
          <cell r="G340">
            <v>5.75</v>
          </cell>
          <cell r="H340">
            <v>5.75</v>
          </cell>
          <cell r="I340">
            <v>5.75</v>
          </cell>
          <cell r="J340">
            <v>5.75</v>
          </cell>
          <cell r="K340">
            <v>5.75</v>
          </cell>
          <cell r="L340">
            <v>5.75</v>
          </cell>
          <cell r="M340">
            <v>5.75</v>
          </cell>
          <cell r="N340">
            <v>1</v>
          </cell>
        </row>
        <row r="341">
          <cell r="A341" t="str">
            <v>VERNON_6_GONZL2</v>
          </cell>
          <cell r="E341">
            <v>5.75</v>
          </cell>
          <cell r="F341">
            <v>5.75</v>
          </cell>
          <cell r="G341">
            <v>5.75</v>
          </cell>
          <cell r="H341">
            <v>5.75</v>
          </cell>
          <cell r="I341">
            <v>5.75</v>
          </cell>
          <cell r="J341">
            <v>5.75</v>
          </cell>
          <cell r="K341">
            <v>5.75</v>
          </cell>
          <cell r="L341">
            <v>5.75</v>
          </cell>
          <cell r="M341">
            <v>5.75</v>
          </cell>
          <cell r="N341">
            <v>1</v>
          </cell>
        </row>
        <row r="342">
          <cell r="A342" t="str">
            <v>VERNON_6_MALBRG</v>
          </cell>
          <cell r="E342">
            <v>99</v>
          </cell>
          <cell r="F342">
            <v>99</v>
          </cell>
          <cell r="G342">
            <v>99</v>
          </cell>
          <cell r="H342">
            <v>99</v>
          </cell>
          <cell r="I342">
            <v>99</v>
          </cell>
          <cell r="J342">
            <v>99</v>
          </cell>
          <cell r="K342">
            <v>99</v>
          </cell>
          <cell r="L342">
            <v>99</v>
          </cell>
          <cell r="M342">
            <v>99</v>
          </cell>
          <cell r="N342">
            <v>1</v>
          </cell>
        </row>
        <row r="343">
          <cell r="A343" t="str">
            <v>VESTAL_2_WELLHD</v>
          </cell>
          <cell r="E343">
            <v>49</v>
          </cell>
          <cell r="F343">
            <v>49</v>
          </cell>
          <cell r="G343">
            <v>49</v>
          </cell>
          <cell r="H343">
            <v>49</v>
          </cell>
          <cell r="I343">
            <v>49</v>
          </cell>
          <cell r="J343">
            <v>49</v>
          </cell>
          <cell r="K343">
            <v>49</v>
          </cell>
          <cell r="L343">
            <v>49</v>
          </cell>
          <cell r="M343">
            <v>49</v>
          </cell>
          <cell r="N343">
            <v>1</v>
          </cell>
        </row>
        <row r="344">
          <cell r="A344" t="str">
            <v>VILLPK_2_VALLYV</v>
          </cell>
          <cell r="E344">
            <v>0</v>
          </cell>
          <cell r="F344">
            <v>3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2.4</v>
          </cell>
          <cell r="L344">
            <v>3</v>
          </cell>
          <cell r="M344">
            <v>3</v>
          </cell>
          <cell r="N344">
            <v>1</v>
          </cell>
        </row>
        <row r="345">
          <cell r="A345" t="str">
            <v>VILLPK_6_MWDYOR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1</v>
          </cell>
        </row>
        <row r="346">
          <cell r="A346" t="str">
            <v>VISTRA_5_DALBT1</v>
          </cell>
          <cell r="E346">
            <v>200</v>
          </cell>
          <cell r="F346">
            <v>200</v>
          </cell>
          <cell r="G346">
            <v>200</v>
          </cell>
          <cell r="H346">
            <v>200</v>
          </cell>
          <cell r="I346">
            <v>200</v>
          </cell>
          <cell r="J346">
            <v>200</v>
          </cell>
          <cell r="K346">
            <v>200</v>
          </cell>
          <cell r="L346">
            <v>200</v>
          </cell>
          <cell r="M346">
            <v>200</v>
          </cell>
          <cell r="N346">
            <v>1</v>
          </cell>
        </row>
        <row r="347">
          <cell r="A347" t="str">
            <v>VISTRA_5_DALBT2</v>
          </cell>
          <cell r="E347">
            <v>200</v>
          </cell>
          <cell r="F347">
            <v>200</v>
          </cell>
          <cell r="G347">
            <v>200</v>
          </cell>
          <cell r="H347">
            <v>200</v>
          </cell>
          <cell r="I347">
            <v>200</v>
          </cell>
          <cell r="J347">
            <v>200</v>
          </cell>
          <cell r="K347">
            <v>200</v>
          </cell>
          <cell r="L347">
            <v>200</v>
          </cell>
          <cell r="M347">
            <v>200</v>
          </cell>
          <cell r="N347">
            <v>1</v>
          </cell>
        </row>
        <row r="348">
          <cell r="A348" t="str">
            <v>VISTRA_5_DALBT3</v>
          </cell>
          <cell r="E348">
            <v>200</v>
          </cell>
          <cell r="F348">
            <v>200</v>
          </cell>
          <cell r="G348">
            <v>200</v>
          </cell>
          <cell r="H348">
            <v>200</v>
          </cell>
          <cell r="I348">
            <v>200</v>
          </cell>
          <cell r="J348">
            <v>200</v>
          </cell>
          <cell r="K348">
            <v>200</v>
          </cell>
          <cell r="L348">
            <v>200</v>
          </cell>
          <cell r="M348">
            <v>200</v>
          </cell>
          <cell r="N348">
            <v>1</v>
          </cell>
        </row>
        <row r="349">
          <cell r="A349" t="str">
            <v>VISTRA_5_DALBT4</v>
          </cell>
          <cell r="E349">
            <v>200</v>
          </cell>
          <cell r="F349">
            <v>200</v>
          </cell>
          <cell r="G349">
            <v>200</v>
          </cell>
          <cell r="H349">
            <v>200</v>
          </cell>
          <cell r="I349">
            <v>200</v>
          </cell>
          <cell r="J349">
            <v>200</v>
          </cell>
          <cell r="K349">
            <v>200</v>
          </cell>
          <cell r="L349">
            <v>200</v>
          </cell>
          <cell r="M349">
            <v>200</v>
          </cell>
          <cell r="N349">
            <v>1</v>
          </cell>
        </row>
        <row r="350">
          <cell r="A350" t="str">
            <v>VLCNTR_6_VCEBT1</v>
          </cell>
          <cell r="E350">
            <v>108</v>
          </cell>
          <cell r="F350">
            <v>108</v>
          </cell>
          <cell r="G350">
            <v>108</v>
          </cell>
          <cell r="H350">
            <v>108</v>
          </cell>
          <cell r="I350">
            <v>108</v>
          </cell>
          <cell r="J350">
            <v>108</v>
          </cell>
          <cell r="K350">
            <v>108</v>
          </cell>
          <cell r="L350">
            <v>108</v>
          </cell>
          <cell r="M350">
            <v>108</v>
          </cell>
          <cell r="N350">
            <v>1</v>
          </cell>
        </row>
        <row r="351">
          <cell r="A351" t="str">
            <v>VLCNTR_6_VCEBT2</v>
          </cell>
          <cell r="E351">
            <v>136.49</v>
          </cell>
          <cell r="F351">
            <v>136.49</v>
          </cell>
          <cell r="G351">
            <v>136.49</v>
          </cell>
          <cell r="H351">
            <v>136.49</v>
          </cell>
          <cell r="I351">
            <v>136.49</v>
          </cell>
          <cell r="J351">
            <v>136.49</v>
          </cell>
          <cell r="K351">
            <v>136.49</v>
          </cell>
          <cell r="L351">
            <v>136.49</v>
          </cell>
          <cell r="M351">
            <v>136.49</v>
          </cell>
          <cell r="N351">
            <v>2</v>
          </cell>
        </row>
        <row r="352">
          <cell r="A352" t="str">
            <v>VSTAES_6_VESBT1</v>
          </cell>
          <cell r="E352">
            <v>50</v>
          </cell>
          <cell r="F352">
            <v>50</v>
          </cell>
          <cell r="G352">
            <v>50</v>
          </cell>
          <cell r="H352">
            <v>50</v>
          </cell>
          <cell r="I352">
            <v>50</v>
          </cell>
          <cell r="J352">
            <v>50</v>
          </cell>
          <cell r="K352">
            <v>50</v>
          </cell>
          <cell r="L352">
            <v>50</v>
          </cell>
          <cell r="M352">
            <v>50</v>
          </cell>
          <cell r="N352">
            <v>1</v>
          </cell>
        </row>
        <row r="353">
          <cell r="A353" t="str">
            <v>WALCRK_2_CTG1</v>
          </cell>
          <cell r="E353">
            <v>96.43</v>
          </cell>
          <cell r="F353">
            <v>96.43</v>
          </cell>
          <cell r="G353">
            <v>96.43</v>
          </cell>
          <cell r="H353">
            <v>96.43</v>
          </cell>
          <cell r="I353">
            <v>96.43</v>
          </cell>
          <cell r="J353">
            <v>96.43</v>
          </cell>
          <cell r="K353">
            <v>96.43</v>
          </cell>
          <cell r="L353">
            <v>96.43</v>
          </cell>
          <cell r="M353">
            <v>96.43</v>
          </cell>
          <cell r="N353">
            <v>1</v>
          </cell>
        </row>
        <row r="354">
          <cell r="A354" t="str">
            <v>WALCRK_2_CTG2</v>
          </cell>
          <cell r="E354">
            <v>96.91</v>
          </cell>
          <cell r="F354">
            <v>96.91</v>
          </cell>
          <cell r="G354">
            <v>96.91</v>
          </cell>
          <cell r="H354">
            <v>96.91</v>
          </cell>
          <cell r="I354">
            <v>96.91</v>
          </cell>
          <cell r="J354">
            <v>96.91</v>
          </cell>
          <cell r="K354">
            <v>96.91</v>
          </cell>
          <cell r="L354">
            <v>96.91</v>
          </cell>
          <cell r="M354">
            <v>96.91</v>
          </cell>
          <cell r="N354">
            <v>1</v>
          </cell>
        </row>
        <row r="355">
          <cell r="A355" t="str">
            <v>WALCRK_2_CTG3</v>
          </cell>
          <cell r="E355">
            <v>96.65</v>
          </cell>
          <cell r="F355">
            <v>96.65</v>
          </cell>
          <cell r="G355">
            <v>96.65</v>
          </cell>
          <cell r="H355">
            <v>96.65</v>
          </cell>
          <cell r="I355">
            <v>96.65</v>
          </cell>
          <cell r="J355">
            <v>96.65</v>
          </cell>
          <cell r="K355">
            <v>96.65</v>
          </cell>
          <cell r="L355">
            <v>96.65</v>
          </cell>
          <cell r="M355">
            <v>96.65</v>
          </cell>
          <cell r="N355">
            <v>1</v>
          </cell>
        </row>
        <row r="356">
          <cell r="A356" t="str">
            <v>WALCRK_2_CTG4</v>
          </cell>
          <cell r="E356">
            <v>96.49</v>
          </cell>
          <cell r="F356">
            <v>96.49</v>
          </cell>
          <cell r="G356">
            <v>96.49</v>
          </cell>
          <cell r="H356">
            <v>96.49</v>
          </cell>
          <cell r="I356">
            <v>96.49</v>
          </cell>
          <cell r="J356">
            <v>96.49</v>
          </cell>
          <cell r="K356">
            <v>96.49</v>
          </cell>
          <cell r="L356">
            <v>96.49</v>
          </cell>
          <cell r="M356">
            <v>96.49</v>
          </cell>
          <cell r="N356">
            <v>1</v>
          </cell>
        </row>
        <row r="357">
          <cell r="A357" t="str">
            <v>WALCRK_2_CTG5</v>
          </cell>
          <cell r="E357">
            <v>96.65</v>
          </cell>
          <cell r="F357">
            <v>96.65</v>
          </cell>
          <cell r="G357">
            <v>96.65</v>
          </cell>
          <cell r="H357">
            <v>96.65</v>
          </cell>
          <cell r="I357">
            <v>96.65</v>
          </cell>
          <cell r="J357">
            <v>96.65</v>
          </cell>
          <cell r="K357">
            <v>96.65</v>
          </cell>
          <cell r="L357">
            <v>96.65</v>
          </cell>
          <cell r="M357">
            <v>96.65</v>
          </cell>
          <cell r="N357">
            <v>1</v>
          </cell>
        </row>
        <row r="358">
          <cell r="A358" t="str">
            <v>WARNE_2_UNIT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1</v>
          </cell>
        </row>
        <row r="359">
          <cell r="A359" t="str">
            <v>WDLEAF_7_UNIT 1</v>
          </cell>
          <cell r="E359">
            <v>60</v>
          </cell>
          <cell r="F359">
            <v>60</v>
          </cell>
          <cell r="G359">
            <v>60</v>
          </cell>
          <cell r="H359">
            <v>60</v>
          </cell>
          <cell r="I359">
            <v>56</v>
          </cell>
          <cell r="J359">
            <v>56</v>
          </cell>
          <cell r="K359">
            <v>48</v>
          </cell>
          <cell r="L359">
            <v>60</v>
          </cell>
          <cell r="M359">
            <v>59</v>
          </cell>
          <cell r="N359">
            <v>1</v>
          </cell>
        </row>
        <row r="360">
          <cell r="A360" t="str">
            <v>WESTPT_2_UNIT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1</v>
          </cell>
        </row>
        <row r="361">
          <cell r="A361" t="str">
            <v>WISE_1_UNIT 1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1</v>
          </cell>
        </row>
        <row r="362">
          <cell r="A362" t="str">
            <v>WISE_1_UNIT 2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1</v>
          </cell>
        </row>
        <row r="363">
          <cell r="A363" t="str">
            <v>WISHON_6_UNITS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2</v>
          </cell>
        </row>
        <row r="364">
          <cell r="A364" t="str">
            <v>WOLFSK_1_UNITA1</v>
          </cell>
          <cell r="E364">
            <v>46.9</v>
          </cell>
          <cell r="F364">
            <v>46.9</v>
          </cell>
          <cell r="G364">
            <v>46.9</v>
          </cell>
          <cell r="H364">
            <v>46.9</v>
          </cell>
          <cell r="I364">
            <v>46.9</v>
          </cell>
          <cell r="J364">
            <v>46.9</v>
          </cell>
          <cell r="K364">
            <v>46.9</v>
          </cell>
          <cell r="L364">
            <v>46.9</v>
          </cell>
          <cell r="M364">
            <v>46.9</v>
          </cell>
          <cell r="N364">
            <v>1</v>
          </cell>
        </row>
        <row r="365">
          <cell r="A365" t="str">
            <v>YUBACT_1_SUNSWT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1</v>
          </cell>
        </row>
        <row r="366">
          <cell r="A366" t="str">
            <v>YUBACT_6_UNITA1</v>
          </cell>
          <cell r="E366">
            <v>47.16</v>
          </cell>
          <cell r="F366">
            <v>47.16</v>
          </cell>
          <cell r="G366">
            <v>47.16</v>
          </cell>
          <cell r="H366">
            <v>47.16</v>
          </cell>
          <cell r="I366">
            <v>47.16</v>
          </cell>
          <cell r="J366">
            <v>47.16</v>
          </cell>
          <cell r="K366">
            <v>47.16</v>
          </cell>
          <cell r="L366">
            <v>47.16</v>
          </cell>
          <cell r="M366">
            <v>47.16</v>
          </cell>
          <cell r="N366">
            <v>1</v>
          </cell>
        </row>
        <row r="367">
          <cell r="A367"/>
          <cell r="E367"/>
          <cell r="F367"/>
          <cell r="G367"/>
          <cell r="H367"/>
          <cell r="I367"/>
          <cell r="J367"/>
          <cell r="K367"/>
          <cell r="L367"/>
          <cell r="M367"/>
          <cell r="N367"/>
        </row>
        <row r="368">
          <cell r="A368"/>
          <cell r="E368"/>
          <cell r="F368"/>
          <cell r="G368"/>
          <cell r="H368"/>
          <cell r="I368"/>
          <cell r="J368"/>
          <cell r="K368"/>
          <cell r="L368"/>
          <cell r="M368"/>
          <cell r="N368"/>
        </row>
        <row r="369">
          <cell r="A369"/>
          <cell r="E369"/>
          <cell r="F369"/>
          <cell r="G369"/>
          <cell r="H369"/>
          <cell r="I369"/>
          <cell r="J369"/>
          <cell r="K369"/>
          <cell r="L369"/>
          <cell r="M369"/>
          <cell r="N369"/>
        </row>
        <row r="370">
          <cell r="A370"/>
          <cell r="E370"/>
          <cell r="F370"/>
          <cell r="G370"/>
          <cell r="H370"/>
          <cell r="I370"/>
          <cell r="J370"/>
          <cell r="K370"/>
          <cell r="L370"/>
          <cell r="M370"/>
          <cell r="N370"/>
        </row>
        <row r="371">
          <cell r="A371"/>
          <cell r="E371"/>
          <cell r="F371"/>
          <cell r="G371"/>
          <cell r="H371"/>
          <cell r="I371"/>
          <cell r="J371"/>
          <cell r="K371"/>
          <cell r="L371"/>
          <cell r="M371"/>
          <cell r="N371"/>
        </row>
        <row r="372">
          <cell r="A372"/>
          <cell r="E372"/>
          <cell r="F372"/>
          <cell r="G372"/>
          <cell r="H372"/>
          <cell r="I372"/>
          <cell r="J372"/>
          <cell r="K372"/>
          <cell r="L372"/>
          <cell r="M372"/>
          <cell r="N372"/>
        </row>
        <row r="373">
          <cell r="A373"/>
          <cell r="E373"/>
          <cell r="F373"/>
          <cell r="G373"/>
          <cell r="H373"/>
          <cell r="I373"/>
          <cell r="J373"/>
          <cell r="K373"/>
          <cell r="L373"/>
          <cell r="M373"/>
          <cell r="N373"/>
        </row>
        <row r="374">
          <cell r="A374"/>
          <cell r="E374"/>
          <cell r="F374"/>
          <cell r="G374"/>
          <cell r="H374"/>
          <cell r="I374"/>
          <cell r="J374"/>
          <cell r="K374"/>
          <cell r="L374"/>
          <cell r="M374"/>
          <cell r="N374"/>
        </row>
        <row r="375">
          <cell r="A375"/>
          <cell r="E375"/>
          <cell r="F375"/>
          <cell r="G375"/>
          <cell r="H375"/>
          <cell r="I375"/>
          <cell r="J375"/>
          <cell r="K375"/>
          <cell r="L375"/>
          <cell r="M375"/>
          <cell r="N375"/>
        </row>
        <row r="376">
          <cell r="A376"/>
          <cell r="E376"/>
          <cell r="F376"/>
          <cell r="G376"/>
          <cell r="H376"/>
          <cell r="I376"/>
          <cell r="J376"/>
          <cell r="K376"/>
          <cell r="L376"/>
          <cell r="M376"/>
          <cell r="N376"/>
        </row>
        <row r="377">
          <cell r="A377"/>
          <cell r="E377"/>
          <cell r="F377"/>
          <cell r="G377"/>
          <cell r="H377"/>
          <cell r="I377"/>
          <cell r="J377"/>
          <cell r="K377"/>
          <cell r="L377"/>
          <cell r="M377"/>
          <cell r="N377"/>
        </row>
        <row r="378">
          <cell r="A378"/>
          <cell r="E378"/>
          <cell r="F378"/>
          <cell r="G378"/>
          <cell r="H378"/>
          <cell r="I378"/>
          <cell r="J378"/>
          <cell r="K378"/>
          <cell r="L378"/>
          <cell r="M378"/>
          <cell r="N378"/>
        </row>
        <row r="379">
          <cell r="A379"/>
          <cell r="E379"/>
          <cell r="F379"/>
          <cell r="G379"/>
          <cell r="H379"/>
          <cell r="I379"/>
          <cell r="J379"/>
          <cell r="K379"/>
          <cell r="L379"/>
          <cell r="M379"/>
          <cell r="N379"/>
        </row>
        <row r="380">
          <cell r="A380"/>
          <cell r="E380"/>
          <cell r="F380"/>
          <cell r="G380"/>
          <cell r="H380"/>
          <cell r="I380"/>
          <cell r="J380"/>
          <cell r="K380"/>
          <cell r="L380"/>
          <cell r="M380"/>
          <cell r="N380"/>
        </row>
        <row r="381">
          <cell r="A381"/>
          <cell r="E381"/>
          <cell r="F381"/>
          <cell r="G381"/>
          <cell r="H381"/>
          <cell r="I381"/>
          <cell r="J381"/>
          <cell r="K381"/>
          <cell r="L381"/>
          <cell r="M381"/>
          <cell r="N381"/>
        </row>
        <row r="382">
          <cell r="A382"/>
          <cell r="E382"/>
          <cell r="F382"/>
          <cell r="G382"/>
          <cell r="H382"/>
          <cell r="I382"/>
          <cell r="J382"/>
          <cell r="K382"/>
          <cell r="L382"/>
          <cell r="M382"/>
          <cell r="N382"/>
        </row>
        <row r="383">
          <cell r="A383"/>
          <cell r="E383"/>
          <cell r="F383"/>
          <cell r="G383"/>
          <cell r="H383"/>
          <cell r="I383"/>
          <cell r="J383"/>
          <cell r="K383"/>
          <cell r="L383"/>
          <cell r="M383"/>
          <cell r="N383"/>
        </row>
        <row r="384">
          <cell r="A384"/>
          <cell r="E384"/>
          <cell r="F384"/>
          <cell r="G384"/>
          <cell r="H384"/>
          <cell r="I384"/>
          <cell r="J384"/>
          <cell r="K384"/>
          <cell r="L384"/>
          <cell r="M384"/>
          <cell r="N384"/>
        </row>
        <row r="385">
          <cell r="A385"/>
          <cell r="E385"/>
          <cell r="F385"/>
          <cell r="G385"/>
          <cell r="H385"/>
          <cell r="I385"/>
          <cell r="J385"/>
          <cell r="K385"/>
          <cell r="L385"/>
          <cell r="M385"/>
          <cell r="N385"/>
        </row>
        <row r="386">
          <cell r="A386"/>
          <cell r="E386"/>
          <cell r="F386"/>
          <cell r="G386"/>
          <cell r="H386"/>
          <cell r="I386"/>
          <cell r="J386"/>
          <cell r="K386"/>
          <cell r="L386"/>
          <cell r="M386"/>
          <cell r="N386"/>
        </row>
        <row r="387">
          <cell r="A387"/>
          <cell r="E387"/>
          <cell r="F387"/>
          <cell r="G387"/>
          <cell r="H387"/>
          <cell r="I387"/>
          <cell r="J387"/>
          <cell r="K387"/>
          <cell r="L387"/>
          <cell r="M387"/>
          <cell r="N387"/>
        </row>
        <row r="388">
          <cell r="A388"/>
          <cell r="E388"/>
          <cell r="F388"/>
          <cell r="G388"/>
          <cell r="H388"/>
          <cell r="I388"/>
          <cell r="J388"/>
          <cell r="K388"/>
          <cell r="L388"/>
          <cell r="M388"/>
          <cell r="N388"/>
        </row>
        <row r="389">
          <cell r="A389"/>
          <cell r="E389"/>
          <cell r="F389"/>
          <cell r="G389"/>
          <cell r="H389"/>
          <cell r="I389"/>
          <cell r="J389"/>
          <cell r="K389"/>
          <cell r="L389"/>
          <cell r="M389"/>
          <cell r="N389"/>
        </row>
        <row r="390">
          <cell r="A390"/>
          <cell r="E390"/>
          <cell r="F390"/>
          <cell r="G390"/>
          <cell r="H390"/>
          <cell r="I390"/>
          <cell r="J390"/>
          <cell r="K390"/>
          <cell r="L390"/>
          <cell r="M390"/>
          <cell r="N390"/>
        </row>
        <row r="391">
          <cell r="A391"/>
          <cell r="E391"/>
          <cell r="F391"/>
          <cell r="G391"/>
          <cell r="H391"/>
          <cell r="I391"/>
          <cell r="J391"/>
          <cell r="K391"/>
          <cell r="L391"/>
          <cell r="M391"/>
          <cell r="N391"/>
        </row>
        <row r="392">
          <cell r="A392"/>
          <cell r="E392"/>
          <cell r="F392"/>
          <cell r="G392"/>
          <cell r="H392"/>
          <cell r="I392"/>
          <cell r="J392"/>
          <cell r="K392"/>
          <cell r="L392"/>
          <cell r="M392"/>
          <cell r="N392"/>
        </row>
        <row r="393">
          <cell r="A393"/>
          <cell r="E393"/>
          <cell r="F393"/>
          <cell r="G393"/>
          <cell r="H393"/>
          <cell r="I393"/>
          <cell r="J393"/>
          <cell r="K393"/>
          <cell r="L393"/>
          <cell r="M393"/>
          <cell r="N393"/>
        </row>
        <row r="394">
          <cell r="A394"/>
          <cell r="E394"/>
          <cell r="F394"/>
          <cell r="G394"/>
          <cell r="H394"/>
          <cell r="I394"/>
          <cell r="J394"/>
          <cell r="K394"/>
          <cell r="L394"/>
          <cell r="M394"/>
          <cell r="N394"/>
        </row>
        <row r="395">
          <cell r="A395"/>
          <cell r="E395"/>
          <cell r="F395"/>
          <cell r="G395"/>
          <cell r="H395"/>
          <cell r="I395"/>
          <cell r="J395"/>
          <cell r="K395"/>
          <cell r="L395"/>
          <cell r="M395"/>
          <cell r="N395"/>
        </row>
        <row r="396">
          <cell r="A396"/>
          <cell r="E396"/>
          <cell r="F396"/>
          <cell r="G396"/>
          <cell r="H396"/>
          <cell r="I396"/>
          <cell r="J396"/>
          <cell r="K396"/>
          <cell r="L396"/>
          <cell r="M396"/>
          <cell r="N396"/>
        </row>
        <row r="397">
          <cell r="A397"/>
          <cell r="E397"/>
          <cell r="F397"/>
          <cell r="G397"/>
          <cell r="H397"/>
          <cell r="I397"/>
          <cell r="J397"/>
          <cell r="K397"/>
          <cell r="L397"/>
          <cell r="M397"/>
          <cell r="N397"/>
        </row>
        <row r="398">
          <cell r="A398"/>
          <cell r="E398"/>
          <cell r="F398"/>
          <cell r="G398"/>
          <cell r="H398"/>
          <cell r="I398"/>
          <cell r="J398"/>
          <cell r="K398"/>
          <cell r="L398"/>
          <cell r="M398"/>
          <cell r="N398"/>
        </row>
        <row r="399">
          <cell r="A399"/>
          <cell r="E399"/>
          <cell r="F399"/>
          <cell r="G399"/>
          <cell r="H399"/>
          <cell r="I399"/>
          <cell r="J399"/>
          <cell r="K399"/>
          <cell r="L399"/>
          <cell r="M399"/>
          <cell r="N399"/>
        </row>
        <row r="400">
          <cell r="A400"/>
          <cell r="E400"/>
          <cell r="F400"/>
          <cell r="G400"/>
          <cell r="H400"/>
          <cell r="I400"/>
          <cell r="J400"/>
          <cell r="K400"/>
          <cell r="L400"/>
          <cell r="M400"/>
          <cell r="N400"/>
        </row>
        <row r="401">
          <cell r="A401"/>
          <cell r="E401"/>
          <cell r="F401"/>
          <cell r="G401"/>
          <cell r="H401"/>
          <cell r="I401"/>
          <cell r="J401"/>
          <cell r="K401"/>
          <cell r="L401"/>
          <cell r="M401"/>
          <cell r="N401"/>
        </row>
        <row r="402">
          <cell r="A402"/>
          <cell r="E402"/>
          <cell r="F402"/>
          <cell r="G402"/>
          <cell r="H402"/>
          <cell r="I402"/>
          <cell r="J402"/>
          <cell r="K402"/>
          <cell r="L402"/>
          <cell r="M402"/>
          <cell r="N402"/>
        </row>
        <row r="403">
          <cell r="A403"/>
          <cell r="E403"/>
          <cell r="F403"/>
          <cell r="G403"/>
          <cell r="H403"/>
          <cell r="I403"/>
          <cell r="J403"/>
          <cell r="K403"/>
          <cell r="L403"/>
          <cell r="M403"/>
          <cell r="N403"/>
        </row>
        <row r="404">
          <cell r="A404"/>
          <cell r="E404"/>
          <cell r="F404"/>
          <cell r="G404"/>
          <cell r="H404"/>
          <cell r="I404"/>
          <cell r="J404"/>
          <cell r="K404"/>
          <cell r="L404"/>
          <cell r="M404"/>
          <cell r="N404"/>
        </row>
        <row r="405">
          <cell r="A405"/>
          <cell r="E405"/>
          <cell r="F405"/>
          <cell r="G405"/>
          <cell r="H405"/>
          <cell r="I405"/>
          <cell r="J405"/>
          <cell r="K405"/>
          <cell r="L405"/>
          <cell r="M405"/>
          <cell r="N405"/>
        </row>
        <row r="406">
          <cell r="A406"/>
          <cell r="E406"/>
          <cell r="F406"/>
          <cell r="G406"/>
          <cell r="H406"/>
          <cell r="I406"/>
          <cell r="J406"/>
          <cell r="K406"/>
          <cell r="L406"/>
          <cell r="M406"/>
          <cell r="N406"/>
        </row>
        <row r="407">
          <cell r="A407"/>
          <cell r="E407"/>
          <cell r="F407"/>
          <cell r="G407"/>
          <cell r="H407"/>
          <cell r="I407"/>
          <cell r="J407"/>
          <cell r="K407"/>
          <cell r="L407"/>
          <cell r="M407"/>
          <cell r="N407"/>
        </row>
        <row r="408">
          <cell r="A408"/>
          <cell r="E408"/>
          <cell r="F408"/>
          <cell r="G408"/>
          <cell r="H408"/>
          <cell r="I408"/>
          <cell r="J408"/>
          <cell r="K408"/>
          <cell r="L408"/>
          <cell r="M408"/>
          <cell r="N408"/>
        </row>
        <row r="409">
          <cell r="A409"/>
          <cell r="E409"/>
          <cell r="F409"/>
          <cell r="G409"/>
          <cell r="H409"/>
          <cell r="I409"/>
          <cell r="J409"/>
          <cell r="K409"/>
          <cell r="L409"/>
          <cell r="M409"/>
          <cell r="N409"/>
        </row>
        <row r="410">
          <cell r="A410"/>
          <cell r="E410"/>
          <cell r="F410"/>
          <cell r="G410"/>
          <cell r="H410"/>
          <cell r="I410"/>
          <cell r="J410"/>
          <cell r="K410"/>
          <cell r="L410"/>
          <cell r="M410"/>
          <cell r="N410"/>
        </row>
        <row r="411">
          <cell r="A411"/>
          <cell r="E411"/>
          <cell r="F411"/>
          <cell r="G411"/>
          <cell r="H411"/>
          <cell r="I411"/>
          <cell r="J411"/>
          <cell r="K411"/>
          <cell r="L411"/>
          <cell r="M411"/>
          <cell r="N411"/>
        </row>
        <row r="412">
          <cell r="A412"/>
          <cell r="E412"/>
          <cell r="F412"/>
          <cell r="G412"/>
          <cell r="H412"/>
          <cell r="I412"/>
          <cell r="J412"/>
          <cell r="K412"/>
          <cell r="L412"/>
          <cell r="M412"/>
          <cell r="N412"/>
        </row>
        <row r="413">
          <cell r="A413"/>
          <cell r="E413"/>
          <cell r="F413"/>
          <cell r="G413"/>
          <cell r="H413"/>
          <cell r="I413"/>
          <cell r="J413"/>
          <cell r="K413"/>
          <cell r="L413"/>
          <cell r="M413"/>
          <cell r="N413"/>
        </row>
        <row r="414">
          <cell r="A414"/>
          <cell r="E414"/>
          <cell r="F414"/>
          <cell r="G414"/>
          <cell r="H414"/>
          <cell r="I414"/>
          <cell r="J414"/>
          <cell r="K414"/>
          <cell r="L414"/>
          <cell r="M414"/>
          <cell r="N414"/>
        </row>
        <row r="415">
          <cell r="A415"/>
          <cell r="E415"/>
          <cell r="F415"/>
          <cell r="G415"/>
          <cell r="H415"/>
          <cell r="I415"/>
          <cell r="J415"/>
          <cell r="K415"/>
          <cell r="L415"/>
          <cell r="M415"/>
          <cell r="N415"/>
        </row>
        <row r="416">
          <cell r="A416"/>
          <cell r="E416"/>
          <cell r="F416"/>
          <cell r="G416"/>
          <cell r="H416"/>
          <cell r="I416"/>
          <cell r="J416"/>
          <cell r="K416"/>
          <cell r="L416"/>
          <cell r="M416"/>
          <cell r="N416"/>
        </row>
        <row r="417">
          <cell r="A417"/>
          <cell r="E417"/>
          <cell r="F417"/>
          <cell r="G417"/>
          <cell r="H417"/>
          <cell r="I417"/>
          <cell r="J417"/>
          <cell r="K417"/>
          <cell r="L417"/>
          <cell r="M417"/>
          <cell r="N417"/>
        </row>
        <row r="418">
          <cell r="A418"/>
          <cell r="E418"/>
          <cell r="F418"/>
          <cell r="G418"/>
          <cell r="H418"/>
          <cell r="I418"/>
          <cell r="J418"/>
          <cell r="K418"/>
          <cell r="L418"/>
          <cell r="M418"/>
          <cell r="N418"/>
        </row>
        <row r="419">
          <cell r="A419"/>
          <cell r="E419"/>
          <cell r="F419"/>
          <cell r="G419"/>
          <cell r="H419"/>
          <cell r="I419"/>
          <cell r="J419"/>
          <cell r="K419"/>
          <cell r="L419"/>
          <cell r="M419"/>
          <cell r="N419"/>
        </row>
        <row r="420">
          <cell r="A420"/>
          <cell r="E420"/>
          <cell r="F420"/>
          <cell r="G420"/>
          <cell r="H420"/>
          <cell r="I420"/>
          <cell r="J420"/>
          <cell r="K420"/>
          <cell r="L420"/>
          <cell r="M420"/>
          <cell r="N420"/>
        </row>
        <row r="421">
          <cell r="A421"/>
          <cell r="E421"/>
          <cell r="F421"/>
          <cell r="G421"/>
          <cell r="H421"/>
          <cell r="I421"/>
          <cell r="J421"/>
          <cell r="K421"/>
          <cell r="L421"/>
          <cell r="M421"/>
          <cell r="N421"/>
        </row>
        <row r="422">
          <cell r="A422"/>
          <cell r="E422"/>
          <cell r="F422"/>
          <cell r="G422"/>
          <cell r="H422"/>
          <cell r="I422"/>
          <cell r="J422"/>
          <cell r="K422"/>
          <cell r="L422"/>
          <cell r="M422"/>
          <cell r="N422"/>
        </row>
        <row r="423">
          <cell r="A423"/>
          <cell r="E423"/>
          <cell r="F423"/>
          <cell r="G423"/>
          <cell r="H423"/>
          <cell r="I423"/>
          <cell r="J423"/>
          <cell r="K423"/>
          <cell r="L423"/>
          <cell r="M423"/>
          <cell r="N423"/>
        </row>
        <row r="424">
          <cell r="A424"/>
          <cell r="E424"/>
          <cell r="F424"/>
          <cell r="G424"/>
          <cell r="H424"/>
          <cell r="I424"/>
          <cell r="J424"/>
          <cell r="K424"/>
          <cell r="L424"/>
          <cell r="M424"/>
          <cell r="N424"/>
        </row>
        <row r="425">
          <cell r="A425"/>
          <cell r="E425"/>
          <cell r="F425"/>
          <cell r="G425"/>
          <cell r="H425"/>
          <cell r="I425"/>
          <cell r="J425"/>
          <cell r="K425"/>
          <cell r="L425"/>
          <cell r="M425"/>
          <cell r="N425"/>
        </row>
        <row r="426">
          <cell r="A426"/>
          <cell r="E426"/>
          <cell r="F426"/>
          <cell r="G426"/>
          <cell r="H426"/>
          <cell r="I426"/>
          <cell r="J426"/>
          <cell r="K426"/>
          <cell r="L426"/>
          <cell r="M426"/>
          <cell r="N426"/>
        </row>
        <row r="427">
          <cell r="A427"/>
          <cell r="E427"/>
          <cell r="F427"/>
          <cell r="G427"/>
          <cell r="H427"/>
          <cell r="I427"/>
          <cell r="J427"/>
          <cell r="K427"/>
          <cell r="L427"/>
          <cell r="M427"/>
          <cell r="N427"/>
        </row>
        <row r="428">
          <cell r="A428"/>
          <cell r="E428"/>
          <cell r="F428"/>
          <cell r="G428"/>
          <cell r="H428"/>
          <cell r="I428"/>
          <cell r="J428"/>
          <cell r="K428"/>
          <cell r="L428"/>
          <cell r="M428"/>
          <cell r="N428"/>
        </row>
        <row r="429">
          <cell r="A429"/>
          <cell r="E429"/>
          <cell r="F429"/>
          <cell r="G429"/>
          <cell r="H429"/>
          <cell r="I429"/>
          <cell r="J429"/>
          <cell r="K429"/>
          <cell r="L429"/>
          <cell r="M429"/>
          <cell r="N429"/>
        </row>
        <row r="430">
          <cell r="A430"/>
          <cell r="E430"/>
          <cell r="F430"/>
          <cell r="G430"/>
          <cell r="H430"/>
          <cell r="I430"/>
          <cell r="J430"/>
          <cell r="K430"/>
          <cell r="L430"/>
          <cell r="M430"/>
          <cell r="N430"/>
        </row>
        <row r="431">
          <cell r="A431"/>
          <cell r="E431"/>
          <cell r="F431"/>
          <cell r="G431"/>
          <cell r="H431"/>
          <cell r="I431"/>
          <cell r="J431"/>
          <cell r="K431"/>
          <cell r="L431"/>
          <cell r="M431"/>
          <cell r="N431"/>
        </row>
        <row r="432">
          <cell r="A432"/>
          <cell r="E432"/>
          <cell r="F432"/>
          <cell r="G432"/>
          <cell r="H432"/>
          <cell r="I432"/>
          <cell r="J432"/>
          <cell r="K432"/>
          <cell r="L432"/>
          <cell r="M432"/>
          <cell r="N432"/>
        </row>
        <row r="433">
          <cell r="A433"/>
          <cell r="E433"/>
          <cell r="F433"/>
          <cell r="G433"/>
          <cell r="H433"/>
          <cell r="I433"/>
          <cell r="J433"/>
          <cell r="K433"/>
          <cell r="L433"/>
          <cell r="M433"/>
          <cell r="N433"/>
        </row>
        <row r="434">
          <cell r="A434"/>
          <cell r="E434"/>
          <cell r="F434"/>
          <cell r="G434"/>
          <cell r="H434"/>
          <cell r="I434"/>
          <cell r="J434"/>
          <cell r="K434"/>
          <cell r="L434"/>
          <cell r="M434"/>
          <cell r="N434"/>
        </row>
        <row r="435">
          <cell r="A435"/>
          <cell r="E435"/>
          <cell r="F435"/>
          <cell r="G435"/>
          <cell r="H435"/>
          <cell r="I435"/>
          <cell r="J435"/>
          <cell r="K435"/>
          <cell r="L435"/>
          <cell r="M435"/>
          <cell r="N435"/>
        </row>
        <row r="436">
          <cell r="A436"/>
          <cell r="E436"/>
          <cell r="F436"/>
          <cell r="G436"/>
          <cell r="H436"/>
          <cell r="I436"/>
          <cell r="J436"/>
          <cell r="K436"/>
          <cell r="L436"/>
          <cell r="M436"/>
          <cell r="N436"/>
        </row>
        <row r="437">
          <cell r="A437"/>
          <cell r="E437"/>
          <cell r="F437"/>
          <cell r="G437"/>
          <cell r="H437"/>
          <cell r="I437"/>
          <cell r="J437"/>
          <cell r="K437"/>
          <cell r="L437"/>
          <cell r="M437"/>
          <cell r="N437"/>
        </row>
        <row r="438">
          <cell r="A438"/>
          <cell r="E438"/>
          <cell r="F438"/>
          <cell r="G438"/>
          <cell r="H438"/>
          <cell r="I438"/>
          <cell r="J438"/>
          <cell r="K438"/>
          <cell r="L438"/>
          <cell r="M438"/>
          <cell r="N438"/>
        </row>
        <row r="439">
          <cell r="A439"/>
          <cell r="E439"/>
          <cell r="F439"/>
          <cell r="G439"/>
          <cell r="H439"/>
          <cell r="I439"/>
          <cell r="J439"/>
          <cell r="K439"/>
          <cell r="L439"/>
          <cell r="M439"/>
          <cell r="N439"/>
        </row>
        <row r="440">
          <cell r="A440"/>
          <cell r="E440"/>
          <cell r="F440"/>
          <cell r="G440"/>
          <cell r="H440"/>
          <cell r="I440"/>
          <cell r="J440"/>
          <cell r="K440"/>
          <cell r="L440"/>
          <cell r="M440"/>
          <cell r="N440"/>
        </row>
        <row r="441">
          <cell r="A441"/>
          <cell r="E441"/>
          <cell r="F441"/>
          <cell r="G441"/>
          <cell r="H441"/>
          <cell r="I441"/>
          <cell r="J441"/>
          <cell r="K441"/>
          <cell r="L441"/>
          <cell r="M441"/>
          <cell r="N441"/>
        </row>
        <row r="442">
          <cell r="A442"/>
          <cell r="E442"/>
          <cell r="F442"/>
          <cell r="G442"/>
          <cell r="H442"/>
          <cell r="I442"/>
          <cell r="J442"/>
          <cell r="K442"/>
          <cell r="L442"/>
          <cell r="M442"/>
          <cell r="N442"/>
        </row>
        <row r="443">
          <cell r="A443"/>
          <cell r="E443"/>
          <cell r="F443"/>
          <cell r="G443"/>
          <cell r="H443"/>
          <cell r="I443"/>
          <cell r="J443"/>
          <cell r="K443"/>
          <cell r="L443"/>
          <cell r="M443"/>
          <cell r="N443"/>
        </row>
        <row r="444">
          <cell r="A444"/>
          <cell r="E444"/>
          <cell r="F444"/>
          <cell r="G444"/>
          <cell r="H444"/>
          <cell r="I444"/>
          <cell r="J444"/>
          <cell r="K444"/>
          <cell r="L444"/>
          <cell r="M444"/>
          <cell r="N444"/>
        </row>
        <row r="445">
          <cell r="A445"/>
          <cell r="E445"/>
          <cell r="F445"/>
          <cell r="G445"/>
          <cell r="H445"/>
          <cell r="I445"/>
          <cell r="J445"/>
          <cell r="K445"/>
          <cell r="L445"/>
          <cell r="M445"/>
          <cell r="N445"/>
        </row>
        <row r="446">
          <cell r="A446"/>
          <cell r="E446"/>
          <cell r="F446"/>
          <cell r="G446"/>
          <cell r="H446"/>
          <cell r="I446"/>
          <cell r="J446"/>
          <cell r="K446"/>
          <cell r="L446"/>
          <cell r="M446"/>
          <cell r="N446"/>
        </row>
        <row r="447">
          <cell r="A447"/>
          <cell r="E447"/>
          <cell r="F447"/>
          <cell r="G447"/>
          <cell r="H447"/>
          <cell r="I447"/>
          <cell r="J447"/>
          <cell r="K447"/>
          <cell r="L447"/>
          <cell r="M447"/>
          <cell r="N447"/>
        </row>
        <row r="448">
          <cell r="A448"/>
          <cell r="E448"/>
          <cell r="F448"/>
          <cell r="G448"/>
          <cell r="H448"/>
          <cell r="I448"/>
          <cell r="J448"/>
          <cell r="K448"/>
          <cell r="L448"/>
          <cell r="M448"/>
          <cell r="N448"/>
        </row>
        <row r="449">
          <cell r="A449"/>
          <cell r="E449"/>
          <cell r="F449"/>
          <cell r="G449"/>
          <cell r="H449"/>
          <cell r="I449"/>
          <cell r="J449"/>
          <cell r="K449"/>
          <cell r="L449"/>
          <cell r="M449"/>
          <cell r="N449"/>
        </row>
        <row r="450">
          <cell r="A450"/>
          <cell r="E450"/>
          <cell r="F450"/>
          <cell r="G450"/>
          <cell r="H450"/>
          <cell r="I450"/>
          <cell r="J450"/>
          <cell r="K450"/>
          <cell r="L450"/>
          <cell r="M450"/>
          <cell r="N450"/>
        </row>
        <row r="451">
          <cell r="A451"/>
          <cell r="E451"/>
          <cell r="F451"/>
          <cell r="G451"/>
          <cell r="H451"/>
          <cell r="I451"/>
          <cell r="J451"/>
          <cell r="K451"/>
          <cell r="L451"/>
          <cell r="M451"/>
          <cell r="N451"/>
        </row>
        <row r="452">
          <cell r="A452"/>
          <cell r="E452"/>
          <cell r="F452"/>
          <cell r="G452"/>
          <cell r="H452"/>
          <cell r="I452"/>
          <cell r="J452"/>
          <cell r="K452"/>
          <cell r="L452"/>
          <cell r="M452"/>
          <cell r="N452"/>
        </row>
        <row r="453">
          <cell r="A453"/>
          <cell r="E453"/>
          <cell r="F453"/>
          <cell r="G453"/>
          <cell r="H453"/>
          <cell r="I453"/>
          <cell r="J453"/>
          <cell r="K453"/>
          <cell r="L453"/>
          <cell r="M453"/>
          <cell r="N453"/>
        </row>
        <row r="454">
          <cell r="A454"/>
          <cell r="E454"/>
          <cell r="F454"/>
          <cell r="G454"/>
          <cell r="H454"/>
          <cell r="I454"/>
          <cell r="J454"/>
          <cell r="K454"/>
          <cell r="L454"/>
          <cell r="M454"/>
          <cell r="N454"/>
        </row>
        <row r="455">
          <cell r="A455"/>
          <cell r="E455"/>
          <cell r="F455"/>
          <cell r="G455"/>
          <cell r="H455"/>
          <cell r="I455"/>
          <cell r="J455"/>
          <cell r="K455"/>
          <cell r="L455"/>
          <cell r="M455"/>
          <cell r="N455"/>
        </row>
        <row r="456">
          <cell r="A456"/>
          <cell r="E456"/>
          <cell r="F456"/>
          <cell r="G456"/>
          <cell r="H456"/>
          <cell r="I456"/>
          <cell r="J456"/>
          <cell r="K456"/>
          <cell r="L456"/>
          <cell r="M456"/>
          <cell r="N456"/>
        </row>
        <row r="457">
          <cell r="A457"/>
          <cell r="E457"/>
          <cell r="F457"/>
          <cell r="G457"/>
          <cell r="H457"/>
          <cell r="I457"/>
          <cell r="J457"/>
          <cell r="K457"/>
          <cell r="L457"/>
          <cell r="M457"/>
          <cell r="N457"/>
        </row>
        <row r="458">
          <cell r="A458"/>
          <cell r="E458"/>
          <cell r="F458"/>
          <cell r="G458"/>
          <cell r="H458"/>
          <cell r="I458"/>
          <cell r="J458"/>
          <cell r="K458"/>
          <cell r="L458"/>
          <cell r="M458"/>
          <cell r="N458"/>
        </row>
        <row r="459">
          <cell r="A459"/>
          <cell r="E459"/>
          <cell r="F459"/>
          <cell r="G459"/>
          <cell r="H459"/>
          <cell r="I459"/>
          <cell r="J459"/>
          <cell r="K459"/>
          <cell r="L459"/>
          <cell r="M459"/>
          <cell r="N459"/>
        </row>
        <row r="460">
          <cell r="A460"/>
          <cell r="E460"/>
          <cell r="F460"/>
          <cell r="G460"/>
          <cell r="H460"/>
          <cell r="I460"/>
          <cell r="J460"/>
          <cell r="K460"/>
          <cell r="L460"/>
          <cell r="M460"/>
          <cell r="N460"/>
        </row>
        <row r="461">
          <cell r="A461"/>
          <cell r="E461"/>
          <cell r="F461"/>
          <cell r="G461"/>
          <cell r="H461"/>
          <cell r="I461"/>
          <cell r="J461"/>
          <cell r="K461"/>
          <cell r="L461"/>
          <cell r="M461"/>
          <cell r="N461"/>
        </row>
        <row r="462">
          <cell r="A462"/>
          <cell r="E462"/>
          <cell r="F462"/>
          <cell r="G462"/>
          <cell r="H462"/>
          <cell r="I462"/>
          <cell r="J462"/>
          <cell r="K462"/>
          <cell r="L462"/>
          <cell r="M462"/>
          <cell r="N462"/>
        </row>
        <row r="463">
          <cell r="A463"/>
          <cell r="E463"/>
          <cell r="F463"/>
          <cell r="G463"/>
          <cell r="H463"/>
          <cell r="I463"/>
          <cell r="J463"/>
          <cell r="K463"/>
          <cell r="L463"/>
          <cell r="M463"/>
          <cell r="N463"/>
        </row>
        <row r="464">
          <cell r="A464"/>
          <cell r="E464"/>
          <cell r="F464"/>
          <cell r="G464"/>
          <cell r="H464"/>
          <cell r="I464"/>
          <cell r="J464"/>
          <cell r="K464"/>
          <cell r="L464"/>
          <cell r="M464"/>
          <cell r="N464"/>
        </row>
        <row r="465">
          <cell r="A465"/>
          <cell r="E465"/>
          <cell r="F465"/>
          <cell r="G465"/>
          <cell r="H465"/>
          <cell r="I465"/>
          <cell r="J465"/>
          <cell r="K465"/>
          <cell r="L465"/>
          <cell r="M465"/>
          <cell r="N465"/>
        </row>
        <row r="466">
          <cell r="A466"/>
          <cell r="E466"/>
          <cell r="F466"/>
          <cell r="G466"/>
          <cell r="H466"/>
          <cell r="I466"/>
          <cell r="J466"/>
          <cell r="K466"/>
          <cell r="L466"/>
          <cell r="M466"/>
          <cell r="N466"/>
        </row>
        <row r="467">
          <cell r="A467"/>
          <cell r="E467"/>
          <cell r="F467"/>
          <cell r="G467"/>
          <cell r="H467"/>
          <cell r="I467"/>
          <cell r="J467"/>
          <cell r="K467"/>
          <cell r="L467"/>
          <cell r="M467"/>
          <cell r="N467"/>
        </row>
        <row r="468">
          <cell r="A468"/>
          <cell r="E468"/>
          <cell r="F468"/>
          <cell r="G468"/>
          <cell r="H468"/>
          <cell r="I468"/>
          <cell r="J468"/>
          <cell r="K468"/>
          <cell r="L468"/>
          <cell r="M468"/>
          <cell r="N468"/>
        </row>
        <row r="469">
          <cell r="A469"/>
          <cell r="E469"/>
          <cell r="F469"/>
          <cell r="G469"/>
          <cell r="H469"/>
          <cell r="I469"/>
          <cell r="J469"/>
          <cell r="K469"/>
          <cell r="L469"/>
          <cell r="M469"/>
          <cell r="N469"/>
        </row>
        <row r="470">
          <cell r="A470"/>
          <cell r="E470"/>
          <cell r="F470"/>
          <cell r="G470"/>
          <cell r="H470"/>
          <cell r="I470"/>
          <cell r="J470"/>
          <cell r="K470"/>
          <cell r="L470"/>
          <cell r="M470"/>
          <cell r="N470"/>
        </row>
        <row r="471">
          <cell r="A471"/>
          <cell r="E471"/>
          <cell r="F471"/>
          <cell r="G471"/>
          <cell r="H471"/>
          <cell r="I471"/>
          <cell r="J471"/>
          <cell r="K471"/>
          <cell r="L471"/>
          <cell r="M471"/>
          <cell r="N471"/>
        </row>
        <row r="472">
          <cell r="A472"/>
          <cell r="E472"/>
          <cell r="F472"/>
          <cell r="G472"/>
          <cell r="H472"/>
          <cell r="I472"/>
          <cell r="J472"/>
          <cell r="K472"/>
          <cell r="L472"/>
          <cell r="M472"/>
          <cell r="N472"/>
        </row>
        <row r="473">
          <cell r="A473"/>
          <cell r="E473"/>
          <cell r="F473"/>
          <cell r="G473"/>
          <cell r="H473"/>
          <cell r="I473"/>
          <cell r="J473"/>
          <cell r="K473"/>
          <cell r="L473"/>
          <cell r="M473"/>
          <cell r="N473"/>
        </row>
        <row r="474">
          <cell r="A474"/>
          <cell r="E474"/>
          <cell r="F474"/>
          <cell r="G474"/>
          <cell r="H474"/>
          <cell r="I474"/>
          <cell r="J474"/>
          <cell r="K474"/>
          <cell r="L474"/>
          <cell r="M474"/>
          <cell r="N474"/>
        </row>
        <row r="475">
          <cell r="A475"/>
          <cell r="E475"/>
          <cell r="F475"/>
          <cell r="G475"/>
          <cell r="H475"/>
          <cell r="I475"/>
          <cell r="J475"/>
          <cell r="K475"/>
          <cell r="L475"/>
          <cell r="M475"/>
          <cell r="N475"/>
        </row>
        <row r="476">
          <cell r="A476"/>
          <cell r="E476"/>
          <cell r="F476"/>
          <cell r="G476"/>
          <cell r="H476"/>
          <cell r="I476"/>
          <cell r="J476"/>
          <cell r="K476"/>
          <cell r="L476"/>
          <cell r="M476"/>
          <cell r="N476"/>
        </row>
        <row r="477">
          <cell r="A477"/>
          <cell r="E477"/>
          <cell r="F477"/>
          <cell r="G477"/>
          <cell r="H477"/>
          <cell r="I477"/>
          <cell r="J477"/>
          <cell r="K477"/>
          <cell r="L477"/>
          <cell r="M477"/>
          <cell r="N477"/>
        </row>
        <row r="478">
          <cell r="A478"/>
          <cell r="E478"/>
          <cell r="F478"/>
          <cell r="G478"/>
          <cell r="H478"/>
          <cell r="I478"/>
          <cell r="J478"/>
          <cell r="K478"/>
          <cell r="L478"/>
          <cell r="M478"/>
          <cell r="N478"/>
        </row>
        <row r="479">
          <cell r="A479"/>
          <cell r="E479"/>
          <cell r="F479"/>
          <cell r="G479"/>
          <cell r="H479"/>
          <cell r="I479"/>
          <cell r="J479"/>
          <cell r="K479"/>
          <cell r="L479"/>
          <cell r="M479"/>
          <cell r="N479"/>
        </row>
        <row r="480">
          <cell r="A480"/>
          <cell r="E480"/>
          <cell r="F480"/>
          <cell r="G480"/>
          <cell r="H480"/>
          <cell r="I480"/>
          <cell r="J480"/>
          <cell r="K480"/>
          <cell r="L480"/>
          <cell r="M480"/>
          <cell r="N480"/>
        </row>
        <row r="481">
          <cell r="A481"/>
          <cell r="E481"/>
          <cell r="F481"/>
          <cell r="G481"/>
          <cell r="H481"/>
          <cell r="I481"/>
          <cell r="J481"/>
          <cell r="K481"/>
          <cell r="L481"/>
          <cell r="M481"/>
          <cell r="N481"/>
        </row>
        <row r="482">
          <cell r="A482"/>
          <cell r="E482"/>
          <cell r="F482"/>
          <cell r="G482"/>
          <cell r="H482"/>
          <cell r="I482"/>
          <cell r="J482"/>
          <cell r="K482"/>
          <cell r="L482"/>
          <cell r="M482"/>
          <cell r="N482"/>
        </row>
        <row r="483">
          <cell r="A483"/>
          <cell r="E483"/>
          <cell r="F483"/>
          <cell r="G483"/>
          <cell r="H483"/>
          <cell r="I483"/>
          <cell r="J483"/>
          <cell r="K483"/>
          <cell r="L483"/>
          <cell r="M483"/>
          <cell r="N483"/>
        </row>
        <row r="484">
          <cell r="A484"/>
          <cell r="E484"/>
          <cell r="F484"/>
          <cell r="G484"/>
          <cell r="H484"/>
          <cell r="I484"/>
          <cell r="J484"/>
          <cell r="K484"/>
          <cell r="L484"/>
          <cell r="M484"/>
          <cell r="N484"/>
        </row>
        <row r="485">
          <cell r="A485"/>
          <cell r="E485"/>
          <cell r="F485"/>
          <cell r="G485"/>
          <cell r="H485"/>
          <cell r="I485"/>
          <cell r="J485"/>
          <cell r="K485"/>
          <cell r="L485"/>
          <cell r="M485"/>
          <cell r="N485"/>
        </row>
        <row r="486">
          <cell r="A486"/>
          <cell r="E486"/>
          <cell r="F486"/>
          <cell r="G486"/>
          <cell r="H486"/>
          <cell r="I486"/>
          <cell r="J486"/>
          <cell r="K486"/>
          <cell r="L486"/>
          <cell r="M486"/>
          <cell r="N486"/>
        </row>
        <row r="487">
          <cell r="A487"/>
          <cell r="E487"/>
          <cell r="F487"/>
          <cell r="G487"/>
          <cell r="H487"/>
          <cell r="I487"/>
          <cell r="J487"/>
          <cell r="K487"/>
          <cell r="L487"/>
          <cell r="M487"/>
          <cell r="N487"/>
        </row>
        <row r="488">
          <cell r="A488"/>
          <cell r="E488"/>
          <cell r="F488"/>
          <cell r="G488"/>
          <cell r="H488"/>
          <cell r="I488"/>
          <cell r="J488"/>
          <cell r="K488"/>
          <cell r="L488"/>
          <cell r="M488"/>
          <cell r="N488"/>
        </row>
        <row r="489">
          <cell r="A489"/>
          <cell r="E489"/>
          <cell r="F489"/>
          <cell r="G489"/>
          <cell r="H489"/>
          <cell r="I489"/>
          <cell r="J489"/>
          <cell r="K489"/>
          <cell r="L489"/>
          <cell r="M489"/>
          <cell r="N489"/>
        </row>
        <row r="490">
          <cell r="A490"/>
          <cell r="E490"/>
          <cell r="F490"/>
          <cell r="G490"/>
          <cell r="H490"/>
          <cell r="I490"/>
          <cell r="J490"/>
          <cell r="K490"/>
          <cell r="L490"/>
          <cell r="M490"/>
          <cell r="N490"/>
        </row>
        <row r="491">
          <cell r="A491"/>
          <cell r="E491"/>
          <cell r="F491"/>
          <cell r="G491"/>
          <cell r="H491"/>
          <cell r="I491"/>
          <cell r="J491"/>
          <cell r="K491"/>
          <cell r="L491"/>
          <cell r="M491"/>
          <cell r="N491"/>
        </row>
        <row r="492">
          <cell r="A492"/>
          <cell r="E492"/>
          <cell r="F492"/>
          <cell r="G492"/>
          <cell r="H492"/>
          <cell r="I492"/>
          <cell r="J492"/>
          <cell r="K492"/>
          <cell r="L492"/>
          <cell r="M492"/>
          <cell r="N492"/>
        </row>
        <row r="493">
          <cell r="A493"/>
          <cell r="E493"/>
          <cell r="F493"/>
          <cell r="G493"/>
          <cell r="H493"/>
          <cell r="I493"/>
          <cell r="J493"/>
          <cell r="K493"/>
          <cell r="L493"/>
          <cell r="M493"/>
          <cell r="N493"/>
        </row>
        <row r="494">
          <cell r="A494"/>
          <cell r="E494"/>
          <cell r="F494"/>
          <cell r="G494"/>
          <cell r="H494"/>
          <cell r="I494"/>
          <cell r="J494"/>
          <cell r="K494"/>
          <cell r="L494"/>
          <cell r="M494"/>
          <cell r="N494"/>
        </row>
        <row r="495">
          <cell r="A495"/>
          <cell r="E495"/>
          <cell r="F495"/>
          <cell r="G495"/>
          <cell r="H495"/>
          <cell r="I495"/>
          <cell r="J495"/>
          <cell r="K495"/>
          <cell r="L495"/>
          <cell r="M495"/>
          <cell r="N495"/>
        </row>
        <row r="496">
          <cell r="A496"/>
          <cell r="E496"/>
          <cell r="F496"/>
          <cell r="G496"/>
          <cell r="H496"/>
          <cell r="I496"/>
          <cell r="J496"/>
          <cell r="K496"/>
          <cell r="L496"/>
          <cell r="M496"/>
          <cell r="N496"/>
        </row>
        <row r="497">
          <cell r="A497"/>
          <cell r="E497"/>
          <cell r="F497"/>
          <cell r="G497"/>
          <cell r="H497"/>
          <cell r="I497"/>
          <cell r="J497"/>
          <cell r="K497"/>
          <cell r="L497"/>
          <cell r="M497"/>
          <cell r="N497"/>
        </row>
        <row r="498">
          <cell r="A498"/>
          <cell r="E498"/>
          <cell r="F498"/>
          <cell r="G498"/>
          <cell r="H498"/>
          <cell r="I498"/>
          <cell r="J498"/>
          <cell r="K498"/>
          <cell r="L498"/>
          <cell r="M498"/>
          <cell r="N498"/>
        </row>
        <row r="499">
          <cell r="A499"/>
          <cell r="E499"/>
          <cell r="F499"/>
          <cell r="G499"/>
          <cell r="H499"/>
          <cell r="I499"/>
          <cell r="J499"/>
          <cell r="K499"/>
          <cell r="L499"/>
          <cell r="M499"/>
          <cell r="N499"/>
        </row>
        <row r="500">
          <cell r="A500"/>
          <cell r="E500"/>
          <cell r="F500"/>
          <cell r="G500"/>
          <cell r="H500"/>
          <cell r="I500"/>
          <cell r="J500"/>
          <cell r="K500"/>
          <cell r="L500"/>
          <cell r="M500"/>
          <cell r="N500"/>
        </row>
        <row r="501">
          <cell r="A501"/>
          <cell r="E501"/>
          <cell r="F501"/>
          <cell r="G501"/>
          <cell r="H501"/>
          <cell r="I501"/>
          <cell r="J501"/>
          <cell r="K501"/>
          <cell r="L501"/>
          <cell r="M501"/>
          <cell r="N501"/>
        </row>
        <row r="502">
          <cell r="A502"/>
          <cell r="E502"/>
          <cell r="F502"/>
          <cell r="G502"/>
          <cell r="H502"/>
          <cell r="I502"/>
          <cell r="J502"/>
          <cell r="K502"/>
          <cell r="L502"/>
          <cell r="M502"/>
          <cell r="N502"/>
        </row>
        <row r="503">
          <cell r="A503"/>
          <cell r="E503"/>
          <cell r="F503"/>
          <cell r="G503"/>
          <cell r="H503"/>
          <cell r="I503"/>
          <cell r="J503"/>
          <cell r="K503"/>
          <cell r="L503"/>
          <cell r="M503"/>
          <cell r="N503"/>
        </row>
        <row r="504">
          <cell r="A504"/>
          <cell r="E504"/>
          <cell r="F504"/>
          <cell r="G504"/>
          <cell r="H504"/>
          <cell r="I504"/>
          <cell r="J504"/>
          <cell r="K504"/>
          <cell r="L504"/>
          <cell r="M504"/>
          <cell r="N504"/>
        </row>
        <row r="505">
          <cell r="A505"/>
          <cell r="E505"/>
          <cell r="F505"/>
          <cell r="G505"/>
          <cell r="H505"/>
          <cell r="I505"/>
          <cell r="J505"/>
          <cell r="K505"/>
          <cell r="L505"/>
          <cell r="M505"/>
          <cell r="N505"/>
        </row>
        <row r="506">
          <cell r="A506"/>
          <cell r="E506"/>
          <cell r="F506"/>
          <cell r="G506"/>
          <cell r="H506"/>
          <cell r="I506"/>
          <cell r="J506"/>
          <cell r="K506"/>
          <cell r="L506"/>
          <cell r="M506"/>
          <cell r="N506"/>
        </row>
        <row r="507">
          <cell r="A507"/>
          <cell r="E507"/>
          <cell r="F507"/>
          <cell r="G507"/>
          <cell r="H507"/>
          <cell r="I507"/>
          <cell r="J507"/>
          <cell r="K507"/>
          <cell r="L507"/>
          <cell r="M507"/>
          <cell r="N507"/>
        </row>
        <row r="508">
          <cell r="A508"/>
          <cell r="E508"/>
          <cell r="F508"/>
          <cell r="G508"/>
          <cell r="H508"/>
          <cell r="I508"/>
          <cell r="J508"/>
          <cell r="K508"/>
          <cell r="L508"/>
          <cell r="M508"/>
          <cell r="N508"/>
        </row>
        <row r="509">
          <cell r="A509"/>
          <cell r="E509"/>
          <cell r="F509"/>
          <cell r="G509"/>
          <cell r="H509"/>
          <cell r="I509"/>
          <cell r="J509"/>
          <cell r="K509"/>
          <cell r="L509"/>
          <cell r="M509"/>
          <cell r="N509"/>
        </row>
        <row r="510">
          <cell r="A510"/>
          <cell r="E510"/>
          <cell r="F510"/>
          <cell r="G510"/>
          <cell r="H510"/>
          <cell r="I510"/>
          <cell r="J510"/>
          <cell r="K510"/>
          <cell r="L510"/>
          <cell r="M510"/>
          <cell r="N510"/>
        </row>
        <row r="511">
          <cell r="A511"/>
          <cell r="E511"/>
          <cell r="F511"/>
          <cell r="G511"/>
          <cell r="H511"/>
          <cell r="I511"/>
          <cell r="J511"/>
          <cell r="K511"/>
          <cell r="L511"/>
          <cell r="M511"/>
          <cell r="N511"/>
        </row>
        <row r="512">
          <cell r="A512"/>
          <cell r="E512"/>
          <cell r="F512"/>
          <cell r="G512"/>
          <cell r="H512"/>
          <cell r="I512"/>
          <cell r="J512"/>
          <cell r="K512"/>
          <cell r="L512"/>
          <cell r="M512"/>
          <cell r="N512"/>
        </row>
        <row r="513">
          <cell r="A513"/>
          <cell r="E513"/>
          <cell r="F513"/>
          <cell r="G513"/>
          <cell r="H513"/>
          <cell r="I513"/>
          <cell r="J513"/>
          <cell r="K513"/>
          <cell r="L513"/>
          <cell r="M513"/>
          <cell r="N513"/>
        </row>
        <row r="514">
          <cell r="A514"/>
          <cell r="E514"/>
          <cell r="F514"/>
          <cell r="G514"/>
          <cell r="H514"/>
          <cell r="I514"/>
          <cell r="J514"/>
          <cell r="K514"/>
          <cell r="L514"/>
          <cell r="M514"/>
          <cell r="N514"/>
        </row>
        <row r="515">
          <cell r="A515"/>
          <cell r="E515"/>
          <cell r="F515"/>
          <cell r="G515"/>
          <cell r="H515"/>
          <cell r="I515"/>
          <cell r="J515"/>
          <cell r="K515"/>
          <cell r="L515"/>
          <cell r="M515"/>
          <cell r="N515"/>
        </row>
        <row r="516">
          <cell r="A516"/>
          <cell r="E516"/>
          <cell r="F516"/>
          <cell r="G516"/>
          <cell r="H516"/>
          <cell r="I516"/>
          <cell r="J516"/>
          <cell r="K516"/>
          <cell r="L516"/>
          <cell r="M516"/>
          <cell r="N516"/>
        </row>
        <row r="517">
          <cell r="A517"/>
          <cell r="E517"/>
          <cell r="F517"/>
          <cell r="G517"/>
          <cell r="H517"/>
          <cell r="I517"/>
          <cell r="J517"/>
          <cell r="K517"/>
          <cell r="L517"/>
          <cell r="M517"/>
          <cell r="N517"/>
        </row>
        <row r="518">
          <cell r="A518"/>
          <cell r="E518"/>
          <cell r="F518"/>
          <cell r="G518"/>
          <cell r="H518"/>
          <cell r="I518"/>
          <cell r="J518"/>
          <cell r="K518"/>
          <cell r="L518"/>
          <cell r="M518"/>
          <cell r="N518"/>
        </row>
        <row r="519">
          <cell r="A519"/>
          <cell r="E519"/>
          <cell r="F519"/>
          <cell r="G519"/>
          <cell r="H519"/>
          <cell r="I519"/>
          <cell r="J519"/>
          <cell r="K519"/>
          <cell r="L519"/>
          <cell r="M519"/>
          <cell r="N519"/>
        </row>
        <row r="520">
          <cell r="A520"/>
          <cell r="E520"/>
          <cell r="F520"/>
          <cell r="G520"/>
          <cell r="H520"/>
          <cell r="I520"/>
          <cell r="J520"/>
          <cell r="K520"/>
          <cell r="L520"/>
          <cell r="M520"/>
          <cell r="N520"/>
        </row>
        <row r="521">
          <cell r="A521"/>
          <cell r="E521"/>
          <cell r="F521"/>
          <cell r="G521"/>
          <cell r="H521"/>
          <cell r="I521"/>
          <cell r="J521"/>
          <cell r="K521"/>
          <cell r="L521"/>
          <cell r="M521"/>
          <cell r="N521"/>
        </row>
        <row r="522">
          <cell r="A522"/>
          <cell r="E522"/>
          <cell r="F522"/>
          <cell r="G522"/>
          <cell r="H522"/>
          <cell r="I522"/>
          <cell r="J522"/>
          <cell r="K522"/>
          <cell r="L522"/>
          <cell r="M522"/>
          <cell r="N522"/>
        </row>
        <row r="523">
          <cell r="A523"/>
          <cell r="E523"/>
          <cell r="F523"/>
          <cell r="G523"/>
          <cell r="H523"/>
          <cell r="I523"/>
          <cell r="J523"/>
          <cell r="K523"/>
          <cell r="L523"/>
          <cell r="M523"/>
          <cell r="N523"/>
        </row>
        <row r="524">
          <cell r="A524"/>
          <cell r="E524"/>
          <cell r="F524"/>
          <cell r="G524"/>
          <cell r="H524"/>
          <cell r="I524"/>
          <cell r="J524"/>
          <cell r="K524"/>
          <cell r="L524"/>
          <cell r="M524"/>
          <cell r="N524"/>
        </row>
        <row r="525">
          <cell r="A525"/>
          <cell r="E525"/>
          <cell r="F525"/>
          <cell r="G525"/>
          <cell r="H525"/>
          <cell r="I525"/>
          <cell r="J525"/>
          <cell r="K525"/>
          <cell r="L525"/>
          <cell r="M525"/>
          <cell r="N525"/>
        </row>
        <row r="526">
          <cell r="A526"/>
          <cell r="E526"/>
          <cell r="F526"/>
          <cell r="G526"/>
          <cell r="H526"/>
          <cell r="I526"/>
          <cell r="J526"/>
          <cell r="K526"/>
          <cell r="L526"/>
          <cell r="M526"/>
          <cell r="N526"/>
        </row>
        <row r="527">
          <cell r="A527"/>
          <cell r="E527"/>
          <cell r="F527"/>
          <cell r="G527"/>
          <cell r="H527"/>
          <cell r="I527"/>
          <cell r="J527"/>
          <cell r="K527"/>
          <cell r="L527"/>
          <cell r="M527"/>
          <cell r="N527"/>
        </row>
        <row r="528">
          <cell r="A528"/>
          <cell r="E528"/>
          <cell r="F528"/>
          <cell r="G528"/>
          <cell r="H528"/>
          <cell r="I528"/>
          <cell r="J528"/>
          <cell r="K528"/>
          <cell r="L528"/>
          <cell r="M528"/>
          <cell r="N528"/>
        </row>
        <row r="529">
          <cell r="A529"/>
          <cell r="E529"/>
          <cell r="F529"/>
          <cell r="G529"/>
          <cell r="H529"/>
          <cell r="I529"/>
          <cell r="J529"/>
          <cell r="K529"/>
          <cell r="L529"/>
          <cell r="M529"/>
          <cell r="N529"/>
        </row>
        <row r="530">
          <cell r="A530"/>
          <cell r="E530"/>
          <cell r="F530"/>
          <cell r="G530"/>
          <cell r="H530"/>
          <cell r="I530"/>
          <cell r="J530"/>
          <cell r="K530"/>
          <cell r="L530"/>
          <cell r="M530"/>
          <cell r="N530"/>
        </row>
        <row r="531">
          <cell r="A531"/>
          <cell r="E531"/>
          <cell r="F531"/>
          <cell r="G531"/>
          <cell r="H531"/>
          <cell r="I531"/>
          <cell r="J531"/>
          <cell r="K531"/>
          <cell r="L531"/>
          <cell r="M531"/>
          <cell r="N531"/>
        </row>
        <row r="532">
          <cell r="A532"/>
          <cell r="E532"/>
          <cell r="F532"/>
          <cell r="G532"/>
          <cell r="H532"/>
          <cell r="I532"/>
          <cell r="J532"/>
          <cell r="K532"/>
          <cell r="L532"/>
          <cell r="M532"/>
          <cell r="N532"/>
        </row>
        <row r="533">
          <cell r="A533"/>
          <cell r="E533"/>
          <cell r="F533"/>
          <cell r="G533"/>
          <cell r="H533"/>
          <cell r="I533"/>
          <cell r="J533"/>
          <cell r="K533"/>
          <cell r="L533"/>
          <cell r="M533"/>
          <cell r="N533"/>
        </row>
        <row r="534">
          <cell r="A534"/>
          <cell r="E534"/>
          <cell r="F534"/>
          <cell r="G534"/>
          <cell r="H534"/>
          <cell r="I534"/>
          <cell r="J534"/>
          <cell r="K534"/>
          <cell r="L534"/>
          <cell r="M534"/>
          <cell r="N534"/>
        </row>
        <row r="535">
          <cell r="A535"/>
          <cell r="E535"/>
          <cell r="F535"/>
          <cell r="G535"/>
          <cell r="H535"/>
          <cell r="I535"/>
          <cell r="J535"/>
          <cell r="K535"/>
          <cell r="L535"/>
          <cell r="M535"/>
          <cell r="N535"/>
        </row>
        <row r="536">
          <cell r="A536"/>
          <cell r="E536"/>
          <cell r="F536"/>
          <cell r="G536"/>
          <cell r="H536"/>
          <cell r="I536"/>
          <cell r="J536"/>
          <cell r="K536"/>
          <cell r="L536"/>
          <cell r="M536"/>
          <cell r="N536"/>
        </row>
        <row r="537">
          <cell r="A537"/>
          <cell r="E537"/>
          <cell r="F537"/>
          <cell r="G537"/>
          <cell r="H537"/>
          <cell r="I537"/>
          <cell r="J537"/>
          <cell r="K537"/>
          <cell r="L537"/>
          <cell r="M537"/>
          <cell r="N537"/>
        </row>
        <row r="538">
          <cell r="A538"/>
          <cell r="E538"/>
          <cell r="F538"/>
          <cell r="G538"/>
          <cell r="H538"/>
          <cell r="I538"/>
          <cell r="J538"/>
          <cell r="K538"/>
          <cell r="L538"/>
          <cell r="M538"/>
          <cell r="N538"/>
        </row>
        <row r="539">
          <cell r="A539"/>
          <cell r="E539"/>
          <cell r="F539"/>
          <cell r="G539"/>
          <cell r="H539"/>
          <cell r="I539"/>
          <cell r="J539"/>
          <cell r="K539"/>
          <cell r="L539"/>
          <cell r="M539"/>
          <cell r="N539"/>
        </row>
        <row r="540">
          <cell r="A540"/>
          <cell r="E540"/>
          <cell r="F540"/>
          <cell r="G540"/>
          <cell r="H540"/>
          <cell r="I540"/>
          <cell r="J540"/>
          <cell r="K540"/>
          <cell r="L540"/>
          <cell r="M540"/>
          <cell r="N540"/>
        </row>
        <row r="541">
          <cell r="A541"/>
          <cell r="E541"/>
          <cell r="F541"/>
          <cell r="G541"/>
          <cell r="H541"/>
          <cell r="I541"/>
          <cell r="J541"/>
          <cell r="K541"/>
          <cell r="L541"/>
          <cell r="M541"/>
          <cell r="N541"/>
        </row>
        <row r="542">
          <cell r="A542"/>
          <cell r="E542"/>
          <cell r="F542"/>
          <cell r="G542"/>
          <cell r="H542"/>
          <cell r="I542"/>
          <cell r="J542"/>
          <cell r="K542"/>
          <cell r="L542"/>
          <cell r="M542"/>
          <cell r="N542"/>
        </row>
        <row r="543">
          <cell r="A543"/>
          <cell r="E543"/>
          <cell r="F543"/>
          <cell r="G543"/>
          <cell r="H543"/>
          <cell r="I543"/>
          <cell r="J543"/>
          <cell r="K543"/>
          <cell r="L543"/>
          <cell r="M543"/>
          <cell r="N543"/>
        </row>
        <row r="544">
          <cell r="A544"/>
          <cell r="E544"/>
          <cell r="F544"/>
          <cell r="G544"/>
          <cell r="H544"/>
          <cell r="I544"/>
          <cell r="J544"/>
          <cell r="K544"/>
          <cell r="L544"/>
          <cell r="M544"/>
          <cell r="N544"/>
        </row>
        <row r="545">
          <cell r="A545"/>
          <cell r="E545"/>
          <cell r="F545"/>
          <cell r="G545"/>
          <cell r="H545"/>
          <cell r="I545"/>
          <cell r="J545"/>
          <cell r="K545"/>
          <cell r="L545"/>
          <cell r="M545"/>
          <cell r="N545"/>
        </row>
        <row r="546">
          <cell r="A546"/>
          <cell r="E546"/>
          <cell r="F546"/>
          <cell r="G546"/>
          <cell r="H546"/>
          <cell r="I546"/>
          <cell r="J546"/>
          <cell r="K546"/>
          <cell r="L546"/>
          <cell r="M546"/>
          <cell r="N546"/>
        </row>
        <row r="547">
          <cell r="A547"/>
          <cell r="E547"/>
          <cell r="F547"/>
          <cell r="G547"/>
          <cell r="H547"/>
          <cell r="I547"/>
          <cell r="J547"/>
          <cell r="K547"/>
          <cell r="L547"/>
          <cell r="M547"/>
          <cell r="N547"/>
        </row>
        <row r="548">
          <cell r="A548"/>
          <cell r="E548"/>
          <cell r="F548"/>
          <cell r="G548"/>
          <cell r="H548"/>
          <cell r="I548"/>
          <cell r="J548"/>
          <cell r="K548"/>
          <cell r="L548"/>
          <cell r="M548"/>
          <cell r="N548"/>
        </row>
        <row r="549">
          <cell r="A549"/>
          <cell r="E549"/>
          <cell r="F549"/>
          <cell r="G549"/>
          <cell r="H549"/>
          <cell r="I549"/>
          <cell r="J549"/>
          <cell r="K549"/>
          <cell r="L549"/>
          <cell r="M549"/>
          <cell r="N549"/>
        </row>
        <row r="550">
          <cell r="A550"/>
          <cell r="E550"/>
          <cell r="F550"/>
          <cell r="G550"/>
          <cell r="H550"/>
          <cell r="I550"/>
          <cell r="J550"/>
          <cell r="K550"/>
          <cell r="L550"/>
          <cell r="M550"/>
          <cell r="N550"/>
        </row>
        <row r="551">
          <cell r="A551"/>
          <cell r="E551"/>
          <cell r="F551"/>
          <cell r="G551"/>
          <cell r="H551"/>
          <cell r="I551"/>
          <cell r="J551"/>
          <cell r="K551"/>
          <cell r="L551"/>
          <cell r="M551"/>
          <cell r="N551"/>
        </row>
        <row r="552">
          <cell r="A552"/>
          <cell r="E552"/>
          <cell r="F552"/>
          <cell r="G552"/>
          <cell r="H552"/>
          <cell r="I552"/>
          <cell r="J552"/>
          <cell r="K552"/>
          <cell r="L552"/>
          <cell r="M552"/>
          <cell r="N552"/>
        </row>
        <row r="553">
          <cell r="A553"/>
          <cell r="E553"/>
          <cell r="F553"/>
          <cell r="G553"/>
          <cell r="H553"/>
          <cell r="I553"/>
          <cell r="J553"/>
          <cell r="K553"/>
          <cell r="L553"/>
          <cell r="M553"/>
          <cell r="N553"/>
        </row>
        <row r="554">
          <cell r="A554"/>
          <cell r="E554"/>
          <cell r="F554"/>
          <cell r="G554"/>
          <cell r="H554"/>
          <cell r="I554"/>
          <cell r="J554"/>
          <cell r="K554"/>
          <cell r="L554"/>
          <cell r="M554"/>
          <cell r="N554"/>
        </row>
        <row r="555">
          <cell r="A555"/>
          <cell r="E555"/>
          <cell r="F555"/>
          <cell r="G555"/>
          <cell r="H555"/>
          <cell r="I555"/>
          <cell r="J555"/>
          <cell r="K555"/>
          <cell r="L555"/>
          <cell r="M555"/>
          <cell r="N555"/>
        </row>
        <row r="556">
          <cell r="A556"/>
          <cell r="E556"/>
          <cell r="F556"/>
          <cell r="G556"/>
          <cell r="H556"/>
          <cell r="I556"/>
          <cell r="J556"/>
          <cell r="K556"/>
          <cell r="L556"/>
          <cell r="M556"/>
          <cell r="N556"/>
        </row>
        <row r="557">
          <cell r="A557"/>
          <cell r="E557"/>
          <cell r="F557"/>
          <cell r="G557"/>
          <cell r="H557"/>
          <cell r="I557"/>
          <cell r="J557"/>
          <cell r="K557"/>
          <cell r="L557"/>
          <cell r="M557"/>
          <cell r="N557"/>
        </row>
        <row r="558">
          <cell r="A558"/>
          <cell r="E558"/>
          <cell r="F558"/>
          <cell r="G558"/>
          <cell r="H558"/>
          <cell r="I558"/>
          <cell r="J558"/>
          <cell r="K558"/>
          <cell r="L558"/>
          <cell r="M558"/>
          <cell r="N558"/>
        </row>
        <row r="559">
          <cell r="A559"/>
          <cell r="E559"/>
          <cell r="F559"/>
          <cell r="G559"/>
          <cell r="H559"/>
          <cell r="I559"/>
          <cell r="J559"/>
          <cell r="K559"/>
          <cell r="L559"/>
          <cell r="M559"/>
          <cell r="N559"/>
        </row>
        <row r="560">
          <cell r="A560"/>
          <cell r="E560"/>
          <cell r="F560"/>
          <cell r="G560"/>
          <cell r="H560"/>
          <cell r="I560"/>
          <cell r="J560"/>
          <cell r="K560"/>
          <cell r="L560"/>
          <cell r="M560"/>
          <cell r="N560"/>
        </row>
        <row r="561">
          <cell r="A561"/>
          <cell r="E561"/>
          <cell r="F561"/>
          <cell r="G561"/>
          <cell r="H561"/>
          <cell r="I561"/>
          <cell r="J561"/>
          <cell r="K561"/>
          <cell r="L561"/>
          <cell r="M561"/>
          <cell r="N561"/>
        </row>
        <row r="562">
          <cell r="A562"/>
          <cell r="E562"/>
          <cell r="F562"/>
          <cell r="G562"/>
          <cell r="H562"/>
          <cell r="I562"/>
          <cell r="J562"/>
          <cell r="K562"/>
          <cell r="L562"/>
          <cell r="M562"/>
          <cell r="N562"/>
        </row>
        <row r="563">
          <cell r="A563"/>
          <cell r="E563"/>
          <cell r="F563"/>
          <cell r="G563"/>
          <cell r="H563"/>
          <cell r="I563"/>
          <cell r="J563"/>
          <cell r="K563"/>
          <cell r="L563"/>
          <cell r="M563"/>
          <cell r="N563"/>
        </row>
        <row r="564">
          <cell r="A564"/>
          <cell r="E564"/>
          <cell r="F564"/>
          <cell r="G564"/>
          <cell r="H564"/>
          <cell r="I564"/>
          <cell r="J564"/>
          <cell r="K564"/>
          <cell r="L564"/>
          <cell r="M564"/>
          <cell r="N564"/>
        </row>
        <row r="565">
          <cell r="A565"/>
          <cell r="E565"/>
          <cell r="F565"/>
          <cell r="G565"/>
          <cell r="H565"/>
          <cell r="I565"/>
          <cell r="J565"/>
          <cell r="K565"/>
          <cell r="L565"/>
          <cell r="M565"/>
          <cell r="N565"/>
        </row>
        <row r="566">
          <cell r="A566"/>
          <cell r="E566"/>
          <cell r="F566"/>
          <cell r="G566"/>
          <cell r="H566"/>
          <cell r="I566"/>
          <cell r="J566"/>
          <cell r="K566"/>
          <cell r="L566"/>
          <cell r="M566"/>
          <cell r="N566"/>
        </row>
        <row r="567">
          <cell r="A567"/>
          <cell r="E567"/>
          <cell r="F567"/>
          <cell r="G567"/>
          <cell r="H567"/>
          <cell r="I567"/>
          <cell r="J567"/>
          <cell r="K567"/>
          <cell r="L567"/>
          <cell r="M567"/>
          <cell r="N567"/>
        </row>
        <row r="568">
          <cell r="A568"/>
          <cell r="E568"/>
          <cell r="F568"/>
          <cell r="G568"/>
          <cell r="H568"/>
          <cell r="I568"/>
          <cell r="J568"/>
          <cell r="K568"/>
          <cell r="L568"/>
          <cell r="M568"/>
          <cell r="N568"/>
        </row>
        <row r="569">
          <cell r="A569"/>
          <cell r="E569"/>
          <cell r="F569"/>
          <cell r="G569"/>
          <cell r="H569"/>
          <cell r="I569"/>
          <cell r="J569"/>
          <cell r="K569"/>
          <cell r="L569"/>
          <cell r="M569"/>
          <cell r="N569"/>
        </row>
        <row r="570">
          <cell r="A570"/>
          <cell r="E570"/>
          <cell r="F570"/>
          <cell r="G570"/>
          <cell r="H570"/>
          <cell r="I570"/>
          <cell r="J570"/>
          <cell r="K570"/>
          <cell r="L570"/>
          <cell r="M570"/>
          <cell r="N570"/>
        </row>
        <row r="571">
          <cell r="A571"/>
          <cell r="E571"/>
          <cell r="F571"/>
          <cell r="G571"/>
          <cell r="H571"/>
          <cell r="I571"/>
          <cell r="J571"/>
          <cell r="K571"/>
          <cell r="L571"/>
          <cell r="M571"/>
          <cell r="N571"/>
        </row>
        <row r="572">
          <cell r="A572"/>
          <cell r="E572"/>
          <cell r="F572"/>
          <cell r="G572"/>
          <cell r="H572"/>
          <cell r="I572"/>
          <cell r="J572"/>
          <cell r="K572"/>
          <cell r="L572"/>
          <cell r="M572"/>
          <cell r="N572"/>
        </row>
        <row r="573">
          <cell r="A573"/>
          <cell r="E573"/>
          <cell r="F573"/>
          <cell r="G573"/>
          <cell r="H573"/>
          <cell r="I573"/>
          <cell r="J573"/>
          <cell r="K573"/>
          <cell r="L573"/>
          <cell r="M573"/>
          <cell r="N573"/>
        </row>
        <row r="574">
          <cell r="A574"/>
          <cell r="E574"/>
          <cell r="F574"/>
          <cell r="G574"/>
          <cell r="H574"/>
          <cell r="I574"/>
          <cell r="J574"/>
          <cell r="K574"/>
          <cell r="L574"/>
          <cell r="M574"/>
          <cell r="N574"/>
        </row>
        <row r="575">
          <cell r="A575"/>
          <cell r="E575"/>
          <cell r="F575"/>
          <cell r="G575"/>
          <cell r="H575"/>
          <cell r="I575"/>
          <cell r="J575"/>
          <cell r="K575"/>
          <cell r="L575"/>
          <cell r="M575"/>
          <cell r="N575"/>
        </row>
        <row r="576">
          <cell r="A576"/>
          <cell r="E576"/>
          <cell r="F576"/>
          <cell r="G576"/>
          <cell r="H576"/>
          <cell r="I576"/>
          <cell r="J576"/>
          <cell r="K576"/>
          <cell r="L576"/>
          <cell r="M576"/>
          <cell r="N576"/>
        </row>
        <row r="577">
          <cell r="A577"/>
          <cell r="E577"/>
          <cell r="F577"/>
          <cell r="G577"/>
          <cell r="H577"/>
          <cell r="I577"/>
          <cell r="J577"/>
          <cell r="K577"/>
          <cell r="L577"/>
          <cell r="M577"/>
          <cell r="N577"/>
        </row>
        <row r="578">
          <cell r="A578"/>
          <cell r="E578"/>
          <cell r="F578"/>
          <cell r="G578"/>
          <cell r="H578"/>
          <cell r="I578"/>
          <cell r="J578"/>
          <cell r="K578"/>
          <cell r="L578"/>
          <cell r="M578"/>
          <cell r="N578"/>
        </row>
        <row r="579">
          <cell r="A579"/>
          <cell r="E579"/>
          <cell r="F579"/>
          <cell r="G579"/>
          <cell r="H579"/>
          <cell r="I579"/>
          <cell r="J579"/>
          <cell r="K579"/>
          <cell r="L579"/>
          <cell r="M579"/>
          <cell r="N579"/>
        </row>
        <row r="580">
          <cell r="A580"/>
          <cell r="E580"/>
          <cell r="F580"/>
          <cell r="G580"/>
          <cell r="H580"/>
          <cell r="I580"/>
          <cell r="J580"/>
          <cell r="K580"/>
          <cell r="L580"/>
          <cell r="M580"/>
          <cell r="N580"/>
        </row>
        <row r="581">
          <cell r="A581"/>
          <cell r="E581"/>
          <cell r="F581"/>
          <cell r="G581"/>
          <cell r="H581"/>
          <cell r="I581"/>
          <cell r="J581"/>
          <cell r="K581"/>
          <cell r="L581"/>
          <cell r="M581"/>
          <cell r="N581"/>
        </row>
        <row r="582">
          <cell r="A582"/>
          <cell r="E582"/>
          <cell r="F582"/>
          <cell r="G582"/>
          <cell r="H582"/>
          <cell r="I582"/>
          <cell r="J582"/>
          <cell r="K582"/>
          <cell r="L582"/>
          <cell r="M582"/>
          <cell r="N582"/>
        </row>
        <row r="583">
          <cell r="A583"/>
          <cell r="E583"/>
          <cell r="F583"/>
          <cell r="G583"/>
          <cell r="H583"/>
          <cell r="I583"/>
          <cell r="J583"/>
          <cell r="K583"/>
          <cell r="L583"/>
          <cell r="M583"/>
          <cell r="N583"/>
        </row>
        <row r="584">
          <cell r="A584"/>
          <cell r="E584"/>
          <cell r="F584"/>
          <cell r="G584"/>
          <cell r="H584"/>
          <cell r="I584"/>
          <cell r="J584"/>
          <cell r="K584"/>
          <cell r="L584"/>
          <cell r="M584"/>
          <cell r="N584"/>
        </row>
        <row r="585">
          <cell r="A585"/>
          <cell r="E585"/>
          <cell r="F585"/>
          <cell r="G585"/>
          <cell r="H585"/>
          <cell r="I585"/>
          <cell r="J585"/>
          <cell r="K585"/>
          <cell r="L585"/>
          <cell r="M585"/>
          <cell r="N585"/>
        </row>
        <row r="586">
          <cell r="A586"/>
          <cell r="E586"/>
          <cell r="F586"/>
          <cell r="G586"/>
          <cell r="H586"/>
          <cell r="I586"/>
          <cell r="J586"/>
          <cell r="K586"/>
          <cell r="L586"/>
          <cell r="M586"/>
          <cell r="N586"/>
        </row>
        <row r="587">
          <cell r="A587"/>
          <cell r="E587"/>
          <cell r="F587"/>
          <cell r="G587"/>
          <cell r="H587"/>
          <cell r="I587"/>
          <cell r="J587"/>
          <cell r="K587"/>
          <cell r="L587"/>
          <cell r="M587"/>
          <cell r="N587"/>
        </row>
        <row r="588">
          <cell r="A588"/>
          <cell r="E588"/>
          <cell r="F588"/>
          <cell r="G588"/>
          <cell r="H588"/>
          <cell r="I588"/>
          <cell r="J588"/>
          <cell r="K588"/>
          <cell r="L588"/>
          <cell r="M588"/>
          <cell r="N588"/>
        </row>
        <row r="589">
          <cell r="A589"/>
          <cell r="E589"/>
          <cell r="F589"/>
          <cell r="G589"/>
          <cell r="H589"/>
          <cell r="I589"/>
          <cell r="J589"/>
          <cell r="K589"/>
          <cell r="L589"/>
          <cell r="M589"/>
          <cell r="N589"/>
        </row>
        <row r="590">
          <cell r="A590"/>
          <cell r="E590"/>
          <cell r="F590"/>
          <cell r="G590"/>
          <cell r="H590"/>
          <cell r="I590"/>
          <cell r="J590"/>
          <cell r="K590"/>
          <cell r="L590"/>
          <cell r="M590"/>
          <cell r="N590"/>
        </row>
        <row r="591">
          <cell r="A591"/>
          <cell r="E591"/>
          <cell r="F591"/>
          <cell r="G591"/>
          <cell r="H591"/>
          <cell r="I591"/>
          <cell r="J591"/>
          <cell r="K591"/>
          <cell r="L591"/>
          <cell r="M591"/>
          <cell r="N591"/>
        </row>
        <row r="592">
          <cell r="A592"/>
          <cell r="E592"/>
          <cell r="F592"/>
          <cell r="G592"/>
          <cell r="H592"/>
          <cell r="I592"/>
          <cell r="J592"/>
          <cell r="K592"/>
          <cell r="L592"/>
          <cell r="M592"/>
          <cell r="N592"/>
        </row>
        <row r="593">
          <cell r="A593"/>
          <cell r="E593"/>
          <cell r="F593"/>
          <cell r="G593"/>
          <cell r="H593"/>
          <cell r="I593"/>
          <cell r="J593"/>
          <cell r="K593"/>
          <cell r="L593"/>
          <cell r="M593"/>
          <cell r="N593"/>
        </row>
        <row r="594">
          <cell r="A594"/>
          <cell r="E594"/>
          <cell r="F594"/>
          <cell r="G594"/>
          <cell r="H594"/>
          <cell r="I594"/>
          <cell r="J594"/>
          <cell r="K594"/>
          <cell r="L594"/>
          <cell r="M594"/>
          <cell r="N594"/>
        </row>
        <row r="595">
          <cell r="A595"/>
          <cell r="E595"/>
          <cell r="F595"/>
          <cell r="G595"/>
          <cell r="H595"/>
          <cell r="I595"/>
          <cell r="J595"/>
          <cell r="K595"/>
          <cell r="L595"/>
          <cell r="M595"/>
          <cell r="N595"/>
        </row>
        <row r="596">
          <cell r="A596"/>
          <cell r="E596"/>
          <cell r="F596"/>
          <cell r="G596"/>
          <cell r="H596"/>
          <cell r="I596"/>
          <cell r="J596"/>
          <cell r="K596"/>
          <cell r="L596"/>
          <cell r="M596"/>
          <cell r="N596"/>
        </row>
        <row r="597">
          <cell r="A597"/>
          <cell r="E597"/>
          <cell r="F597"/>
          <cell r="G597"/>
          <cell r="H597"/>
          <cell r="I597"/>
          <cell r="J597"/>
          <cell r="K597"/>
          <cell r="L597"/>
          <cell r="M597"/>
          <cell r="N597"/>
        </row>
        <row r="598">
          <cell r="A598"/>
          <cell r="E598"/>
          <cell r="F598"/>
          <cell r="G598"/>
          <cell r="H598"/>
          <cell r="I598"/>
          <cell r="J598"/>
          <cell r="K598"/>
          <cell r="L598"/>
          <cell r="M598"/>
          <cell r="N598"/>
        </row>
        <row r="599">
          <cell r="A599"/>
          <cell r="E599"/>
          <cell r="F599"/>
          <cell r="G599"/>
          <cell r="H599"/>
          <cell r="I599"/>
          <cell r="J599"/>
          <cell r="K599"/>
          <cell r="L599"/>
          <cell r="M599"/>
          <cell r="N599"/>
        </row>
        <row r="600">
          <cell r="A600"/>
          <cell r="E600"/>
          <cell r="F600"/>
          <cell r="G600"/>
          <cell r="H600"/>
          <cell r="I600"/>
          <cell r="J600"/>
          <cell r="K600"/>
          <cell r="L600"/>
          <cell r="M600"/>
          <cell r="N600"/>
        </row>
        <row r="601">
          <cell r="A601"/>
          <cell r="E601"/>
          <cell r="F601"/>
          <cell r="G601"/>
          <cell r="H601"/>
          <cell r="I601"/>
          <cell r="J601"/>
          <cell r="K601"/>
          <cell r="L601"/>
          <cell r="M601"/>
          <cell r="N601"/>
        </row>
        <row r="602">
          <cell r="A602"/>
          <cell r="E602"/>
          <cell r="F602"/>
          <cell r="G602"/>
          <cell r="H602"/>
          <cell r="I602"/>
          <cell r="J602"/>
          <cell r="K602"/>
          <cell r="L602"/>
          <cell r="M602"/>
          <cell r="N602"/>
        </row>
        <row r="603">
          <cell r="A603"/>
          <cell r="E603"/>
          <cell r="F603"/>
          <cell r="G603"/>
          <cell r="H603"/>
          <cell r="I603"/>
          <cell r="J603"/>
          <cell r="K603"/>
          <cell r="L603"/>
          <cell r="M603"/>
          <cell r="N603"/>
        </row>
        <row r="604">
          <cell r="A604"/>
          <cell r="E604"/>
          <cell r="F604"/>
          <cell r="G604"/>
          <cell r="H604"/>
          <cell r="I604"/>
          <cell r="J604"/>
          <cell r="K604"/>
          <cell r="L604"/>
          <cell r="M604"/>
          <cell r="N604"/>
        </row>
        <row r="605">
          <cell r="A605"/>
          <cell r="E605"/>
          <cell r="F605"/>
          <cell r="G605"/>
          <cell r="H605"/>
          <cell r="I605"/>
          <cell r="J605"/>
          <cell r="K605"/>
          <cell r="L605"/>
          <cell r="M605"/>
          <cell r="N605"/>
        </row>
        <row r="606">
          <cell r="A606"/>
          <cell r="E606"/>
          <cell r="F606"/>
          <cell r="G606"/>
          <cell r="H606"/>
          <cell r="I606"/>
          <cell r="J606"/>
          <cell r="K606"/>
          <cell r="L606"/>
          <cell r="M606"/>
          <cell r="N606"/>
        </row>
        <row r="607">
          <cell r="A607"/>
          <cell r="E607"/>
          <cell r="F607"/>
          <cell r="G607"/>
          <cell r="H607"/>
          <cell r="I607"/>
          <cell r="J607"/>
          <cell r="K607"/>
          <cell r="L607"/>
          <cell r="M607"/>
          <cell r="N607"/>
        </row>
        <row r="608">
          <cell r="A608"/>
          <cell r="E608"/>
          <cell r="F608"/>
          <cell r="G608"/>
          <cell r="H608"/>
          <cell r="I608"/>
          <cell r="J608"/>
          <cell r="K608"/>
          <cell r="L608"/>
          <cell r="M608"/>
          <cell r="N608"/>
        </row>
        <row r="609">
          <cell r="A609"/>
          <cell r="E609"/>
          <cell r="F609"/>
          <cell r="G609"/>
          <cell r="H609"/>
          <cell r="I609"/>
          <cell r="J609"/>
          <cell r="K609"/>
          <cell r="L609"/>
          <cell r="M609"/>
          <cell r="N609"/>
        </row>
        <row r="610">
          <cell r="A610"/>
          <cell r="E610"/>
          <cell r="F610"/>
          <cell r="G610"/>
          <cell r="H610"/>
          <cell r="I610"/>
          <cell r="J610"/>
          <cell r="K610"/>
          <cell r="L610"/>
          <cell r="M610"/>
          <cell r="N610"/>
        </row>
        <row r="611">
          <cell r="A611"/>
          <cell r="E611"/>
          <cell r="F611"/>
          <cell r="G611"/>
          <cell r="H611"/>
          <cell r="I611"/>
          <cell r="J611"/>
          <cell r="K611"/>
          <cell r="L611"/>
          <cell r="M611"/>
          <cell r="N611"/>
        </row>
        <row r="612">
          <cell r="A612"/>
          <cell r="E612"/>
          <cell r="F612"/>
          <cell r="G612"/>
          <cell r="H612"/>
          <cell r="I612"/>
          <cell r="J612"/>
          <cell r="K612"/>
          <cell r="L612"/>
          <cell r="M612"/>
          <cell r="N612"/>
        </row>
        <row r="613">
          <cell r="A613"/>
          <cell r="E613"/>
          <cell r="F613"/>
          <cell r="G613"/>
          <cell r="H613"/>
          <cell r="I613"/>
          <cell r="J613"/>
          <cell r="K613"/>
          <cell r="L613"/>
          <cell r="M613"/>
          <cell r="N613"/>
        </row>
        <row r="614">
          <cell r="A614"/>
          <cell r="E614"/>
          <cell r="F614"/>
          <cell r="G614"/>
          <cell r="H614"/>
          <cell r="I614"/>
          <cell r="J614"/>
          <cell r="K614"/>
          <cell r="L614"/>
          <cell r="M614"/>
          <cell r="N614"/>
        </row>
        <row r="615">
          <cell r="A615"/>
          <cell r="E615"/>
          <cell r="F615"/>
          <cell r="G615"/>
          <cell r="H615"/>
          <cell r="I615"/>
          <cell r="J615"/>
          <cell r="K615"/>
          <cell r="L615"/>
          <cell r="M615"/>
          <cell r="N615"/>
        </row>
        <row r="616">
          <cell r="A616"/>
          <cell r="E616"/>
          <cell r="F616"/>
          <cell r="G616"/>
          <cell r="H616"/>
          <cell r="I616"/>
          <cell r="J616"/>
          <cell r="K616"/>
          <cell r="L616"/>
          <cell r="M616"/>
          <cell r="N616"/>
        </row>
        <row r="617">
          <cell r="A617"/>
          <cell r="E617"/>
          <cell r="F617"/>
          <cell r="G617"/>
          <cell r="H617"/>
          <cell r="I617"/>
          <cell r="J617"/>
          <cell r="K617"/>
          <cell r="L617"/>
          <cell r="M617"/>
          <cell r="N617"/>
        </row>
        <row r="618">
          <cell r="A618"/>
          <cell r="E618"/>
          <cell r="F618"/>
          <cell r="G618"/>
          <cell r="H618"/>
          <cell r="I618"/>
          <cell r="J618"/>
          <cell r="K618"/>
          <cell r="L618"/>
          <cell r="M618"/>
          <cell r="N618"/>
        </row>
        <row r="619">
          <cell r="A619"/>
          <cell r="E619"/>
          <cell r="F619"/>
          <cell r="G619"/>
          <cell r="H619"/>
          <cell r="I619"/>
          <cell r="J619"/>
          <cell r="K619"/>
          <cell r="L619"/>
          <cell r="M619"/>
          <cell r="N619"/>
        </row>
        <row r="620">
          <cell r="A620"/>
          <cell r="E620"/>
          <cell r="F620"/>
          <cell r="G620"/>
          <cell r="H620"/>
          <cell r="I620"/>
          <cell r="J620"/>
          <cell r="K620"/>
          <cell r="L620"/>
          <cell r="M620"/>
          <cell r="N620"/>
        </row>
        <row r="621">
          <cell r="A621"/>
          <cell r="E621"/>
          <cell r="F621"/>
          <cell r="G621"/>
          <cell r="H621"/>
          <cell r="I621"/>
          <cell r="J621"/>
          <cell r="K621"/>
          <cell r="L621"/>
          <cell r="M621"/>
          <cell r="N621"/>
        </row>
        <row r="622">
          <cell r="A622"/>
          <cell r="E622"/>
          <cell r="F622"/>
          <cell r="G622"/>
          <cell r="H622"/>
          <cell r="I622"/>
          <cell r="J622"/>
          <cell r="K622"/>
          <cell r="L622"/>
          <cell r="M622"/>
          <cell r="N622"/>
        </row>
        <row r="623">
          <cell r="A623"/>
          <cell r="E623"/>
          <cell r="F623"/>
          <cell r="G623"/>
          <cell r="H623"/>
          <cell r="I623"/>
          <cell r="J623"/>
          <cell r="K623"/>
          <cell r="L623"/>
          <cell r="M623"/>
          <cell r="N623"/>
        </row>
        <row r="624">
          <cell r="A624"/>
          <cell r="E624"/>
          <cell r="F624"/>
          <cell r="G624"/>
          <cell r="H624"/>
          <cell r="I624"/>
          <cell r="J624"/>
          <cell r="K624"/>
          <cell r="L624"/>
          <cell r="M624"/>
          <cell r="N624"/>
        </row>
        <row r="625">
          <cell r="A625"/>
          <cell r="E625"/>
          <cell r="F625"/>
          <cell r="G625"/>
          <cell r="H625"/>
          <cell r="I625"/>
          <cell r="J625"/>
          <cell r="K625"/>
          <cell r="L625"/>
          <cell r="M625"/>
          <cell r="N625"/>
        </row>
        <row r="626">
          <cell r="A626"/>
          <cell r="E626"/>
          <cell r="F626"/>
          <cell r="G626"/>
          <cell r="H626"/>
          <cell r="I626"/>
          <cell r="J626"/>
          <cell r="K626"/>
          <cell r="L626"/>
          <cell r="M626"/>
          <cell r="N626"/>
        </row>
        <row r="627">
          <cell r="A627"/>
          <cell r="E627"/>
          <cell r="F627"/>
          <cell r="G627"/>
          <cell r="H627"/>
          <cell r="I627"/>
          <cell r="J627"/>
          <cell r="K627"/>
          <cell r="L627"/>
          <cell r="M627"/>
          <cell r="N627"/>
        </row>
        <row r="628">
          <cell r="A628"/>
          <cell r="E628"/>
          <cell r="F628"/>
          <cell r="G628"/>
          <cell r="H628"/>
          <cell r="I628"/>
          <cell r="J628"/>
          <cell r="K628"/>
          <cell r="L628"/>
          <cell r="M628"/>
          <cell r="N628"/>
        </row>
        <row r="629">
          <cell r="A629"/>
          <cell r="E629"/>
          <cell r="F629"/>
          <cell r="G629"/>
          <cell r="H629"/>
          <cell r="I629"/>
          <cell r="J629"/>
          <cell r="K629"/>
          <cell r="L629"/>
          <cell r="M629"/>
          <cell r="N629"/>
        </row>
        <row r="630">
          <cell r="A630"/>
          <cell r="E630"/>
          <cell r="F630"/>
          <cell r="G630"/>
          <cell r="H630"/>
          <cell r="I630"/>
          <cell r="J630"/>
          <cell r="K630"/>
          <cell r="L630"/>
          <cell r="M630"/>
          <cell r="N630"/>
        </row>
        <row r="631">
          <cell r="A631"/>
          <cell r="E631"/>
          <cell r="F631"/>
          <cell r="G631"/>
          <cell r="H631"/>
          <cell r="I631"/>
          <cell r="J631"/>
          <cell r="K631"/>
          <cell r="L631"/>
          <cell r="M631"/>
          <cell r="N631"/>
        </row>
        <row r="632">
          <cell r="A632"/>
          <cell r="E632"/>
          <cell r="F632"/>
          <cell r="G632"/>
          <cell r="H632"/>
          <cell r="I632"/>
          <cell r="J632"/>
          <cell r="K632"/>
          <cell r="L632"/>
          <cell r="M632"/>
          <cell r="N632"/>
        </row>
        <row r="633">
          <cell r="A633"/>
          <cell r="E633"/>
          <cell r="F633"/>
          <cell r="G633"/>
          <cell r="H633"/>
          <cell r="I633"/>
          <cell r="J633"/>
          <cell r="K633"/>
          <cell r="L633"/>
          <cell r="M633"/>
          <cell r="N633"/>
        </row>
        <row r="634">
          <cell r="A634"/>
          <cell r="E634"/>
          <cell r="F634"/>
          <cell r="G634"/>
          <cell r="H634"/>
          <cell r="I634"/>
          <cell r="J634"/>
          <cell r="K634"/>
          <cell r="L634"/>
          <cell r="M634"/>
          <cell r="N634"/>
        </row>
        <row r="635">
          <cell r="A635"/>
          <cell r="E635"/>
          <cell r="F635"/>
          <cell r="G635"/>
          <cell r="H635"/>
          <cell r="I635"/>
          <cell r="J635"/>
          <cell r="K635"/>
          <cell r="L635"/>
          <cell r="M635"/>
          <cell r="N635"/>
        </row>
        <row r="636">
          <cell r="A636"/>
          <cell r="E636"/>
          <cell r="F636"/>
          <cell r="G636"/>
          <cell r="H636"/>
          <cell r="I636"/>
          <cell r="J636"/>
          <cell r="K636"/>
          <cell r="L636"/>
          <cell r="M636"/>
          <cell r="N636"/>
        </row>
        <row r="637">
          <cell r="A637"/>
          <cell r="E637"/>
          <cell r="F637"/>
          <cell r="G637"/>
          <cell r="H637"/>
          <cell r="I637"/>
          <cell r="J637"/>
          <cell r="K637"/>
          <cell r="L637"/>
          <cell r="M637"/>
          <cell r="N637"/>
        </row>
        <row r="638">
          <cell r="A638"/>
          <cell r="E638"/>
          <cell r="F638"/>
          <cell r="G638"/>
          <cell r="H638"/>
          <cell r="I638"/>
          <cell r="J638"/>
          <cell r="K638"/>
          <cell r="L638"/>
          <cell r="M638"/>
          <cell r="N638"/>
        </row>
        <row r="639">
          <cell r="A639"/>
          <cell r="E639"/>
          <cell r="F639"/>
          <cell r="G639"/>
          <cell r="H639"/>
          <cell r="I639"/>
          <cell r="J639"/>
          <cell r="K639"/>
          <cell r="L639"/>
          <cell r="M639"/>
          <cell r="N639"/>
        </row>
        <row r="640">
          <cell r="A640"/>
          <cell r="E640"/>
          <cell r="F640"/>
          <cell r="G640"/>
          <cell r="H640"/>
          <cell r="I640"/>
          <cell r="J640"/>
          <cell r="K640"/>
          <cell r="L640"/>
          <cell r="M640"/>
          <cell r="N640"/>
        </row>
        <row r="641">
          <cell r="A641"/>
          <cell r="E641"/>
          <cell r="F641"/>
          <cell r="G641"/>
          <cell r="H641"/>
          <cell r="I641"/>
          <cell r="J641"/>
          <cell r="K641"/>
          <cell r="L641"/>
          <cell r="M641"/>
          <cell r="N641"/>
        </row>
        <row r="642">
          <cell r="A642"/>
          <cell r="E642"/>
          <cell r="F642"/>
          <cell r="G642"/>
          <cell r="H642"/>
          <cell r="I642"/>
          <cell r="J642"/>
          <cell r="K642"/>
          <cell r="L642"/>
          <cell r="M642"/>
          <cell r="N642"/>
        </row>
        <row r="643">
          <cell r="A643"/>
          <cell r="E643"/>
          <cell r="F643"/>
          <cell r="G643"/>
          <cell r="H643"/>
          <cell r="I643"/>
          <cell r="J643"/>
          <cell r="K643"/>
          <cell r="L643"/>
          <cell r="M643"/>
          <cell r="N643"/>
        </row>
        <row r="644">
          <cell r="A644"/>
          <cell r="E644"/>
          <cell r="F644"/>
          <cell r="G644"/>
          <cell r="H644"/>
          <cell r="I644"/>
          <cell r="J644"/>
          <cell r="K644"/>
          <cell r="L644"/>
          <cell r="M644"/>
          <cell r="N644"/>
        </row>
        <row r="645">
          <cell r="A645"/>
          <cell r="E645"/>
          <cell r="F645"/>
          <cell r="G645"/>
          <cell r="H645"/>
          <cell r="I645"/>
          <cell r="J645"/>
          <cell r="K645"/>
          <cell r="L645"/>
          <cell r="M645"/>
          <cell r="N645"/>
        </row>
        <row r="646">
          <cell r="A646"/>
          <cell r="E646"/>
          <cell r="F646"/>
          <cell r="G646"/>
          <cell r="H646"/>
          <cell r="I646"/>
          <cell r="J646"/>
          <cell r="K646"/>
          <cell r="L646"/>
          <cell r="M646"/>
          <cell r="N646"/>
        </row>
        <row r="647">
          <cell r="A647"/>
          <cell r="E647"/>
          <cell r="F647"/>
          <cell r="G647"/>
          <cell r="H647"/>
          <cell r="I647"/>
          <cell r="J647"/>
          <cell r="K647"/>
          <cell r="L647"/>
          <cell r="M647"/>
          <cell r="N647"/>
        </row>
        <row r="648">
          <cell r="A648"/>
          <cell r="E648"/>
          <cell r="F648"/>
          <cell r="G648"/>
          <cell r="H648"/>
          <cell r="I648"/>
          <cell r="J648"/>
          <cell r="K648"/>
          <cell r="L648"/>
          <cell r="M648"/>
          <cell r="N648"/>
        </row>
        <row r="649">
          <cell r="A649"/>
          <cell r="E649"/>
          <cell r="F649"/>
          <cell r="G649"/>
          <cell r="H649"/>
          <cell r="I649"/>
          <cell r="J649"/>
          <cell r="K649"/>
          <cell r="L649"/>
          <cell r="M649"/>
          <cell r="N649"/>
        </row>
        <row r="650">
          <cell r="A650"/>
          <cell r="E650"/>
          <cell r="F650"/>
          <cell r="G650"/>
          <cell r="H650"/>
          <cell r="I650"/>
          <cell r="J650"/>
          <cell r="K650"/>
          <cell r="L650"/>
          <cell r="M650"/>
          <cell r="N650"/>
        </row>
        <row r="651">
          <cell r="A651"/>
          <cell r="E651"/>
          <cell r="F651"/>
          <cell r="G651"/>
          <cell r="H651"/>
          <cell r="I651"/>
          <cell r="J651"/>
          <cell r="K651"/>
          <cell r="L651"/>
          <cell r="M651"/>
          <cell r="N651"/>
        </row>
        <row r="652">
          <cell r="A652"/>
          <cell r="E652"/>
          <cell r="F652"/>
          <cell r="G652"/>
          <cell r="H652"/>
          <cell r="I652"/>
          <cell r="J652"/>
          <cell r="K652"/>
          <cell r="L652"/>
          <cell r="M652"/>
          <cell r="N652"/>
        </row>
        <row r="653">
          <cell r="A653"/>
          <cell r="E653"/>
          <cell r="F653"/>
          <cell r="G653"/>
          <cell r="H653"/>
          <cell r="I653"/>
          <cell r="J653"/>
          <cell r="K653"/>
          <cell r="L653"/>
          <cell r="M653"/>
          <cell r="N653"/>
        </row>
        <row r="654">
          <cell r="A654"/>
          <cell r="E654"/>
          <cell r="F654"/>
          <cell r="G654"/>
          <cell r="H654"/>
          <cell r="I654"/>
          <cell r="J654"/>
          <cell r="K654"/>
          <cell r="L654"/>
          <cell r="M654"/>
          <cell r="N654"/>
        </row>
        <row r="655">
          <cell r="A655"/>
          <cell r="E655"/>
          <cell r="F655"/>
          <cell r="G655"/>
          <cell r="H655"/>
          <cell r="I655"/>
          <cell r="J655"/>
          <cell r="K655"/>
          <cell r="L655"/>
          <cell r="M655"/>
          <cell r="N655"/>
        </row>
        <row r="656">
          <cell r="A656"/>
          <cell r="E656"/>
          <cell r="F656"/>
          <cell r="G656"/>
          <cell r="H656"/>
          <cell r="I656"/>
          <cell r="J656"/>
          <cell r="K656"/>
          <cell r="L656"/>
          <cell r="M656"/>
          <cell r="N656"/>
        </row>
        <row r="657">
          <cell r="A657"/>
          <cell r="E657"/>
          <cell r="F657"/>
          <cell r="G657"/>
          <cell r="H657"/>
          <cell r="I657"/>
          <cell r="J657"/>
          <cell r="K657"/>
          <cell r="L657"/>
          <cell r="M657"/>
          <cell r="N657"/>
        </row>
        <row r="658">
          <cell r="A658"/>
          <cell r="E658"/>
          <cell r="F658"/>
          <cell r="G658"/>
          <cell r="H658"/>
          <cell r="I658"/>
          <cell r="J658"/>
          <cell r="K658"/>
          <cell r="L658"/>
          <cell r="M658"/>
          <cell r="N658"/>
        </row>
        <row r="659">
          <cell r="A659"/>
          <cell r="E659"/>
          <cell r="F659"/>
          <cell r="G659"/>
          <cell r="H659"/>
          <cell r="I659"/>
          <cell r="J659"/>
          <cell r="K659"/>
          <cell r="L659"/>
          <cell r="M659"/>
          <cell r="N659"/>
        </row>
        <row r="660">
          <cell r="A660"/>
          <cell r="E660"/>
          <cell r="F660"/>
          <cell r="G660"/>
          <cell r="H660"/>
          <cell r="I660"/>
          <cell r="J660"/>
          <cell r="K660"/>
          <cell r="L660"/>
          <cell r="M660"/>
          <cell r="N660"/>
        </row>
        <row r="661">
          <cell r="A661"/>
          <cell r="E661"/>
          <cell r="F661"/>
          <cell r="G661"/>
          <cell r="H661"/>
          <cell r="I661"/>
          <cell r="J661"/>
          <cell r="K661"/>
          <cell r="L661"/>
          <cell r="M661"/>
          <cell r="N661"/>
        </row>
        <row r="662">
          <cell r="A662"/>
          <cell r="E662"/>
          <cell r="F662"/>
          <cell r="G662"/>
          <cell r="H662"/>
          <cell r="I662"/>
          <cell r="J662"/>
          <cell r="K662"/>
          <cell r="L662"/>
          <cell r="M662"/>
          <cell r="N662"/>
        </row>
        <row r="663">
          <cell r="A663"/>
          <cell r="E663"/>
          <cell r="F663"/>
          <cell r="G663"/>
          <cell r="H663"/>
          <cell r="I663"/>
          <cell r="J663"/>
          <cell r="K663"/>
          <cell r="L663"/>
          <cell r="M663"/>
          <cell r="N663"/>
        </row>
        <row r="664">
          <cell r="A664"/>
          <cell r="E664"/>
          <cell r="F664"/>
          <cell r="G664"/>
          <cell r="H664"/>
          <cell r="I664"/>
          <cell r="J664"/>
          <cell r="K664"/>
          <cell r="L664"/>
          <cell r="M664"/>
          <cell r="N664"/>
        </row>
        <row r="665">
          <cell r="A665"/>
          <cell r="E665"/>
          <cell r="F665"/>
          <cell r="G665"/>
          <cell r="H665"/>
          <cell r="I665"/>
          <cell r="J665"/>
          <cell r="K665"/>
          <cell r="L665"/>
          <cell r="M665"/>
          <cell r="N665"/>
        </row>
        <row r="666">
          <cell r="A666"/>
          <cell r="E666"/>
          <cell r="F666"/>
          <cell r="G666"/>
          <cell r="H666"/>
          <cell r="I666"/>
          <cell r="J666"/>
          <cell r="K666"/>
          <cell r="L666"/>
          <cell r="M666"/>
          <cell r="N666"/>
        </row>
        <row r="667">
          <cell r="A667"/>
          <cell r="E667"/>
          <cell r="F667"/>
          <cell r="G667"/>
          <cell r="H667"/>
          <cell r="I667"/>
          <cell r="J667"/>
          <cell r="K667"/>
          <cell r="L667"/>
          <cell r="M667"/>
          <cell r="N667"/>
        </row>
        <row r="668">
          <cell r="A668"/>
          <cell r="E668"/>
          <cell r="F668"/>
          <cell r="G668"/>
          <cell r="H668"/>
          <cell r="I668"/>
          <cell r="J668"/>
          <cell r="K668"/>
          <cell r="L668"/>
          <cell r="M668"/>
          <cell r="N668"/>
        </row>
        <row r="669">
          <cell r="A669"/>
          <cell r="E669"/>
          <cell r="F669"/>
          <cell r="G669"/>
          <cell r="H669"/>
          <cell r="I669"/>
          <cell r="J669"/>
          <cell r="K669"/>
          <cell r="L669"/>
          <cell r="M669"/>
          <cell r="N669"/>
        </row>
        <row r="670">
          <cell r="A670"/>
          <cell r="E670"/>
          <cell r="F670"/>
          <cell r="G670"/>
          <cell r="H670"/>
          <cell r="I670"/>
          <cell r="J670"/>
          <cell r="K670"/>
          <cell r="L670"/>
          <cell r="M670"/>
          <cell r="N670"/>
        </row>
        <row r="671">
          <cell r="A671"/>
          <cell r="E671"/>
          <cell r="F671"/>
          <cell r="G671"/>
          <cell r="H671"/>
          <cell r="I671"/>
          <cell r="J671"/>
          <cell r="K671"/>
          <cell r="L671"/>
          <cell r="M671"/>
          <cell r="N671"/>
        </row>
        <row r="672">
          <cell r="A672"/>
          <cell r="E672"/>
          <cell r="F672"/>
          <cell r="G672"/>
          <cell r="H672"/>
          <cell r="I672"/>
          <cell r="J672"/>
          <cell r="K672"/>
          <cell r="L672"/>
          <cell r="M672"/>
          <cell r="N672"/>
        </row>
        <row r="673">
          <cell r="A673"/>
          <cell r="E673"/>
          <cell r="F673"/>
          <cell r="G673"/>
          <cell r="H673"/>
          <cell r="I673"/>
          <cell r="J673"/>
          <cell r="K673"/>
          <cell r="L673"/>
          <cell r="M673"/>
          <cell r="N673"/>
        </row>
        <row r="674">
          <cell r="A674"/>
          <cell r="E674"/>
          <cell r="F674"/>
          <cell r="G674"/>
          <cell r="H674"/>
          <cell r="I674"/>
          <cell r="J674"/>
          <cell r="K674"/>
          <cell r="L674"/>
          <cell r="M674"/>
          <cell r="N674"/>
        </row>
        <row r="675">
          <cell r="A675"/>
          <cell r="E675"/>
          <cell r="F675"/>
          <cell r="G675"/>
          <cell r="H675"/>
          <cell r="I675"/>
          <cell r="J675"/>
          <cell r="K675"/>
          <cell r="L675"/>
          <cell r="M675"/>
          <cell r="N675"/>
        </row>
        <row r="676">
          <cell r="A676"/>
          <cell r="E676"/>
          <cell r="F676"/>
          <cell r="G676"/>
          <cell r="H676"/>
          <cell r="I676"/>
          <cell r="J676"/>
          <cell r="K676"/>
          <cell r="L676"/>
          <cell r="M676"/>
          <cell r="N676"/>
        </row>
        <row r="677">
          <cell r="A677"/>
          <cell r="E677"/>
          <cell r="F677"/>
          <cell r="G677"/>
          <cell r="H677"/>
          <cell r="I677"/>
          <cell r="J677"/>
          <cell r="K677"/>
          <cell r="L677"/>
          <cell r="M677"/>
          <cell r="N677"/>
        </row>
        <row r="678">
          <cell r="A678"/>
          <cell r="E678"/>
          <cell r="F678"/>
          <cell r="G678"/>
          <cell r="H678"/>
          <cell r="I678"/>
          <cell r="J678"/>
          <cell r="K678"/>
          <cell r="L678"/>
          <cell r="M678"/>
          <cell r="N678"/>
        </row>
        <row r="679">
          <cell r="A679"/>
          <cell r="E679"/>
          <cell r="F679"/>
          <cell r="G679"/>
          <cell r="H679"/>
          <cell r="I679"/>
          <cell r="J679"/>
          <cell r="K679"/>
          <cell r="L679"/>
          <cell r="M679"/>
          <cell r="N679"/>
        </row>
        <row r="680">
          <cell r="A680"/>
          <cell r="E680"/>
          <cell r="F680"/>
          <cell r="G680"/>
          <cell r="H680"/>
          <cell r="I680"/>
          <cell r="J680"/>
          <cell r="K680"/>
          <cell r="L680"/>
          <cell r="M680"/>
          <cell r="N680"/>
        </row>
        <row r="681">
          <cell r="A681"/>
          <cell r="E681"/>
          <cell r="F681"/>
          <cell r="G681"/>
          <cell r="H681"/>
          <cell r="I681"/>
          <cell r="J681"/>
          <cell r="K681"/>
          <cell r="L681"/>
          <cell r="M681"/>
          <cell r="N681"/>
        </row>
        <row r="682">
          <cell r="A682"/>
          <cell r="E682"/>
          <cell r="F682"/>
          <cell r="G682"/>
          <cell r="H682"/>
          <cell r="I682"/>
          <cell r="J682"/>
          <cell r="K682"/>
          <cell r="L682"/>
          <cell r="M682"/>
          <cell r="N682"/>
        </row>
        <row r="683">
          <cell r="A683"/>
          <cell r="E683"/>
          <cell r="F683"/>
          <cell r="G683"/>
          <cell r="H683"/>
          <cell r="I683"/>
          <cell r="J683"/>
          <cell r="K683"/>
          <cell r="L683"/>
          <cell r="M683"/>
          <cell r="N683"/>
        </row>
        <row r="684">
          <cell r="A684"/>
          <cell r="E684"/>
          <cell r="F684"/>
          <cell r="G684"/>
          <cell r="H684"/>
          <cell r="I684"/>
          <cell r="J684"/>
          <cell r="K684"/>
          <cell r="L684"/>
          <cell r="M684"/>
          <cell r="N684"/>
        </row>
        <row r="685">
          <cell r="A685"/>
          <cell r="E685"/>
          <cell r="F685"/>
          <cell r="G685"/>
          <cell r="H685"/>
          <cell r="I685"/>
          <cell r="J685"/>
          <cell r="K685"/>
          <cell r="L685"/>
          <cell r="M685"/>
          <cell r="N685"/>
        </row>
        <row r="686">
          <cell r="A686"/>
          <cell r="E686"/>
          <cell r="F686"/>
          <cell r="G686"/>
          <cell r="H686"/>
          <cell r="I686"/>
          <cell r="J686"/>
          <cell r="K686"/>
          <cell r="L686"/>
          <cell r="M686"/>
          <cell r="N686"/>
        </row>
        <row r="687">
          <cell r="A687"/>
          <cell r="E687"/>
          <cell r="F687"/>
          <cell r="G687"/>
          <cell r="H687"/>
          <cell r="I687"/>
          <cell r="J687"/>
          <cell r="K687"/>
          <cell r="L687"/>
          <cell r="M687"/>
          <cell r="N687"/>
        </row>
        <row r="688">
          <cell r="A688"/>
          <cell r="E688"/>
          <cell r="F688"/>
          <cell r="G688"/>
          <cell r="H688"/>
          <cell r="I688"/>
          <cell r="J688"/>
          <cell r="K688"/>
          <cell r="L688"/>
          <cell r="M688"/>
          <cell r="N688"/>
        </row>
        <row r="689">
          <cell r="A689"/>
          <cell r="E689"/>
          <cell r="F689"/>
          <cell r="G689"/>
          <cell r="H689"/>
          <cell r="I689"/>
          <cell r="J689"/>
          <cell r="K689"/>
          <cell r="L689"/>
          <cell r="M689"/>
          <cell r="N689"/>
        </row>
        <row r="690">
          <cell r="A690"/>
          <cell r="E690"/>
          <cell r="F690"/>
          <cell r="G690"/>
          <cell r="H690"/>
          <cell r="I690"/>
          <cell r="J690"/>
          <cell r="K690"/>
          <cell r="L690"/>
          <cell r="M690"/>
          <cell r="N690"/>
        </row>
        <row r="691">
          <cell r="A691"/>
          <cell r="E691"/>
          <cell r="F691"/>
          <cell r="G691"/>
          <cell r="H691"/>
          <cell r="I691"/>
          <cell r="J691"/>
          <cell r="K691"/>
          <cell r="L691"/>
          <cell r="M691"/>
          <cell r="N691"/>
        </row>
        <row r="692">
          <cell r="A692"/>
          <cell r="E692"/>
          <cell r="F692"/>
          <cell r="G692"/>
          <cell r="H692"/>
          <cell r="I692"/>
          <cell r="J692"/>
          <cell r="K692"/>
          <cell r="L692"/>
          <cell r="M692"/>
          <cell r="N692"/>
        </row>
        <row r="693">
          <cell r="A693"/>
          <cell r="E693"/>
          <cell r="F693"/>
          <cell r="G693"/>
          <cell r="H693"/>
          <cell r="I693"/>
          <cell r="J693"/>
          <cell r="K693"/>
          <cell r="L693"/>
          <cell r="M693"/>
          <cell r="N693"/>
        </row>
        <row r="694">
          <cell r="A694"/>
          <cell r="E694"/>
          <cell r="F694"/>
          <cell r="G694"/>
          <cell r="H694"/>
          <cell r="I694"/>
          <cell r="J694"/>
          <cell r="K694"/>
          <cell r="L694"/>
          <cell r="M694"/>
          <cell r="N694"/>
        </row>
        <row r="695">
          <cell r="A695"/>
          <cell r="E695"/>
          <cell r="F695"/>
          <cell r="G695"/>
          <cell r="H695"/>
          <cell r="I695"/>
          <cell r="J695"/>
          <cell r="K695"/>
          <cell r="L695"/>
          <cell r="M695"/>
          <cell r="N695"/>
        </row>
        <row r="696">
          <cell r="A696"/>
          <cell r="E696"/>
          <cell r="F696"/>
          <cell r="G696"/>
          <cell r="H696"/>
          <cell r="I696"/>
          <cell r="J696"/>
          <cell r="K696"/>
          <cell r="L696"/>
          <cell r="M696"/>
          <cell r="N696"/>
        </row>
        <row r="697">
          <cell r="A697"/>
          <cell r="E697"/>
          <cell r="F697"/>
          <cell r="G697"/>
          <cell r="H697"/>
          <cell r="I697"/>
          <cell r="J697"/>
          <cell r="K697"/>
          <cell r="L697"/>
          <cell r="M697"/>
          <cell r="N697"/>
        </row>
        <row r="698">
          <cell r="A698"/>
          <cell r="E698"/>
          <cell r="F698"/>
          <cell r="G698"/>
          <cell r="H698"/>
          <cell r="I698"/>
          <cell r="J698"/>
          <cell r="K698"/>
          <cell r="L698"/>
          <cell r="M698"/>
          <cell r="N698"/>
        </row>
        <row r="699">
          <cell r="A699"/>
          <cell r="E699"/>
          <cell r="F699"/>
          <cell r="G699"/>
          <cell r="H699"/>
          <cell r="I699"/>
          <cell r="J699"/>
          <cell r="K699"/>
          <cell r="L699"/>
          <cell r="M699"/>
          <cell r="N699"/>
        </row>
        <row r="700">
          <cell r="A700"/>
          <cell r="E700"/>
          <cell r="F700"/>
          <cell r="G700"/>
          <cell r="H700"/>
          <cell r="I700"/>
          <cell r="J700"/>
          <cell r="K700"/>
          <cell r="L700"/>
          <cell r="M700"/>
          <cell r="N700"/>
        </row>
        <row r="701">
          <cell r="A701"/>
          <cell r="E701"/>
          <cell r="F701"/>
          <cell r="G701"/>
          <cell r="H701"/>
          <cell r="I701"/>
          <cell r="J701"/>
          <cell r="K701"/>
          <cell r="L701"/>
          <cell r="M701"/>
          <cell r="N701"/>
        </row>
        <row r="702">
          <cell r="A702"/>
          <cell r="E702"/>
          <cell r="F702"/>
          <cell r="G702"/>
          <cell r="H702"/>
          <cell r="I702"/>
          <cell r="J702"/>
          <cell r="K702"/>
          <cell r="L702"/>
          <cell r="M702"/>
          <cell r="N702"/>
        </row>
        <row r="703">
          <cell r="A703"/>
          <cell r="E703"/>
          <cell r="F703"/>
          <cell r="G703"/>
          <cell r="H703"/>
          <cell r="I703"/>
          <cell r="J703"/>
          <cell r="K703"/>
          <cell r="L703"/>
          <cell r="M703"/>
          <cell r="N703"/>
        </row>
        <row r="704">
          <cell r="A704"/>
          <cell r="E704"/>
          <cell r="F704"/>
          <cell r="G704"/>
          <cell r="H704"/>
          <cell r="I704"/>
          <cell r="J704"/>
          <cell r="K704"/>
          <cell r="L704"/>
          <cell r="M704"/>
          <cell r="N704"/>
        </row>
        <row r="705">
          <cell r="A705"/>
          <cell r="E705"/>
          <cell r="F705"/>
          <cell r="G705"/>
          <cell r="H705"/>
          <cell r="I705"/>
          <cell r="J705"/>
          <cell r="K705"/>
          <cell r="L705"/>
          <cell r="M705"/>
          <cell r="N705"/>
        </row>
        <row r="706">
          <cell r="A706"/>
          <cell r="E706"/>
          <cell r="F706"/>
          <cell r="G706"/>
          <cell r="H706"/>
          <cell r="I706"/>
          <cell r="J706"/>
          <cell r="K706"/>
          <cell r="L706"/>
          <cell r="M706"/>
          <cell r="N706"/>
        </row>
        <row r="707">
          <cell r="A707"/>
          <cell r="E707"/>
          <cell r="F707"/>
          <cell r="G707"/>
          <cell r="H707"/>
          <cell r="I707"/>
          <cell r="J707"/>
          <cell r="K707"/>
          <cell r="L707"/>
          <cell r="M707"/>
          <cell r="N707"/>
        </row>
        <row r="708">
          <cell r="A708"/>
          <cell r="E708"/>
          <cell r="F708"/>
          <cell r="G708"/>
          <cell r="H708"/>
          <cell r="I708"/>
          <cell r="J708"/>
          <cell r="K708"/>
          <cell r="L708"/>
          <cell r="M708"/>
          <cell r="N708"/>
        </row>
        <row r="709">
          <cell r="A709"/>
          <cell r="E709"/>
          <cell r="F709"/>
          <cell r="G709"/>
          <cell r="H709"/>
          <cell r="I709"/>
          <cell r="J709"/>
          <cell r="K709"/>
          <cell r="L709"/>
          <cell r="M709"/>
          <cell r="N709"/>
        </row>
        <row r="710">
          <cell r="A710"/>
          <cell r="E710"/>
          <cell r="F710"/>
          <cell r="G710"/>
          <cell r="H710"/>
          <cell r="I710"/>
          <cell r="J710"/>
          <cell r="K710"/>
          <cell r="L710"/>
          <cell r="M710"/>
          <cell r="N710"/>
        </row>
        <row r="711">
          <cell r="A711"/>
          <cell r="E711"/>
          <cell r="F711"/>
          <cell r="G711"/>
          <cell r="H711"/>
          <cell r="I711"/>
          <cell r="J711"/>
          <cell r="K711"/>
          <cell r="L711"/>
          <cell r="M711"/>
          <cell r="N711"/>
        </row>
        <row r="712">
          <cell r="A712"/>
          <cell r="E712"/>
          <cell r="F712"/>
          <cell r="G712"/>
          <cell r="H712"/>
          <cell r="I712"/>
          <cell r="J712"/>
          <cell r="K712"/>
          <cell r="L712"/>
          <cell r="M712"/>
          <cell r="N712"/>
        </row>
        <row r="713">
          <cell r="A713"/>
          <cell r="E713"/>
          <cell r="F713"/>
          <cell r="G713"/>
          <cell r="H713"/>
          <cell r="I713"/>
          <cell r="J713"/>
          <cell r="K713"/>
          <cell r="L713"/>
          <cell r="M713"/>
          <cell r="N713"/>
        </row>
        <row r="714">
          <cell r="A714"/>
          <cell r="E714"/>
          <cell r="F714"/>
          <cell r="G714"/>
          <cell r="H714"/>
          <cell r="I714"/>
          <cell r="J714"/>
          <cell r="K714"/>
          <cell r="L714"/>
          <cell r="M714"/>
          <cell r="N714"/>
        </row>
        <row r="715">
          <cell r="A715"/>
          <cell r="E715"/>
          <cell r="F715"/>
          <cell r="G715"/>
          <cell r="H715"/>
          <cell r="I715"/>
          <cell r="J715"/>
          <cell r="K715"/>
          <cell r="L715"/>
          <cell r="M715"/>
          <cell r="N715"/>
        </row>
        <row r="716">
          <cell r="A716"/>
          <cell r="E716"/>
          <cell r="F716"/>
          <cell r="G716"/>
          <cell r="H716"/>
          <cell r="I716"/>
          <cell r="J716"/>
          <cell r="K716"/>
          <cell r="L716"/>
          <cell r="M716"/>
          <cell r="N716"/>
        </row>
        <row r="717">
          <cell r="A717"/>
          <cell r="E717"/>
          <cell r="F717"/>
          <cell r="G717"/>
          <cell r="H717"/>
          <cell r="I717"/>
          <cell r="J717"/>
          <cell r="K717"/>
          <cell r="L717"/>
          <cell r="M717"/>
          <cell r="N717"/>
        </row>
        <row r="718">
          <cell r="A718"/>
          <cell r="E718"/>
          <cell r="F718"/>
          <cell r="G718"/>
          <cell r="H718"/>
          <cell r="I718"/>
          <cell r="J718"/>
          <cell r="K718"/>
          <cell r="L718"/>
          <cell r="M718"/>
          <cell r="N718"/>
        </row>
        <row r="719">
          <cell r="A719"/>
          <cell r="E719"/>
          <cell r="F719"/>
          <cell r="G719"/>
          <cell r="H719"/>
          <cell r="I719"/>
          <cell r="J719"/>
          <cell r="K719"/>
          <cell r="L719"/>
          <cell r="M719"/>
          <cell r="N719"/>
        </row>
        <row r="720">
          <cell r="A720"/>
          <cell r="E720"/>
          <cell r="F720"/>
          <cell r="G720"/>
          <cell r="H720"/>
          <cell r="I720"/>
          <cell r="J720"/>
          <cell r="K720"/>
          <cell r="L720"/>
          <cell r="M720"/>
          <cell r="N720"/>
        </row>
        <row r="721">
          <cell r="A721"/>
          <cell r="E721"/>
          <cell r="F721"/>
          <cell r="G721"/>
          <cell r="H721"/>
          <cell r="I721"/>
          <cell r="J721"/>
          <cell r="K721"/>
          <cell r="L721"/>
          <cell r="M721"/>
          <cell r="N721"/>
        </row>
        <row r="722">
          <cell r="A722"/>
          <cell r="E722"/>
          <cell r="F722"/>
          <cell r="G722"/>
          <cell r="H722"/>
          <cell r="I722"/>
          <cell r="J722"/>
          <cell r="K722"/>
          <cell r="L722"/>
          <cell r="M722"/>
          <cell r="N722"/>
        </row>
        <row r="723">
          <cell r="A723"/>
          <cell r="E723"/>
          <cell r="F723"/>
          <cell r="G723"/>
          <cell r="H723"/>
          <cell r="I723"/>
          <cell r="J723"/>
          <cell r="K723"/>
          <cell r="L723"/>
          <cell r="M723"/>
          <cell r="N723"/>
        </row>
        <row r="724">
          <cell r="A724"/>
          <cell r="E724"/>
          <cell r="F724"/>
          <cell r="G724"/>
          <cell r="H724"/>
          <cell r="I724"/>
          <cell r="J724"/>
          <cell r="K724"/>
          <cell r="L724"/>
          <cell r="M724"/>
          <cell r="N724"/>
        </row>
        <row r="725">
          <cell r="A725"/>
          <cell r="E725"/>
          <cell r="F725"/>
          <cell r="G725"/>
          <cell r="H725"/>
          <cell r="I725"/>
          <cell r="J725"/>
          <cell r="K725"/>
          <cell r="L725"/>
          <cell r="M725"/>
          <cell r="N725"/>
        </row>
        <row r="726">
          <cell r="A726"/>
          <cell r="E726"/>
          <cell r="F726"/>
          <cell r="G726"/>
          <cell r="H726"/>
          <cell r="I726"/>
          <cell r="J726"/>
          <cell r="K726"/>
          <cell r="L726"/>
          <cell r="M726"/>
          <cell r="N726"/>
        </row>
        <row r="727">
          <cell r="A727"/>
          <cell r="E727"/>
          <cell r="F727"/>
          <cell r="G727"/>
          <cell r="H727"/>
          <cell r="I727"/>
          <cell r="J727"/>
          <cell r="K727"/>
          <cell r="L727"/>
          <cell r="M727"/>
          <cell r="N727"/>
        </row>
        <row r="728">
          <cell r="A728"/>
          <cell r="E728"/>
          <cell r="F728"/>
          <cell r="G728"/>
          <cell r="H728"/>
          <cell r="I728"/>
          <cell r="J728"/>
          <cell r="K728"/>
          <cell r="L728"/>
          <cell r="M728"/>
          <cell r="N728"/>
        </row>
        <row r="729">
          <cell r="A729"/>
          <cell r="E729"/>
          <cell r="F729"/>
          <cell r="G729"/>
          <cell r="H729"/>
          <cell r="I729"/>
          <cell r="J729"/>
          <cell r="K729"/>
          <cell r="L729"/>
          <cell r="M729"/>
          <cell r="N729"/>
        </row>
        <row r="730">
          <cell r="A730"/>
          <cell r="E730"/>
          <cell r="F730"/>
          <cell r="G730"/>
          <cell r="H730"/>
          <cell r="I730"/>
          <cell r="J730"/>
          <cell r="K730"/>
          <cell r="L730"/>
          <cell r="M730"/>
          <cell r="N730"/>
        </row>
        <row r="731">
          <cell r="A731"/>
          <cell r="E731"/>
          <cell r="F731"/>
          <cell r="G731"/>
          <cell r="H731"/>
          <cell r="I731"/>
          <cell r="J731"/>
          <cell r="K731"/>
          <cell r="L731"/>
          <cell r="M731"/>
          <cell r="N731"/>
        </row>
        <row r="732">
          <cell r="A732"/>
          <cell r="E732"/>
          <cell r="F732"/>
          <cell r="G732"/>
          <cell r="H732"/>
          <cell r="I732"/>
          <cell r="J732"/>
          <cell r="K732"/>
          <cell r="L732"/>
          <cell r="M732"/>
          <cell r="N732"/>
        </row>
        <row r="733">
          <cell r="A733"/>
          <cell r="E733"/>
          <cell r="F733"/>
          <cell r="G733"/>
          <cell r="H733"/>
          <cell r="I733"/>
          <cell r="J733"/>
          <cell r="K733"/>
          <cell r="L733"/>
          <cell r="M733"/>
          <cell r="N733"/>
        </row>
        <row r="734">
          <cell r="A734"/>
          <cell r="E734"/>
          <cell r="F734"/>
          <cell r="G734"/>
          <cell r="H734"/>
          <cell r="I734"/>
          <cell r="J734"/>
          <cell r="K734"/>
          <cell r="L734"/>
          <cell r="M734"/>
          <cell r="N734"/>
        </row>
        <row r="735">
          <cell r="A735"/>
          <cell r="E735"/>
          <cell r="F735"/>
          <cell r="G735"/>
          <cell r="H735"/>
          <cell r="I735"/>
          <cell r="J735"/>
          <cell r="K735"/>
          <cell r="L735"/>
          <cell r="M735"/>
          <cell r="N735"/>
        </row>
        <row r="736">
          <cell r="A736"/>
          <cell r="E736"/>
          <cell r="F736"/>
          <cell r="G736"/>
          <cell r="H736"/>
          <cell r="I736"/>
          <cell r="J736"/>
          <cell r="K736"/>
          <cell r="L736"/>
          <cell r="M736"/>
          <cell r="N736"/>
        </row>
        <row r="737">
          <cell r="A737"/>
          <cell r="E737"/>
          <cell r="F737"/>
          <cell r="G737"/>
          <cell r="H737"/>
          <cell r="I737"/>
          <cell r="J737"/>
          <cell r="K737"/>
          <cell r="L737"/>
          <cell r="M737"/>
          <cell r="N737"/>
        </row>
        <row r="738">
          <cell r="A738"/>
          <cell r="E738"/>
          <cell r="F738"/>
          <cell r="G738"/>
          <cell r="H738"/>
          <cell r="I738"/>
          <cell r="J738"/>
          <cell r="K738"/>
          <cell r="L738"/>
          <cell r="M738"/>
          <cell r="N738"/>
        </row>
        <row r="739">
          <cell r="A739"/>
          <cell r="E739"/>
          <cell r="F739"/>
          <cell r="G739"/>
          <cell r="H739"/>
          <cell r="I739"/>
          <cell r="J739"/>
          <cell r="K739"/>
          <cell r="L739"/>
          <cell r="M739"/>
          <cell r="N739"/>
        </row>
        <row r="740">
          <cell r="A740"/>
          <cell r="E740"/>
          <cell r="F740"/>
          <cell r="G740"/>
          <cell r="H740"/>
          <cell r="I740"/>
          <cell r="J740"/>
          <cell r="K740"/>
          <cell r="L740"/>
          <cell r="M740"/>
          <cell r="N740"/>
        </row>
        <row r="741">
          <cell r="A741"/>
          <cell r="E741"/>
          <cell r="F741"/>
          <cell r="G741"/>
          <cell r="H741"/>
          <cell r="I741"/>
          <cell r="J741"/>
          <cell r="K741"/>
          <cell r="L741"/>
          <cell r="M741"/>
          <cell r="N741"/>
        </row>
        <row r="742">
          <cell r="A742"/>
          <cell r="E742"/>
          <cell r="F742"/>
          <cell r="G742"/>
          <cell r="H742"/>
          <cell r="I742"/>
          <cell r="J742"/>
          <cell r="K742"/>
          <cell r="L742"/>
          <cell r="M742"/>
          <cell r="N742"/>
        </row>
        <row r="743">
          <cell r="A743"/>
          <cell r="E743"/>
          <cell r="F743"/>
          <cell r="G743"/>
          <cell r="H743"/>
          <cell r="I743"/>
          <cell r="J743"/>
          <cell r="K743"/>
          <cell r="L743"/>
          <cell r="M743"/>
          <cell r="N743"/>
        </row>
        <row r="744">
          <cell r="A744"/>
          <cell r="E744"/>
          <cell r="F744"/>
          <cell r="G744"/>
          <cell r="H744"/>
          <cell r="I744"/>
          <cell r="J744"/>
          <cell r="K744"/>
          <cell r="L744"/>
          <cell r="M744"/>
          <cell r="N744"/>
        </row>
        <row r="745">
          <cell r="A745"/>
          <cell r="E745"/>
          <cell r="F745"/>
          <cell r="G745"/>
          <cell r="H745"/>
          <cell r="I745"/>
          <cell r="J745"/>
          <cell r="K745"/>
          <cell r="L745"/>
          <cell r="M745"/>
          <cell r="N745"/>
        </row>
        <row r="746">
          <cell r="A746"/>
          <cell r="E746"/>
          <cell r="F746"/>
          <cell r="G746"/>
          <cell r="H746"/>
          <cell r="I746"/>
          <cell r="J746"/>
          <cell r="K746"/>
          <cell r="L746"/>
          <cell r="M746"/>
          <cell r="N746"/>
        </row>
        <row r="747">
          <cell r="A747"/>
          <cell r="E747"/>
          <cell r="F747"/>
          <cell r="G747"/>
          <cell r="H747"/>
          <cell r="I747"/>
          <cell r="J747"/>
          <cell r="K747"/>
          <cell r="L747"/>
          <cell r="M747"/>
          <cell r="N747"/>
        </row>
        <row r="748">
          <cell r="A748"/>
          <cell r="E748"/>
          <cell r="F748"/>
          <cell r="G748"/>
          <cell r="H748"/>
          <cell r="I748"/>
          <cell r="J748"/>
          <cell r="K748"/>
          <cell r="L748"/>
          <cell r="M748"/>
          <cell r="N748"/>
        </row>
        <row r="749">
          <cell r="A749"/>
          <cell r="E749"/>
          <cell r="F749"/>
          <cell r="G749"/>
          <cell r="H749"/>
          <cell r="I749"/>
          <cell r="J749"/>
          <cell r="K749"/>
          <cell r="L749"/>
          <cell r="M749"/>
          <cell r="N749"/>
        </row>
        <row r="750">
          <cell r="A750"/>
          <cell r="E750"/>
          <cell r="F750"/>
          <cell r="G750"/>
          <cell r="H750"/>
          <cell r="I750"/>
          <cell r="J750"/>
          <cell r="K750"/>
          <cell r="L750"/>
          <cell r="M750"/>
          <cell r="N750"/>
        </row>
        <row r="751">
          <cell r="A751"/>
          <cell r="E751"/>
          <cell r="F751"/>
          <cell r="G751"/>
          <cell r="H751"/>
          <cell r="I751"/>
          <cell r="J751"/>
          <cell r="K751"/>
          <cell r="L751"/>
          <cell r="M751"/>
          <cell r="N751"/>
        </row>
        <row r="752">
          <cell r="A752"/>
          <cell r="E752"/>
          <cell r="F752"/>
          <cell r="G752"/>
          <cell r="H752"/>
          <cell r="I752"/>
          <cell r="J752"/>
          <cell r="K752"/>
          <cell r="L752"/>
          <cell r="M752"/>
          <cell r="N752"/>
        </row>
        <row r="753">
          <cell r="A753"/>
          <cell r="E753"/>
          <cell r="F753"/>
          <cell r="G753"/>
          <cell r="H753"/>
          <cell r="I753"/>
          <cell r="J753"/>
          <cell r="K753"/>
          <cell r="L753"/>
          <cell r="M753"/>
          <cell r="N753"/>
        </row>
        <row r="754">
          <cell r="A754"/>
          <cell r="E754"/>
          <cell r="F754"/>
          <cell r="G754"/>
          <cell r="H754"/>
          <cell r="I754"/>
          <cell r="J754"/>
          <cell r="K754"/>
          <cell r="L754"/>
          <cell r="M754"/>
          <cell r="N754"/>
        </row>
        <row r="755">
          <cell r="A755"/>
          <cell r="E755"/>
          <cell r="F755"/>
          <cell r="G755"/>
          <cell r="H755"/>
          <cell r="I755"/>
          <cell r="J755"/>
          <cell r="K755"/>
          <cell r="L755"/>
          <cell r="M755"/>
          <cell r="N755"/>
        </row>
        <row r="756">
          <cell r="A756"/>
          <cell r="E756"/>
          <cell r="F756"/>
          <cell r="G756"/>
          <cell r="H756"/>
          <cell r="I756"/>
          <cell r="J756"/>
          <cell r="K756"/>
          <cell r="L756"/>
          <cell r="M756"/>
          <cell r="N756"/>
        </row>
        <row r="757">
          <cell r="A757"/>
          <cell r="E757"/>
          <cell r="F757"/>
          <cell r="G757"/>
          <cell r="H757"/>
          <cell r="I757"/>
          <cell r="J757"/>
          <cell r="K757"/>
          <cell r="L757"/>
          <cell r="M757"/>
          <cell r="N757"/>
        </row>
        <row r="758">
          <cell r="A758"/>
          <cell r="E758"/>
          <cell r="F758"/>
          <cell r="G758"/>
          <cell r="H758"/>
          <cell r="I758"/>
          <cell r="J758"/>
          <cell r="K758"/>
          <cell r="L758"/>
          <cell r="M758"/>
          <cell r="N758"/>
        </row>
        <row r="759">
          <cell r="A759"/>
          <cell r="E759"/>
          <cell r="F759"/>
          <cell r="G759"/>
          <cell r="H759"/>
          <cell r="I759"/>
          <cell r="J759"/>
          <cell r="K759"/>
          <cell r="L759"/>
          <cell r="M759"/>
          <cell r="N759"/>
        </row>
        <row r="760">
          <cell r="A760"/>
          <cell r="E760"/>
          <cell r="F760"/>
          <cell r="G760"/>
          <cell r="H760"/>
          <cell r="I760"/>
          <cell r="J760"/>
          <cell r="K760"/>
          <cell r="L760"/>
          <cell r="M760"/>
          <cell r="N760"/>
        </row>
        <row r="761">
          <cell r="A761"/>
          <cell r="E761"/>
          <cell r="F761"/>
          <cell r="G761"/>
          <cell r="H761"/>
          <cell r="I761"/>
          <cell r="J761"/>
          <cell r="K761"/>
          <cell r="L761"/>
          <cell r="M761"/>
          <cell r="N761"/>
        </row>
        <row r="762">
          <cell r="A762"/>
          <cell r="E762"/>
          <cell r="F762"/>
          <cell r="G762"/>
          <cell r="H762"/>
          <cell r="I762"/>
          <cell r="J762"/>
          <cell r="K762"/>
          <cell r="L762"/>
          <cell r="M762"/>
          <cell r="N762"/>
        </row>
        <row r="763">
          <cell r="A763"/>
          <cell r="E763"/>
          <cell r="F763"/>
          <cell r="G763"/>
          <cell r="H763"/>
          <cell r="I763"/>
          <cell r="J763"/>
          <cell r="K763"/>
          <cell r="L763"/>
          <cell r="M763"/>
          <cell r="N763"/>
        </row>
        <row r="764">
          <cell r="A764"/>
          <cell r="E764"/>
          <cell r="F764"/>
          <cell r="G764"/>
          <cell r="H764"/>
          <cell r="I764"/>
          <cell r="J764"/>
          <cell r="K764"/>
          <cell r="L764"/>
          <cell r="M764"/>
          <cell r="N764"/>
        </row>
        <row r="765">
          <cell r="A765"/>
          <cell r="E765"/>
          <cell r="F765"/>
          <cell r="G765"/>
          <cell r="H765"/>
          <cell r="I765"/>
          <cell r="J765"/>
          <cell r="K765"/>
          <cell r="L765"/>
          <cell r="M765"/>
          <cell r="N765"/>
        </row>
        <row r="766">
          <cell r="A766"/>
          <cell r="E766"/>
          <cell r="F766"/>
          <cell r="G766"/>
          <cell r="H766"/>
          <cell r="I766"/>
          <cell r="J766"/>
          <cell r="K766"/>
          <cell r="L766"/>
          <cell r="M766"/>
          <cell r="N766"/>
        </row>
        <row r="767">
          <cell r="A767"/>
          <cell r="E767"/>
          <cell r="F767"/>
          <cell r="G767"/>
          <cell r="H767"/>
          <cell r="I767"/>
          <cell r="J767"/>
          <cell r="K767"/>
          <cell r="L767"/>
          <cell r="M767"/>
          <cell r="N767"/>
        </row>
        <row r="768">
          <cell r="A768"/>
          <cell r="E768"/>
          <cell r="F768"/>
          <cell r="G768"/>
          <cell r="H768"/>
          <cell r="I768"/>
          <cell r="J768"/>
          <cell r="K768"/>
          <cell r="L768"/>
          <cell r="M768"/>
          <cell r="N768"/>
        </row>
        <row r="769">
          <cell r="A769"/>
          <cell r="E769"/>
          <cell r="F769"/>
          <cell r="G769"/>
          <cell r="H769"/>
          <cell r="I769"/>
          <cell r="J769"/>
          <cell r="K769"/>
          <cell r="L769"/>
          <cell r="M769"/>
          <cell r="N769"/>
        </row>
        <row r="770">
          <cell r="A770"/>
          <cell r="E770"/>
          <cell r="F770"/>
          <cell r="G770"/>
          <cell r="H770"/>
          <cell r="I770"/>
          <cell r="J770"/>
          <cell r="K770"/>
          <cell r="L770"/>
          <cell r="M770"/>
          <cell r="N770"/>
        </row>
        <row r="771">
          <cell r="A771"/>
          <cell r="E771"/>
          <cell r="F771"/>
          <cell r="G771"/>
          <cell r="H771"/>
          <cell r="I771"/>
          <cell r="J771"/>
          <cell r="K771"/>
          <cell r="L771"/>
          <cell r="M771"/>
          <cell r="N771"/>
        </row>
        <row r="772">
          <cell r="A772"/>
          <cell r="E772"/>
          <cell r="F772"/>
          <cell r="G772"/>
          <cell r="H772"/>
          <cell r="I772"/>
          <cell r="J772"/>
          <cell r="K772"/>
          <cell r="L772"/>
          <cell r="M772"/>
          <cell r="N772"/>
        </row>
        <row r="773">
          <cell r="A773"/>
          <cell r="E773"/>
          <cell r="F773"/>
          <cell r="G773"/>
          <cell r="H773"/>
          <cell r="I773"/>
          <cell r="J773"/>
          <cell r="K773"/>
          <cell r="L773"/>
          <cell r="M773"/>
          <cell r="N773"/>
        </row>
        <row r="774">
          <cell r="A774"/>
          <cell r="E774"/>
          <cell r="F774"/>
          <cell r="G774"/>
          <cell r="H774"/>
          <cell r="I774"/>
          <cell r="J774"/>
          <cell r="K774"/>
          <cell r="L774"/>
          <cell r="M774"/>
          <cell r="N774"/>
        </row>
        <row r="775">
          <cell r="A775"/>
          <cell r="E775"/>
          <cell r="F775"/>
          <cell r="G775"/>
          <cell r="H775"/>
          <cell r="I775"/>
          <cell r="J775"/>
          <cell r="K775"/>
          <cell r="L775"/>
          <cell r="M775"/>
          <cell r="N775"/>
        </row>
        <row r="776">
          <cell r="A776"/>
          <cell r="E776"/>
          <cell r="F776"/>
          <cell r="G776"/>
          <cell r="H776"/>
          <cell r="I776"/>
          <cell r="J776"/>
          <cell r="K776"/>
          <cell r="L776"/>
          <cell r="M776"/>
          <cell r="N776"/>
        </row>
        <row r="777">
          <cell r="A777"/>
          <cell r="E777"/>
          <cell r="F777"/>
          <cell r="G777"/>
          <cell r="H777"/>
          <cell r="I777"/>
          <cell r="J777"/>
          <cell r="K777"/>
          <cell r="L777"/>
          <cell r="M777"/>
          <cell r="N777"/>
        </row>
        <row r="778">
          <cell r="A778"/>
          <cell r="E778"/>
          <cell r="F778"/>
          <cell r="G778"/>
          <cell r="H778"/>
          <cell r="I778"/>
          <cell r="J778"/>
          <cell r="K778"/>
          <cell r="L778"/>
          <cell r="M778"/>
          <cell r="N778"/>
        </row>
        <row r="779">
          <cell r="A779"/>
          <cell r="E779"/>
          <cell r="F779"/>
          <cell r="G779"/>
          <cell r="H779"/>
          <cell r="I779"/>
          <cell r="J779"/>
          <cell r="K779"/>
          <cell r="L779"/>
          <cell r="M779"/>
          <cell r="N779"/>
        </row>
        <row r="780">
          <cell r="A780"/>
          <cell r="E780"/>
          <cell r="F780"/>
          <cell r="G780"/>
          <cell r="H780"/>
          <cell r="I780"/>
          <cell r="J780"/>
          <cell r="K780"/>
          <cell r="L780"/>
          <cell r="M780"/>
          <cell r="N780"/>
        </row>
        <row r="781">
          <cell r="A781"/>
          <cell r="E781"/>
          <cell r="F781"/>
          <cell r="G781"/>
          <cell r="H781"/>
          <cell r="I781"/>
          <cell r="J781"/>
          <cell r="K781"/>
          <cell r="L781"/>
          <cell r="M781"/>
          <cell r="N781"/>
        </row>
        <row r="782">
          <cell r="A782"/>
          <cell r="E782"/>
          <cell r="F782"/>
          <cell r="G782"/>
          <cell r="H782"/>
          <cell r="I782"/>
          <cell r="J782"/>
          <cell r="K782"/>
          <cell r="L782"/>
          <cell r="M782"/>
          <cell r="N782"/>
        </row>
        <row r="783">
          <cell r="A783"/>
          <cell r="E783"/>
          <cell r="F783"/>
          <cell r="G783"/>
          <cell r="H783"/>
          <cell r="I783"/>
          <cell r="J783"/>
          <cell r="K783"/>
          <cell r="L783"/>
          <cell r="M783"/>
          <cell r="N783"/>
        </row>
        <row r="784">
          <cell r="A784"/>
          <cell r="E784"/>
          <cell r="F784"/>
          <cell r="G784"/>
          <cell r="H784"/>
          <cell r="I784"/>
          <cell r="J784"/>
          <cell r="K784"/>
          <cell r="L784"/>
          <cell r="M784"/>
          <cell r="N784"/>
        </row>
        <row r="785">
          <cell r="A785"/>
          <cell r="E785"/>
          <cell r="F785"/>
          <cell r="G785"/>
          <cell r="H785"/>
          <cell r="I785"/>
          <cell r="J785"/>
          <cell r="K785"/>
          <cell r="L785"/>
          <cell r="M785"/>
          <cell r="N785"/>
        </row>
        <row r="786">
          <cell r="A786"/>
          <cell r="E786"/>
          <cell r="F786"/>
          <cell r="G786"/>
          <cell r="H786"/>
          <cell r="I786"/>
          <cell r="J786"/>
          <cell r="K786"/>
          <cell r="L786"/>
          <cell r="M786"/>
          <cell r="N786"/>
        </row>
        <row r="787">
          <cell r="A787"/>
          <cell r="E787"/>
          <cell r="F787"/>
          <cell r="G787"/>
          <cell r="H787"/>
          <cell r="I787"/>
          <cell r="J787"/>
          <cell r="K787"/>
          <cell r="L787"/>
          <cell r="M787"/>
          <cell r="N787"/>
        </row>
        <row r="788">
          <cell r="A788"/>
          <cell r="E788"/>
          <cell r="F788"/>
          <cell r="G788"/>
          <cell r="H788"/>
          <cell r="I788"/>
          <cell r="J788"/>
          <cell r="K788"/>
          <cell r="L788"/>
          <cell r="M788"/>
          <cell r="N788"/>
        </row>
        <row r="789">
          <cell r="A789"/>
          <cell r="E789"/>
          <cell r="F789"/>
          <cell r="G789"/>
          <cell r="H789"/>
          <cell r="I789"/>
          <cell r="J789"/>
          <cell r="K789"/>
          <cell r="L789"/>
          <cell r="M789"/>
          <cell r="N789"/>
        </row>
        <row r="790">
          <cell r="A790"/>
          <cell r="E790"/>
          <cell r="F790"/>
          <cell r="G790"/>
          <cell r="H790"/>
          <cell r="I790"/>
          <cell r="J790"/>
          <cell r="K790"/>
          <cell r="L790"/>
          <cell r="M790"/>
          <cell r="N790"/>
        </row>
        <row r="791">
          <cell r="A791"/>
          <cell r="E791"/>
          <cell r="F791"/>
          <cell r="G791"/>
          <cell r="H791"/>
          <cell r="I791"/>
          <cell r="J791"/>
          <cell r="K791"/>
          <cell r="L791"/>
          <cell r="M791"/>
          <cell r="N791"/>
        </row>
        <row r="792">
          <cell r="A792"/>
          <cell r="E792"/>
          <cell r="F792"/>
          <cell r="G792"/>
          <cell r="H792"/>
          <cell r="I792"/>
          <cell r="J792"/>
          <cell r="K792"/>
          <cell r="L792"/>
          <cell r="M792"/>
          <cell r="N792"/>
        </row>
        <row r="793">
          <cell r="A793"/>
          <cell r="E793"/>
          <cell r="F793"/>
          <cell r="G793"/>
          <cell r="H793"/>
          <cell r="I793"/>
          <cell r="J793"/>
          <cell r="K793"/>
          <cell r="L793"/>
          <cell r="M793"/>
          <cell r="N793"/>
        </row>
        <row r="794">
          <cell r="A794"/>
          <cell r="E794"/>
          <cell r="F794"/>
          <cell r="G794"/>
          <cell r="H794"/>
          <cell r="I794"/>
          <cell r="J794"/>
          <cell r="K794"/>
          <cell r="L794"/>
          <cell r="M794"/>
          <cell r="N794"/>
        </row>
        <row r="795">
          <cell r="A795"/>
          <cell r="E795"/>
          <cell r="F795"/>
          <cell r="G795"/>
          <cell r="H795"/>
          <cell r="I795"/>
          <cell r="J795"/>
          <cell r="K795"/>
          <cell r="L795"/>
          <cell r="M795"/>
          <cell r="N795"/>
        </row>
        <row r="796">
          <cell r="A796"/>
          <cell r="E796"/>
          <cell r="F796"/>
          <cell r="G796"/>
          <cell r="H796"/>
          <cell r="I796"/>
          <cell r="J796"/>
          <cell r="K796"/>
          <cell r="L796"/>
          <cell r="M796"/>
          <cell r="N796"/>
        </row>
        <row r="797">
          <cell r="A797"/>
          <cell r="E797"/>
          <cell r="F797"/>
          <cell r="G797"/>
          <cell r="H797"/>
          <cell r="I797"/>
          <cell r="J797"/>
          <cell r="K797"/>
          <cell r="L797"/>
          <cell r="M797"/>
          <cell r="N797"/>
        </row>
        <row r="798">
          <cell r="A798"/>
          <cell r="E798"/>
          <cell r="F798"/>
          <cell r="G798"/>
          <cell r="H798"/>
          <cell r="I798"/>
          <cell r="J798"/>
          <cell r="K798"/>
          <cell r="L798"/>
          <cell r="M798"/>
          <cell r="N798"/>
        </row>
        <row r="799">
          <cell r="A799"/>
          <cell r="E799"/>
          <cell r="F799"/>
          <cell r="G799"/>
          <cell r="H799"/>
          <cell r="I799"/>
          <cell r="J799"/>
          <cell r="K799"/>
          <cell r="L799"/>
          <cell r="M799"/>
          <cell r="N799"/>
        </row>
        <row r="800">
          <cell r="A800"/>
          <cell r="E800"/>
          <cell r="F800"/>
          <cell r="G800"/>
          <cell r="H800"/>
          <cell r="I800"/>
          <cell r="J800"/>
          <cell r="K800"/>
          <cell r="L800"/>
          <cell r="M800"/>
          <cell r="N800"/>
        </row>
        <row r="801">
          <cell r="A801"/>
          <cell r="E801"/>
          <cell r="F801"/>
          <cell r="G801"/>
          <cell r="H801"/>
          <cell r="I801"/>
          <cell r="J801"/>
          <cell r="K801"/>
          <cell r="L801"/>
          <cell r="M801"/>
          <cell r="N801"/>
        </row>
        <row r="802">
          <cell r="A802"/>
          <cell r="E802"/>
          <cell r="F802"/>
          <cell r="G802"/>
          <cell r="H802"/>
          <cell r="I802"/>
          <cell r="J802"/>
          <cell r="K802"/>
          <cell r="L802"/>
          <cell r="M802"/>
          <cell r="N802"/>
        </row>
        <row r="803">
          <cell r="A803"/>
          <cell r="E803"/>
          <cell r="F803"/>
          <cell r="G803"/>
          <cell r="H803"/>
          <cell r="I803"/>
          <cell r="J803"/>
          <cell r="K803"/>
          <cell r="L803"/>
          <cell r="M803"/>
          <cell r="N803"/>
        </row>
        <row r="804">
          <cell r="A804"/>
          <cell r="E804"/>
          <cell r="F804"/>
          <cell r="G804"/>
          <cell r="H804"/>
          <cell r="I804"/>
          <cell r="J804"/>
          <cell r="K804"/>
          <cell r="L804"/>
          <cell r="M804"/>
          <cell r="N804"/>
        </row>
        <row r="805">
          <cell r="A805"/>
          <cell r="E805"/>
          <cell r="F805"/>
          <cell r="G805"/>
          <cell r="H805"/>
          <cell r="I805"/>
          <cell r="J805"/>
          <cell r="K805"/>
          <cell r="L805"/>
          <cell r="M805"/>
          <cell r="N805"/>
        </row>
        <row r="806">
          <cell r="A806"/>
          <cell r="E806"/>
          <cell r="F806"/>
          <cell r="G806"/>
          <cell r="H806"/>
          <cell r="I806"/>
          <cell r="J806"/>
          <cell r="K806"/>
          <cell r="L806"/>
          <cell r="M806"/>
          <cell r="N806"/>
        </row>
        <row r="807">
          <cell r="A807"/>
          <cell r="E807"/>
          <cell r="F807"/>
          <cell r="G807"/>
          <cell r="H807"/>
          <cell r="I807"/>
          <cell r="J807"/>
          <cell r="K807"/>
          <cell r="L807"/>
          <cell r="M807"/>
          <cell r="N807"/>
        </row>
        <row r="808">
          <cell r="A808"/>
          <cell r="E808"/>
          <cell r="F808"/>
          <cell r="G808"/>
          <cell r="H808"/>
          <cell r="I808"/>
          <cell r="J808"/>
          <cell r="K808"/>
          <cell r="L808"/>
          <cell r="M808"/>
          <cell r="N808"/>
        </row>
        <row r="809">
          <cell r="A809"/>
          <cell r="E809"/>
          <cell r="F809"/>
          <cell r="G809"/>
          <cell r="H809"/>
          <cell r="I809"/>
          <cell r="J809"/>
          <cell r="K809"/>
          <cell r="L809"/>
          <cell r="M809"/>
          <cell r="N809"/>
        </row>
        <row r="810">
          <cell r="A810"/>
          <cell r="E810"/>
          <cell r="F810"/>
          <cell r="G810"/>
          <cell r="H810"/>
          <cell r="I810"/>
          <cell r="J810"/>
          <cell r="K810"/>
          <cell r="L810"/>
          <cell r="M810"/>
          <cell r="N810"/>
        </row>
        <row r="811">
          <cell r="A811"/>
          <cell r="E811"/>
          <cell r="F811"/>
          <cell r="G811"/>
          <cell r="H811"/>
          <cell r="I811"/>
          <cell r="J811"/>
          <cell r="K811"/>
          <cell r="L811"/>
          <cell r="M811"/>
          <cell r="N811"/>
        </row>
        <row r="812">
          <cell r="A812"/>
          <cell r="E812"/>
          <cell r="F812"/>
          <cell r="G812"/>
          <cell r="H812"/>
          <cell r="I812"/>
          <cell r="J812"/>
          <cell r="K812"/>
          <cell r="L812"/>
          <cell r="M812"/>
          <cell r="N812"/>
        </row>
        <row r="813">
          <cell r="A813"/>
          <cell r="E813"/>
          <cell r="F813"/>
          <cell r="G813"/>
          <cell r="H813"/>
          <cell r="I813"/>
          <cell r="J813"/>
          <cell r="K813"/>
          <cell r="L813"/>
          <cell r="M813"/>
          <cell r="N813"/>
        </row>
        <row r="814">
          <cell r="A814"/>
          <cell r="E814"/>
          <cell r="F814"/>
          <cell r="G814"/>
          <cell r="H814"/>
          <cell r="I814"/>
          <cell r="J814"/>
          <cell r="K814"/>
          <cell r="L814"/>
          <cell r="M814"/>
          <cell r="N814"/>
        </row>
        <row r="815">
          <cell r="A815"/>
          <cell r="E815"/>
          <cell r="F815"/>
          <cell r="G815"/>
          <cell r="H815"/>
          <cell r="I815"/>
          <cell r="J815"/>
          <cell r="K815"/>
          <cell r="L815"/>
          <cell r="M815"/>
          <cell r="N815"/>
        </row>
        <row r="816">
          <cell r="A816"/>
          <cell r="E816"/>
          <cell r="F816"/>
          <cell r="G816"/>
          <cell r="H816"/>
          <cell r="I816"/>
          <cell r="J816"/>
          <cell r="K816"/>
          <cell r="L816"/>
          <cell r="M816"/>
          <cell r="N816"/>
        </row>
        <row r="817">
          <cell r="A817"/>
          <cell r="E817"/>
          <cell r="F817"/>
          <cell r="G817"/>
          <cell r="H817"/>
          <cell r="I817"/>
          <cell r="J817"/>
          <cell r="K817"/>
          <cell r="L817"/>
          <cell r="M817"/>
          <cell r="N817"/>
        </row>
        <row r="818">
          <cell r="A818"/>
          <cell r="E818"/>
          <cell r="F818"/>
          <cell r="G818"/>
          <cell r="H818"/>
          <cell r="I818"/>
          <cell r="J818"/>
          <cell r="K818"/>
          <cell r="L818"/>
          <cell r="M818"/>
          <cell r="N818"/>
        </row>
        <row r="819">
          <cell r="A819"/>
          <cell r="E819"/>
          <cell r="F819"/>
          <cell r="G819"/>
          <cell r="H819"/>
          <cell r="I819"/>
          <cell r="J819"/>
          <cell r="K819"/>
          <cell r="L819"/>
          <cell r="M819"/>
          <cell r="N819"/>
        </row>
        <row r="820">
          <cell r="A820"/>
          <cell r="E820"/>
          <cell r="F820"/>
          <cell r="G820"/>
          <cell r="H820"/>
          <cell r="I820"/>
          <cell r="J820"/>
          <cell r="K820"/>
          <cell r="L820"/>
          <cell r="M820"/>
          <cell r="N820"/>
        </row>
        <row r="821">
          <cell r="A821"/>
          <cell r="E821"/>
          <cell r="F821"/>
          <cell r="G821"/>
          <cell r="H821"/>
          <cell r="I821"/>
          <cell r="J821"/>
          <cell r="K821"/>
          <cell r="L821"/>
          <cell r="M821"/>
          <cell r="N821"/>
        </row>
        <row r="822">
          <cell r="A822"/>
          <cell r="E822"/>
          <cell r="F822"/>
          <cell r="G822"/>
          <cell r="H822"/>
          <cell r="I822"/>
          <cell r="J822"/>
          <cell r="K822"/>
          <cell r="L822"/>
          <cell r="M822"/>
          <cell r="N822"/>
        </row>
        <row r="823">
          <cell r="A823"/>
          <cell r="E823"/>
          <cell r="F823"/>
          <cell r="G823"/>
          <cell r="H823"/>
          <cell r="I823"/>
          <cell r="J823"/>
          <cell r="K823"/>
          <cell r="L823"/>
          <cell r="M823"/>
          <cell r="N823"/>
        </row>
        <row r="824">
          <cell r="A824"/>
          <cell r="E824"/>
          <cell r="F824"/>
          <cell r="G824"/>
          <cell r="H824"/>
          <cell r="I824"/>
          <cell r="J824"/>
          <cell r="K824"/>
          <cell r="L824"/>
          <cell r="M824"/>
          <cell r="N824"/>
        </row>
        <row r="825">
          <cell r="A825"/>
          <cell r="E825"/>
          <cell r="F825"/>
          <cell r="G825"/>
          <cell r="H825"/>
          <cell r="I825"/>
          <cell r="J825"/>
          <cell r="K825"/>
          <cell r="L825"/>
          <cell r="M825"/>
          <cell r="N825"/>
        </row>
        <row r="826">
          <cell r="A826"/>
          <cell r="E826"/>
          <cell r="F826"/>
          <cell r="G826"/>
          <cell r="H826"/>
          <cell r="I826"/>
          <cell r="J826"/>
          <cell r="K826"/>
          <cell r="L826"/>
          <cell r="M826"/>
          <cell r="N826"/>
        </row>
        <row r="827">
          <cell r="A827"/>
          <cell r="E827"/>
          <cell r="F827"/>
          <cell r="G827"/>
          <cell r="H827"/>
          <cell r="I827"/>
          <cell r="J827"/>
          <cell r="K827"/>
          <cell r="L827"/>
          <cell r="M827"/>
          <cell r="N827"/>
        </row>
        <row r="828">
          <cell r="A828"/>
          <cell r="E828"/>
          <cell r="F828"/>
          <cell r="G828"/>
          <cell r="H828"/>
          <cell r="I828"/>
          <cell r="J828"/>
          <cell r="K828"/>
          <cell r="L828"/>
          <cell r="M828"/>
          <cell r="N828"/>
        </row>
        <row r="829">
          <cell r="A829"/>
          <cell r="E829"/>
          <cell r="F829"/>
          <cell r="G829"/>
          <cell r="H829"/>
          <cell r="I829"/>
          <cell r="J829"/>
          <cell r="K829"/>
          <cell r="L829"/>
          <cell r="M829"/>
          <cell r="N829"/>
        </row>
        <row r="830">
          <cell r="A830"/>
          <cell r="E830"/>
          <cell r="F830"/>
          <cell r="G830"/>
          <cell r="H830"/>
          <cell r="I830"/>
          <cell r="J830"/>
          <cell r="K830"/>
          <cell r="L830"/>
          <cell r="M830"/>
          <cell r="N830"/>
        </row>
        <row r="831">
          <cell r="A831"/>
          <cell r="E831"/>
          <cell r="F831"/>
          <cell r="G831"/>
          <cell r="H831"/>
          <cell r="I831"/>
          <cell r="J831"/>
          <cell r="K831"/>
          <cell r="L831"/>
          <cell r="M831"/>
          <cell r="N831"/>
        </row>
        <row r="832">
          <cell r="A832"/>
          <cell r="E832"/>
          <cell r="F832"/>
          <cell r="G832"/>
          <cell r="H832"/>
          <cell r="I832"/>
          <cell r="J832"/>
          <cell r="K832"/>
          <cell r="L832"/>
          <cell r="M832"/>
          <cell r="N832"/>
        </row>
        <row r="833">
          <cell r="A833"/>
          <cell r="E833"/>
          <cell r="F833"/>
          <cell r="G833"/>
          <cell r="H833"/>
          <cell r="I833"/>
          <cell r="J833"/>
          <cell r="K833"/>
          <cell r="L833"/>
          <cell r="M833"/>
          <cell r="N833"/>
        </row>
        <row r="834">
          <cell r="A834"/>
          <cell r="E834"/>
          <cell r="F834"/>
          <cell r="G834"/>
          <cell r="H834"/>
          <cell r="I834"/>
          <cell r="J834"/>
          <cell r="K834"/>
          <cell r="L834"/>
          <cell r="M834"/>
          <cell r="N834"/>
        </row>
        <row r="835">
          <cell r="A835"/>
          <cell r="E835"/>
          <cell r="F835"/>
          <cell r="G835"/>
          <cell r="H835"/>
          <cell r="I835"/>
          <cell r="J835"/>
          <cell r="K835"/>
          <cell r="L835"/>
          <cell r="M835"/>
          <cell r="N835"/>
        </row>
        <row r="836">
          <cell r="A836"/>
          <cell r="E836"/>
          <cell r="F836"/>
          <cell r="G836"/>
          <cell r="H836"/>
          <cell r="I836"/>
          <cell r="J836"/>
          <cell r="K836"/>
          <cell r="L836"/>
          <cell r="M836"/>
          <cell r="N836"/>
        </row>
        <row r="837">
          <cell r="A837"/>
          <cell r="E837"/>
          <cell r="F837"/>
          <cell r="G837"/>
          <cell r="H837"/>
          <cell r="I837"/>
          <cell r="J837"/>
          <cell r="K837"/>
          <cell r="L837"/>
          <cell r="M837"/>
          <cell r="N837"/>
        </row>
        <row r="838">
          <cell r="A838"/>
          <cell r="E838"/>
          <cell r="F838"/>
          <cell r="G838"/>
          <cell r="H838"/>
          <cell r="I838"/>
          <cell r="J838"/>
          <cell r="K838"/>
          <cell r="L838"/>
          <cell r="M838"/>
          <cell r="N838"/>
        </row>
        <row r="839">
          <cell r="A839"/>
          <cell r="E839"/>
          <cell r="F839"/>
          <cell r="G839"/>
          <cell r="H839"/>
          <cell r="I839"/>
          <cell r="J839"/>
          <cell r="K839"/>
          <cell r="L839"/>
          <cell r="M839"/>
          <cell r="N839"/>
        </row>
        <row r="840">
          <cell r="A840"/>
          <cell r="E840"/>
          <cell r="F840"/>
          <cell r="G840"/>
          <cell r="H840"/>
          <cell r="I840"/>
          <cell r="J840"/>
          <cell r="K840"/>
          <cell r="L840"/>
          <cell r="M840"/>
          <cell r="N840"/>
        </row>
        <row r="841">
          <cell r="A841"/>
          <cell r="E841"/>
          <cell r="F841"/>
          <cell r="G841"/>
          <cell r="H841"/>
          <cell r="I841"/>
          <cell r="J841"/>
          <cell r="K841"/>
          <cell r="L841"/>
          <cell r="M841"/>
          <cell r="N841"/>
        </row>
        <row r="842">
          <cell r="A842"/>
          <cell r="E842"/>
          <cell r="F842"/>
          <cell r="G842"/>
          <cell r="H842"/>
          <cell r="I842"/>
          <cell r="J842"/>
          <cell r="K842"/>
          <cell r="L842"/>
          <cell r="M842"/>
          <cell r="N842"/>
        </row>
        <row r="843">
          <cell r="A843"/>
          <cell r="E843"/>
          <cell r="F843"/>
          <cell r="G843"/>
          <cell r="H843"/>
          <cell r="I843"/>
          <cell r="J843"/>
          <cell r="K843"/>
          <cell r="L843"/>
          <cell r="M843"/>
          <cell r="N843"/>
        </row>
        <row r="844">
          <cell r="A844"/>
          <cell r="E844"/>
          <cell r="F844"/>
          <cell r="G844"/>
          <cell r="H844"/>
          <cell r="I844"/>
          <cell r="J844"/>
          <cell r="K844"/>
          <cell r="L844"/>
          <cell r="M844"/>
          <cell r="N844"/>
        </row>
        <row r="845">
          <cell r="A845"/>
          <cell r="E845"/>
          <cell r="F845"/>
          <cell r="G845"/>
          <cell r="H845"/>
          <cell r="I845"/>
          <cell r="J845"/>
          <cell r="K845"/>
          <cell r="L845"/>
          <cell r="M845"/>
          <cell r="N845"/>
        </row>
        <row r="846">
          <cell r="A846"/>
          <cell r="E846"/>
          <cell r="F846"/>
          <cell r="G846"/>
          <cell r="H846"/>
          <cell r="I846"/>
          <cell r="J846"/>
          <cell r="K846"/>
          <cell r="L846"/>
          <cell r="M846"/>
          <cell r="N846"/>
        </row>
        <row r="847">
          <cell r="A847"/>
          <cell r="E847"/>
          <cell r="F847"/>
          <cell r="G847"/>
          <cell r="H847"/>
          <cell r="I847"/>
          <cell r="J847"/>
          <cell r="K847"/>
          <cell r="L847"/>
          <cell r="M847"/>
          <cell r="N847"/>
        </row>
        <row r="848">
          <cell r="A848"/>
          <cell r="E848"/>
          <cell r="F848"/>
          <cell r="G848"/>
          <cell r="H848"/>
          <cell r="I848"/>
          <cell r="J848"/>
          <cell r="K848"/>
          <cell r="L848"/>
          <cell r="M848"/>
          <cell r="N848"/>
        </row>
        <row r="849">
          <cell r="A849"/>
          <cell r="E849"/>
          <cell r="F849"/>
          <cell r="G849"/>
          <cell r="H849"/>
          <cell r="I849"/>
          <cell r="J849"/>
          <cell r="K849"/>
          <cell r="L849"/>
          <cell r="M849"/>
          <cell r="N849"/>
        </row>
        <row r="850">
          <cell r="A850"/>
          <cell r="E850"/>
          <cell r="F850"/>
          <cell r="G850"/>
          <cell r="H850"/>
          <cell r="I850"/>
          <cell r="J850"/>
          <cell r="K850"/>
          <cell r="L850"/>
          <cell r="M850"/>
          <cell r="N850"/>
        </row>
        <row r="851">
          <cell r="A851"/>
          <cell r="E851"/>
          <cell r="F851"/>
          <cell r="G851"/>
          <cell r="H851"/>
          <cell r="I851"/>
          <cell r="J851"/>
          <cell r="K851"/>
          <cell r="L851"/>
          <cell r="M851"/>
          <cell r="N851"/>
        </row>
        <row r="852">
          <cell r="A852"/>
          <cell r="E852"/>
          <cell r="F852"/>
          <cell r="G852"/>
          <cell r="H852"/>
          <cell r="I852"/>
          <cell r="J852"/>
          <cell r="K852"/>
          <cell r="L852"/>
          <cell r="M852"/>
          <cell r="N852"/>
        </row>
        <row r="853">
          <cell r="A853"/>
          <cell r="E853"/>
          <cell r="F853"/>
          <cell r="G853"/>
          <cell r="H853"/>
          <cell r="I853"/>
          <cell r="J853"/>
          <cell r="K853"/>
          <cell r="L853"/>
          <cell r="M853"/>
          <cell r="N853"/>
        </row>
        <row r="854">
          <cell r="A854"/>
          <cell r="E854"/>
          <cell r="F854"/>
          <cell r="G854"/>
          <cell r="H854"/>
          <cell r="I854"/>
          <cell r="J854"/>
          <cell r="K854"/>
          <cell r="L854"/>
          <cell r="M854"/>
          <cell r="N854"/>
        </row>
        <row r="855">
          <cell r="A855"/>
          <cell r="E855"/>
          <cell r="F855"/>
          <cell r="G855"/>
          <cell r="H855"/>
          <cell r="I855"/>
          <cell r="J855"/>
          <cell r="K855"/>
          <cell r="L855"/>
          <cell r="M855"/>
          <cell r="N855"/>
        </row>
        <row r="856">
          <cell r="A856"/>
          <cell r="E856"/>
          <cell r="F856"/>
          <cell r="G856"/>
          <cell r="H856"/>
          <cell r="I856"/>
          <cell r="J856"/>
          <cell r="K856"/>
          <cell r="L856"/>
          <cell r="M856"/>
          <cell r="N856"/>
        </row>
        <row r="857">
          <cell r="A857"/>
          <cell r="E857"/>
          <cell r="F857"/>
          <cell r="G857"/>
          <cell r="H857"/>
          <cell r="I857"/>
          <cell r="J857"/>
          <cell r="K857"/>
          <cell r="L857"/>
          <cell r="M857"/>
          <cell r="N857"/>
        </row>
        <row r="858">
          <cell r="A858"/>
          <cell r="E858"/>
          <cell r="F858"/>
          <cell r="G858"/>
          <cell r="H858"/>
          <cell r="I858"/>
          <cell r="J858"/>
          <cell r="K858"/>
          <cell r="L858"/>
          <cell r="M858"/>
          <cell r="N858"/>
        </row>
        <row r="859">
          <cell r="A859"/>
          <cell r="E859"/>
          <cell r="F859"/>
          <cell r="G859"/>
          <cell r="H859"/>
          <cell r="I859"/>
          <cell r="J859"/>
          <cell r="K859"/>
          <cell r="L859"/>
          <cell r="M859"/>
          <cell r="N859"/>
        </row>
        <row r="860">
          <cell r="A860"/>
          <cell r="E860"/>
          <cell r="F860"/>
          <cell r="G860"/>
          <cell r="H860"/>
          <cell r="I860"/>
          <cell r="J860"/>
          <cell r="K860"/>
          <cell r="L860"/>
          <cell r="M860"/>
          <cell r="N860"/>
        </row>
        <row r="861">
          <cell r="A861"/>
          <cell r="E861"/>
          <cell r="F861"/>
          <cell r="G861"/>
          <cell r="H861"/>
          <cell r="I861"/>
          <cell r="J861"/>
          <cell r="K861"/>
          <cell r="L861"/>
          <cell r="M861"/>
          <cell r="N861"/>
        </row>
        <row r="862">
          <cell r="A862"/>
          <cell r="E862"/>
          <cell r="F862"/>
          <cell r="G862"/>
          <cell r="H862"/>
          <cell r="I862"/>
          <cell r="J862"/>
          <cell r="K862"/>
          <cell r="L862"/>
          <cell r="M862"/>
          <cell r="N862"/>
        </row>
        <row r="863">
          <cell r="A863"/>
          <cell r="E863"/>
          <cell r="F863"/>
          <cell r="G863"/>
          <cell r="H863"/>
          <cell r="I863"/>
          <cell r="J863"/>
          <cell r="K863"/>
          <cell r="L863"/>
          <cell r="M863"/>
          <cell r="N863"/>
        </row>
        <row r="864">
          <cell r="A864"/>
          <cell r="E864"/>
          <cell r="F864"/>
          <cell r="G864"/>
          <cell r="H864"/>
          <cell r="I864"/>
          <cell r="J864"/>
          <cell r="K864"/>
          <cell r="L864"/>
          <cell r="M864"/>
          <cell r="N864"/>
        </row>
        <row r="865">
          <cell r="A865"/>
          <cell r="E865"/>
          <cell r="F865"/>
          <cell r="G865"/>
          <cell r="H865"/>
          <cell r="I865"/>
          <cell r="J865"/>
          <cell r="K865"/>
          <cell r="L865"/>
          <cell r="M865"/>
          <cell r="N865"/>
        </row>
        <row r="866">
          <cell r="A866"/>
          <cell r="E866"/>
          <cell r="F866"/>
          <cell r="G866"/>
          <cell r="H866"/>
          <cell r="I866"/>
          <cell r="J866"/>
          <cell r="K866"/>
          <cell r="L866"/>
          <cell r="M866"/>
          <cell r="N866"/>
        </row>
        <row r="867">
          <cell r="A867"/>
          <cell r="E867"/>
          <cell r="F867"/>
          <cell r="G867"/>
          <cell r="H867"/>
          <cell r="I867"/>
          <cell r="J867"/>
          <cell r="K867"/>
          <cell r="L867"/>
          <cell r="M867"/>
          <cell r="N867"/>
        </row>
        <row r="868">
          <cell r="A868"/>
          <cell r="E868"/>
          <cell r="F868"/>
          <cell r="G868"/>
          <cell r="H868"/>
          <cell r="I868"/>
          <cell r="J868"/>
          <cell r="K868"/>
          <cell r="L868"/>
          <cell r="M868"/>
          <cell r="N868"/>
        </row>
        <row r="869">
          <cell r="A869"/>
          <cell r="E869"/>
          <cell r="F869"/>
          <cell r="G869"/>
          <cell r="H869"/>
          <cell r="I869"/>
          <cell r="J869"/>
          <cell r="K869"/>
          <cell r="L869"/>
          <cell r="M869"/>
          <cell r="N869"/>
        </row>
        <row r="870">
          <cell r="A870"/>
          <cell r="E870"/>
          <cell r="F870"/>
          <cell r="G870"/>
          <cell r="H870"/>
          <cell r="I870"/>
          <cell r="J870"/>
          <cell r="K870"/>
          <cell r="L870"/>
          <cell r="M870"/>
          <cell r="N870"/>
        </row>
        <row r="871">
          <cell r="A871"/>
          <cell r="E871"/>
          <cell r="F871"/>
          <cell r="G871"/>
          <cell r="H871"/>
          <cell r="I871"/>
          <cell r="J871"/>
          <cell r="K871"/>
          <cell r="L871"/>
          <cell r="M871"/>
          <cell r="N871"/>
        </row>
        <row r="872">
          <cell r="A872"/>
          <cell r="E872"/>
          <cell r="F872"/>
          <cell r="G872"/>
          <cell r="H872"/>
          <cell r="I872"/>
          <cell r="J872"/>
          <cell r="K872"/>
          <cell r="L872"/>
          <cell r="M872"/>
          <cell r="N872"/>
        </row>
        <row r="873">
          <cell r="A873"/>
          <cell r="E873"/>
          <cell r="F873"/>
          <cell r="G873"/>
          <cell r="H873"/>
          <cell r="I873"/>
          <cell r="J873"/>
          <cell r="K873"/>
          <cell r="L873"/>
          <cell r="M873"/>
          <cell r="N873"/>
        </row>
        <row r="874">
          <cell r="A874"/>
          <cell r="E874"/>
          <cell r="F874"/>
          <cell r="G874"/>
          <cell r="H874"/>
          <cell r="I874"/>
          <cell r="J874"/>
          <cell r="K874"/>
          <cell r="L874"/>
          <cell r="M874"/>
          <cell r="N874"/>
        </row>
        <row r="875">
          <cell r="A875"/>
          <cell r="E875"/>
          <cell r="F875"/>
          <cell r="G875"/>
          <cell r="H875"/>
          <cell r="I875"/>
          <cell r="J875"/>
          <cell r="K875"/>
          <cell r="L875"/>
          <cell r="M875"/>
          <cell r="N875"/>
        </row>
        <row r="876">
          <cell r="A876"/>
          <cell r="E876"/>
          <cell r="F876"/>
          <cell r="G876"/>
          <cell r="H876"/>
          <cell r="I876"/>
          <cell r="J876"/>
          <cell r="K876"/>
          <cell r="L876"/>
          <cell r="M876"/>
          <cell r="N876"/>
        </row>
        <row r="877">
          <cell r="A877"/>
          <cell r="E877"/>
          <cell r="F877"/>
          <cell r="G877"/>
          <cell r="H877"/>
          <cell r="I877"/>
          <cell r="J877"/>
          <cell r="K877"/>
          <cell r="L877"/>
          <cell r="M877"/>
          <cell r="N877"/>
        </row>
        <row r="878">
          <cell r="A878"/>
          <cell r="E878"/>
          <cell r="F878"/>
          <cell r="G878"/>
          <cell r="H878"/>
          <cell r="I878"/>
          <cell r="J878"/>
          <cell r="K878"/>
          <cell r="L878"/>
          <cell r="M878"/>
          <cell r="N878"/>
        </row>
        <row r="879">
          <cell r="A879"/>
          <cell r="E879"/>
          <cell r="F879"/>
          <cell r="G879"/>
          <cell r="H879"/>
          <cell r="I879"/>
          <cell r="J879"/>
          <cell r="K879"/>
          <cell r="L879"/>
          <cell r="M879"/>
          <cell r="N879"/>
        </row>
        <row r="880">
          <cell r="A880"/>
          <cell r="E880"/>
          <cell r="F880"/>
          <cell r="G880"/>
          <cell r="H880"/>
          <cell r="I880"/>
          <cell r="J880"/>
          <cell r="K880"/>
          <cell r="L880"/>
          <cell r="M880"/>
          <cell r="N880"/>
        </row>
        <row r="881">
          <cell r="A881"/>
          <cell r="E881"/>
          <cell r="F881"/>
          <cell r="G881"/>
          <cell r="H881"/>
          <cell r="I881"/>
          <cell r="J881"/>
          <cell r="K881"/>
          <cell r="L881"/>
          <cell r="M881"/>
          <cell r="N881"/>
        </row>
        <row r="882">
          <cell r="A882"/>
          <cell r="E882"/>
          <cell r="F882"/>
          <cell r="G882"/>
          <cell r="H882"/>
          <cell r="I882"/>
          <cell r="J882"/>
          <cell r="K882"/>
          <cell r="L882"/>
          <cell r="M882"/>
          <cell r="N882"/>
        </row>
        <row r="883">
          <cell r="A883"/>
          <cell r="E883"/>
          <cell r="F883"/>
          <cell r="G883"/>
          <cell r="H883"/>
          <cell r="I883"/>
          <cell r="J883"/>
          <cell r="K883"/>
          <cell r="L883"/>
          <cell r="M883"/>
          <cell r="N883"/>
        </row>
        <row r="884">
          <cell r="A884"/>
          <cell r="E884"/>
          <cell r="F884"/>
          <cell r="G884"/>
          <cell r="H884"/>
          <cell r="I884"/>
          <cell r="J884"/>
          <cell r="K884"/>
          <cell r="L884"/>
          <cell r="M884"/>
          <cell r="N884"/>
        </row>
        <row r="885">
          <cell r="A885"/>
          <cell r="E885"/>
          <cell r="F885"/>
          <cell r="G885"/>
          <cell r="H885"/>
          <cell r="I885"/>
          <cell r="J885"/>
          <cell r="K885"/>
          <cell r="L885"/>
          <cell r="M885"/>
          <cell r="N885"/>
        </row>
        <row r="886">
          <cell r="A886"/>
          <cell r="E886"/>
          <cell r="F886"/>
          <cell r="G886"/>
          <cell r="H886"/>
          <cell r="I886"/>
          <cell r="J886"/>
          <cell r="K886"/>
          <cell r="L886"/>
          <cell r="M886"/>
          <cell r="N886"/>
        </row>
        <row r="887">
          <cell r="A887"/>
          <cell r="E887"/>
          <cell r="F887"/>
          <cell r="G887"/>
          <cell r="H887"/>
          <cell r="I887"/>
          <cell r="J887"/>
          <cell r="K887"/>
          <cell r="L887"/>
          <cell r="M887"/>
          <cell r="N887"/>
        </row>
        <row r="888">
          <cell r="A888"/>
          <cell r="E888"/>
          <cell r="F888"/>
          <cell r="G888"/>
          <cell r="H888"/>
          <cell r="I888"/>
          <cell r="J888"/>
          <cell r="K888"/>
          <cell r="L888"/>
          <cell r="M888"/>
          <cell r="N888"/>
        </row>
        <row r="889">
          <cell r="A889"/>
          <cell r="E889"/>
          <cell r="F889"/>
          <cell r="G889"/>
          <cell r="H889"/>
          <cell r="I889"/>
          <cell r="J889"/>
          <cell r="K889"/>
          <cell r="L889"/>
          <cell r="M889"/>
          <cell r="N889"/>
        </row>
        <row r="890">
          <cell r="A890"/>
          <cell r="E890"/>
          <cell r="F890"/>
          <cell r="G890"/>
          <cell r="H890"/>
          <cell r="I890"/>
          <cell r="J890"/>
          <cell r="K890"/>
          <cell r="L890"/>
          <cell r="M890"/>
          <cell r="N890"/>
        </row>
        <row r="891">
          <cell r="A891"/>
          <cell r="E891"/>
          <cell r="F891"/>
          <cell r="G891"/>
          <cell r="H891"/>
          <cell r="I891"/>
          <cell r="J891"/>
          <cell r="K891"/>
          <cell r="L891"/>
          <cell r="M891"/>
          <cell r="N891"/>
        </row>
        <row r="892">
          <cell r="A892"/>
          <cell r="E892"/>
          <cell r="F892"/>
          <cell r="G892"/>
          <cell r="H892"/>
          <cell r="I892"/>
          <cell r="J892"/>
          <cell r="K892"/>
          <cell r="L892"/>
          <cell r="M892"/>
          <cell r="N892"/>
        </row>
        <row r="893">
          <cell r="A893"/>
          <cell r="E893"/>
          <cell r="F893"/>
          <cell r="G893"/>
          <cell r="H893"/>
          <cell r="I893"/>
          <cell r="J893"/>
          <cell r="K893"/>
          <cell r="L893"/>
          <cell r="M893"/>
          <cell r="N893"/>
        </row>
        <row r="894">
          <cell r="A894"/>
          <cell r="E894"/>
          <cell r="F894"/>
          <cell r="G894"/>
          <cell r="H894"/>
          <cell r="I894"/>
          <cell r="J894"/>
          <cell r="K894"/>
          <cell r="L894"/>
          <cell r="M894"/>
          <cell r="N894"/>
        </row>
        <row r="895">
          <cell r="A895"/>
          <cell r="E895"/>
          <cell r="F895"/>
          <cell r="G895"/>
          <cell r="H895"/>
          <cell r="I895"/>
          <cell r="J895"/>
          <cell r="K895"/>
          <cell r="L895"/>
          <cell r="M895"/>
          <cell r="N895"/>
        </row>
        <row r="896">
          <cell r="A896"/>
          <cell r="E896"/>
          <cell r="F896"/>
          <cell r="G896"/>
          <cell r="H896"/>
          <cell r="I896"/>
          <cell r="J896"/>
          <cell r="K896"/>
          <cell r="L896"/>
          <cell r="M896"/>
          <cell r="N896"/>
        </row>
        <row r="897">
          <cell r="A897"/>
          <cell r="E897"/>
          <cell r="F897"/>
          <cell r="G897"/>
          <cell r="H897"/>
          <cell r="I897"/>
          <cell r="J897"/>
          <cell r="K897"/>
          <cell r="L897"/>
          <cell r="M897"/>
          <cell r="N897"/>
        </row>
        <row r="898">
          <cell r="A898"/>
          <cell r="E898"/>
          <cell r="F898"/>
          <cell r="G898"/>
          <cell r="H898"/>
          <cell r="I898"/>
          <cell r="J898"/>
          <cell r="K898"/>
          <cell r="L898"/>
          <cell r="M898"/>
          <cell r="N898"/>
        </row>
        <row r="899">
          <cell r="A899"/>
          <cell r="E899"/>
          <cell r="F899"/>
          <cell r="G899"/>
          <cell r="H899"/>
          <cell r="I899"/>
          <cell r="J899"/>
          <cell r="K899"/>
          <cell r="L899"/>
          <cell r="M899"/>
          <cell r="N899"/>
        </row>
        <row r="900">
          <cell r="A900"/>
          <cell r="E900"/>
          <cell r="F900"/>
          <cell r="G900"/>
          <cell r="H900"/>
          <cell r="I900"/>
          <cell r="J900"/>
          <cell r="K900"/>
          <cell r="L900"/>
          <cell r="M900"/>
          <cell r="N900"/>
        </row>
        <row r="901">
          <cell r="A901"/>
          <cell r="E901"/>
          <cell r="F901"/>
          <cell r="G901"/>
          <cell r="H901"/>
          <cell r="I901"/>
          <cell r="J901"/>
          <cell r="K901"/>
          <cell r="L901"/>
          <cell r="M901"/>
          <cell r="N901"/>
        </row>
        <row r="902">
          <cell r="A902"/>
          <cell r="E902"/>
          <cell r="F902"/>
          <cell r="G902"/>
          <cell r="H902"/>
          <cell r="I902"/>
          <cell r="J902"/>
          <cell r="K902"/>
          <cell r="L902"/>
          <cell r="M902"/>
          <cell r="N902"/>
        </row>
        <row r="903">
          <cell r="A903"/>
          <cell r="E903"/>
          <cell r="F903"/>
          <cell r="G903"/>
          <cell r="H903"/>
          <cell r="I903"/>
          <cell r="J903"/>
          <cell r="K903"/>
          <cell r="L903"/>
          <cell r="M903"/>
          <cell r="N903"/>
        </row>
        <row r="904">
          <cell r="A904"/>
          <cell r="E904"/>
          <cell r="F904"/>
          <cell r="G904"/>
          <cell r="H904"/>
          <cell r="I904"/>
          <cell r="J904"/>
          <cell r="K904"/>
          <cell r="L904"/>
          <cell r="M904"/>
          <cell r="N904"/>
        </row>
        <row r="905">
          <cell r="A905"/>
          <cell r="E905"/>
          <cell r="F905"/>
          <cell r="G905"/>
          <cell r="H905"/>
          <cell r="I905"/>
          <cell r="J905"/>
          <cell r="K905"/>
          <cell r="L905"/>
          <cell r="M905"/>
          <cell r="N905"/>
        </row>
        <row r="906">
          <cell r="A906"/>
          <cell r="E906"/>
          <cell r="F906"/>
          <cell r="G906"/>
          <cell r="H906"/>
          <cell r="I906"/>
          <cell r="J906"/>
          <cell r="K906"/>
          <cell r="L906"/>
          <cell r="M906"/>
          <cell r="N906"/>
        </row>
        <row r="907">
          <cell r="A907"/>
          <cell r="E907"/>
          <cell r="F907"/>
          <cell r="G907"/>
          <cell r="H907"/>
          <cell r="I907"/>
          <cell r="J907"/>
          <cell r="K907"/>
          <cell r="L907"/>
          <cell r="M907"/>
          <cell r="N907"/>
        </row>
        <row r="908">
          <cell r="A908"/>
          <cell r="E908"/>
          <cell r="F908"/>
          <cell r="G908"/>
          <cell r="H908"/>
          <cell r="I908"/>
          <cell r="J908"/>
          <cell r="K908"/>
          <cell r="L908"/>
          <cell r="M908"/>
          <cell r="N908"/>
        </row>
        <row r="909">
          <cell r="A909"/>
          <cell r="E909"/>
          <cell r="F909"/>
          <cell r="G909"/>
          <cell r="H909"/>
          <cell r="I909"/>
          <cell r="J909"/>
          <cell r="K909"/>
          <cell r="L909"/>
          <cell r="M909"/>
          <cell r="N909"/>
        </row>
        <row r="910">
          <cell r="A910"/>
          <cell r="E910"/>
          <cell r="F910"/>
          <cell r="G910"/>
          <cell r="H910"/>
          <cell r="I910"/>
          <cell r="J910"/>
          <cell r="K910"/>
          <cell r="L910"/>
          <cell r="M910"/>
          <cell r="N910"/>
        </row>
        <row r="911">
          <cell r="A911"/>
          <cell r="E911"/>
          <cell r="F911"/>
          <cell r="G911"/>
          <cell r="H911"/>
          <cell r="I911"/>
          <cell r="J911"/>
          <cell r="K911"/>
          <cell r="L911"/>
          <cell r="M911"/>
          <cell r="N911"/>
        </row>
        <row r="912">
          <cell r="A912"/>
          <cell r="E912"/>
          <cell r="F912"/>
          <cell r="G912"/>
          <cell r="H912"/>
          <cell r="I912"/>
          <cell r="J912"/>
          <cell r="K912"/>
          <cell r="L912"/>
          <cell r="M912"/>
          <cell r="N912"/>
        </row>
        <row r="913">
          <cell r="A913"/>
          <cell r="E913"/>
          <cell r="F913"/>
          <cell r="G913"/>
          <cell r="H913"/>
          <cell r="I913"/>
          <cell r="J913"/>
          <cell r="K913"/>
          <cell r="L913"/>
          <cell r="M913"/>
          <cell r="N913"/>
        </row>
        <row r="914">
          <cell r="A914"/>
          <cell r="E914"/>
          <cell r="F914"/>
          <cell r="G914"/>
          <cell r="H914"/>
          <cell r="I914"/>
          <cell r="J914"/>
          <cell r="K914"/>
          <cell r="L914"/>
          <cell r="M914"/>
          <cell r="N914"/>
        </row>
        <row r="915">
          <cell r="A915"/>
          <cell r="E915"/>
          <cell r="F915"/>
          <cell r="G915"/>
          <cell r="H915"/>
          <cell r="I915"/>
          <cell r="J915"/>
          <cell r="K915"/>
          <cell r="L915"/>
          <cell r="M915"/>
          <cell r="N915"/>
        </row>
        <row r="916">
          <cell r="A916"/>
          <cell r="E916"/>
          <cell r="F916"/>
          <cell r="G916"/>
          <cell r="H916"/>
          <cell r="I916"/>
          <cell r="J916"/>
          <cell r="K916"/>
          <cell r="L916"/>
          <cell r="M916"/>
          <cell r="N916"/>
        </row>
        <row r="917">
          <cell r="A917"/>
          <cell r="E917"/>
          <cell r="F917"/>
          <cell r="G917"/>
          <cell r="H917"/>
          <cell r="I917"/>
          <cell r="J917"/>
          <cell r="K917"/>
          <cell r="L917"/>
          <cell r="M917"/>
          <cell r="N917"/>
        </row>
        <row r="918">
          <cell r="A918"/>
          <cell r="E918"/>
          <cell r="F918"/>
          <cell r="G918"/>
          <cell r="H918"/>
          <cell r="I918"/>
          <cell r="J918"/>
          <cell r="K918"/>
          <cell r="L918"/>
          <cell r="M918"/>
          <cell r="N918"/>
        </row>
        <row r="919">
          <cell r="A919"/>
          <cell r="E919"/>
          <cell r="F919"/>
          <cell r="G919"/>
          <cell r="H919"/>
          <cell r="I919"/>
          <cell r="J919"/>
          <cell r="K919"/>
          <cell r="L919"/>
          <cell r="M919"/>
          <cell r="N919"/>
        </row>
        <row r="920">
          <cell r="A920"/>
          <cell r="E920"/>
          <cell r="F920"/>
          <cell r="G920"/>
          <cell r="H920"/>
          <cell r="I920"/>
          <cell r="J920"/>
          <cell r="K920"/>
          <cell r="L920"/>
          <cell r="M920"/>
          <cell r="N920"/>
        </row>
        <row r="921">
          <cell r="A921"/>
          <cell r="E921"/>
          <cell r="F921"/>
          <cell r="G921"/>
          <cell r="H921"/>
          <cell r="I921"/>
          <cell r="J921"/>
          <cell r="K921"/>
          <cell r="L921"/>
          <cell r="M921"/>
          <cell r="N921"/>
        </row>
        <row r="922">
          <cell r="A922"/>
          <cell r="E922"/>
          <cell r="F922"/>
          <cell r="G922"/>
          <cell r="H922"/>
          <cell r="I922"/>
          <cell r="J922"/>
          <cell r="K922"/>
          <cell r="L922"/>
          <cell r="M922"/>
          <cell r="N922"/>
        </row>
        <row r="923">
          <cell r="A923"/>
          <cell r="E923"/>
          <cell r="F923"/>
          <cell r="G923"/>
          <cell r="H923"/>
          <cell r="I923"/>
          <cell r="J923"/>
          <cell r="K923"/>
          <cell r="L923"/>
          <cell r="M923"/>
          <cell r="N923"/>
        </row>
        <row r="924">
          <cell r="A924"/>
          <cell r="E924"/>
          <cell r="F924"/>
          <cell r="G924"/>
          <cell r="H924"/>
          <cell r="I924"/>
          <cell r="J924"/>
          <cell r="K924"/>
          <cell r="L924"/>
          <cell r="M924"/>
          <cell r="N924"/>
        </row>
        <row r="925">
          <cell r="A925"/>
          <cell r="E925"/>
          <cell r="F925"/>
          <cell r="G925"/>
          <cell r="H925"/>
          <cell r="I925"/>
          <cell r="J925"/>
          <cell r="K925"/>
          <cell r="L925"/>
          <cell r="M925"/>
          <cell r="N925"/>
        </row>
        <row r="926">
          <cell r="A926"/>
          <cell r="E926"/>
          <cell r="F926"/>
          <cell r="G926"/>
          <cell r="H926"/>
          <cell r="I926"/>
          <cell r="J926"/>
          <cell r="K926"/>
          <cell r="L926"/>
          <cell r="M926"/>
          <cell r="N926"/>
        </row>
        <row r="927">
          <cell r="A927"/>
          <cell r="E927"/>
          <cell r="F927"/>
          <cell r="G927"/>
          <cell r="H927"/>
          <cell r="I927"/>
          <cell r="J927"/>
          <cell r="K927"/>
          <cell r="L927"/>
          <cell r="M927"/>
          <cell r="N927"/>
        </row>
        <row r="928">
          <cell r="A928"/>
          <cell r="E928"/>
          <cell r="F928"/>
          <cell r="G928"/>
          <cell r="H928"/>
          <cell r="I928"/>
          <cell r="J928"/>
          <cell r="K928"/>
          <cell r="L928"/>
          <cell r="M928"/>
          <cell r="N928"/>
        </row>
        <row r="929">
          <cell r="A929"/>
          <cell r="E929"/>
          <cell r="F929"/>
          <cell r="G929"/>
          <cell r="H929"/>
          <cell r="I929"/>
          <cell r="J929"/>
          <cell r="K929"/>
          <cell r="L929"/>
          <cell r="M929"/>
          <cell r="N929"/>
        </row>
        <row r="930">
          <cell r="A930"/>
          <cell r="E930"/>
          <cell r="F930"/>
          <cell r="G930"/>
          <cell r="H930"/>
          <cell r="I930"/>
          <cell r="J930"/>
          <cell r="K930"/>
          <cell r="L930"/>
          <cell r="M930"/>
          <cell r="N930"/>
        </row>
        <row r="931">
          <cell r="A931"/>
          <cell r="E931"/>
          <cell r="F931"/>
          <cell r="G931"/>
          <cell r="H931"/>
          <cell r="I931"/>
          <cell r="J931"/>
          <cell r="K931"/>
          <cell r="L931"/>
          <cell r="M931"/>
          <cell r="N931"/>
        </row>
        <row r="932">
          <cell r="A932"/>
          <cell r="E932"/>
          <cell r="F932"/>
          <cell r="G932"/>
          <cell r="H932"/>
          <cell r="I932"/>
          <cell r="J932"/>
          <cell r="K932"/>
          <cell r="L932"/>
          <cell r="M932"/>
          <cell r="N932"/>
        </row>
        <row r="933">
          <cell r="A933"/>
          <cell r="E933"/>
          <cell r="F933"/>
          <cell r="G933"/>
          <cell r="H933"/>
          <cell r="I933"/>
          <cell r="J933"/>
          <cell r="K933"/>
          <cell r="L933"/>
          <cell r="M933"/>
          <cell r="N933"/>
        </row>
        <row r="934">
          <cell r="A934"/>
          <cell r="E934"/>
          <cell r="F934"/>
          <cell r="G934"/>
          <cell r="H934"/>
          <cell r="I934"/>
          <cell r="J934"/>
          <cell r="K934"/>
          <cell r="L934"/>
          <cell r="M934"/>
          <cell r="N934"/>
        </row>
        <row r="935">
          <cell r="A935"/>
          <cell r="E935"/>
          <cell r="F935"/>
          <cell r="G935"/>
          <cell r="H935"/>
          <cell r="I935"/>
          <cell r="J935"/>
          <cell r="K935"/>
          <cell r="L935"/>
          <cell r="M935"/>
          <cell r="N935"/>
        </row>
        <row r="936">
          <cell r="A936"/>
          <cell r="E936"/>
          <cell r="F936"/>
          <cell r="G936"/>
          <cell r="H936"/>
          <cell r="I936"/>
          <cell r="J936"/>
          <cell r="K936"/>
          <cell r="L936"/>
          <cell r="M936"/>
          <cell r="N936"/>
        </row>
        <row r="937">
          <cell r="A937"/>
          <cell r="E937"/>
          <cell r="F937"/>
          <cell r="G937"/>
          <cell r="H937"/>
          <cell r="I937"/>
          <cell r="J937"/>
          <cell r="K937"/>
          <cell r="L937"/>
          <cell r="M937"/>
          <cell r="N937"/>
        </row>
        <row r="938">
          <cell r="A938"/>
          <cell r="E938"/>
          <cell r="F938"/>
          <cell r="G938"/>
          <cell r="H938"/>
          <cell r="I938"/>
          <cell r="J938"/>
          <cell r="K938"/>
          <cell r="L938"/>
          <cell r="M938"/>
          <cell r="N938"/>
        </row>
        <row r="939">
          <cell r="A939"/>
          <cell r="E939"/>
          <cell r="F939"/>
          <cell r="G939"/>
          <cell r="H939"/>
          <cell r="I939"/>
          <cell r="J939"/>
          <cell r="K939"/>
          <cell r="L939"/>
          <cell r="M939"/>
          <cell r="N939"/>
        </row>
        <row r="940">
          <cell r="A940"/>
          <cell r="E940"/>
          <cell r="F940"/>
          <cell r="G940"/>
          <cell r="H940"/>
          <cell r="I940"/>
          <cell r="J940"/>
          <cell r="K940"/>
          <cell r="L940"/>
          <cell r="M940"/>
          <cell r="N940"/>
        </row>
        <row r="941">
          <cell r="A941"/>
          <cell r="E941"/>
          <cell r="F941"/>
          <cell r="G941"/>
          <cell r="H941"/>
          <cell r="I941"/>
          <cell r="J941"/>
          <cell r="K941"/>
          <cell r="L941"/>
          <cell r="M941"/>
          <cell r="N941"/>
        </row>
        <row r="942">
          <cell r="A942"/>
          <cell r="E942"/>
          <cell r="F942"/>
          <cell r="G942"/>
          <cell r="H942"/>
          <cell r="I942"/>
          <cell r="J942"/>
          <cell r="K942"/>
          <cell r="L942"/>
          <cell r="M942"/>
          <cell r="N942"/>
        </row>
        <row r="943">
          <cell r="A943"/>
          <cell r="E943"/>
          <cell r="F943"/>
          <cell r="G943"/>
          <cell r="H943"/>
          <cell r="I943"/>
          <cell r="J943"/>
          <cell r="K943"/>
          <cell r="L943"/>
          <cell r="M943"/>
          <cell r="N943"/>
        </row>
        <row r="944">
          <cell r="A944"/>
          <cell r="E944"/>
          <cell r="F944"/>
          <cell r="G944"/>
          <cell r="H944"/>
          <cell r="I944"/>
          <cell r="J944"/>
          <cell r="K944"/>
          <cell r="L944"/>
          <cell r="M944"/>
          <cell r="N944"/>
        </row>
        <row r="945">
          <cell r="A945"/>
          <cell r="E945"/>
          <cell r="F945"/>
          <cell r="G945"/>
          <cell r="H945"/>
          <cell r="I945"/>
          <cell r="J945"/>
          <cell r="K945"/>
          <cell r="L945"/>
          <cell r="M945"/>
          <cell r="N945"/>
        </row>
        <row r="946">
          <cell r="A946"/>
          <cell r="E946"/>
          <cell r="F946"/>
          <cell r="G946"/>
          <cell r="H946"/>
          <cell r="I946"/>
          <cell r="J946"/>
          <cell r="K946"/>
          <cell r="L946"/>
          <cell r="M946"/>
          <cell r="N946"/>
        </row>
        <row r="947">
          <cell r="A947"/>
          <cell r="E947"/>
          <cell r="F947"/>
          <cell r="G947"/>
          <cell r="H947"/>
          <cell r="I947"/>
          <cell r="J947"/>
          <cell r="K947"/>
          <cell r="L947"/>
          <cell r="M947"/>
          <cell r="N947"/>
        </row>
        <row r="948">
          <cell r="A948"/>
          <cell r="E948"/>
          <cell r="F948"/>
          <cell r="G948"/>
          <cell r="H948"/>
          <cell r="I948"/>
          <cell r="J948"/>
          <cell r="K948"/>
          <cell r="L948"/>
          <cell r="M948"/>
          <cell r="N948"/>
        </row>
        <row r="949">
          <cell r="A949"/>
          <cell r="E949"/>
          <cell r="F949"/>
          <cell r="G949"/>
          <cell r="H949"/>
          <cell r="I949"/>
          <cell r="J949"/>
          <cell r="K949"/>
          <cell r="L949"/>
          <cell r="M949"/>
          <cell r="N949"/>
        </row>
        <row r="950">
          <cell r="A950"/>
          <cell r="E950"/>
          <cell r="F950"/>
          <cell r="G950"/>
          <cell r="H950"/>
          <cell r="I950"/>
          <cell r="J950"/>
          <cell r="K950"/>
          <cell r="L950"/>
          <cell r="M950"/>
          <cell r="N950"/>
        </row>
        <row r="951">
          <cell r="A951"/>
          <cell r="E951"/>
          <cell r="F951"/>
          <cell r="G951"/>
          <cell r="H951"/>
          <cell r="I951"/>
          <cell r="J951"/>
          <cell r="K951"/>
          <cell r="L951"/>
          <cell r="M951"/>
          <cell r="N951"/>
        </row>
        <row r="952">
          <cell r="A952"/>
          <cell r="E952"/>
          <cell r="F952"/>
          <cell r="G952"/>
          <cell r="H952"/>
          <cell r="I952"/>
          <cell r="J952"/>
          <cell r="K952"/>
          <cell r="L952"/>
          <cell r="M952"/>
          <cell r="N952"/>
        </row>
        <row r="953">
          <cell r="A953"/>
          <cell r="E953"/>
          <cell r="F953"/>
          <cell r="G953"/>
          <cell r="H953"/>
          <cell r="I953"/>
          <cell r="J953"/>
          <cell r="K953"/>
          <cell r="L953"/>
          <cell r="M953"/>
          <cell r="N953"/>
        </row>
        <row r="954">
          <cell r="A954"/>
          <cell r="E954"/>
          <cell r="F954"/>
          <cell r="G954"/>
          <cell r="H954"/>
          <cell r="I954"/>
          <cell r="J954"/>
          <cell r="K954"/>
          <cell r="L954"/>
          <cell r="M954"/>
          <cell r="N954"/>
        </row>
        <row r="955">
          <cell r="A955"/>
          <cell r="E955"/>
          <cell r="F955"/>
          <cell r="G955"/>
          <cell r="H955"/>
          <cell r="I955"/>
          <cell r="J955"/>
          <cell r="K955"/>
          <cell r="L955"/>
          <cell r="M955"/>
          <cell r="N955"/>
        </row>
        <row r="956">
          <cell r="A956"/>
          <cell r="E956"/>
          <cell r="F956"/>
          <cell r="G956"/>
          <cell r="H956"/>
          <cell r="I956"/>
          <cell r="J956"/>
          <cell r="K956"/>
          <cell r="L956"/>
          <cell r="M956"/>
          <cell r="N956"/>
        </row>
        <row r="957">
          <cell r="A957"/>
          <cell r="E957"/>
          <cell r="F957"/>
          <cell r="G957"/>
          <cell r="H957"/>
          <cell r="I957"/>
          <cell r="J957"/>
          <cell r="K957"/>
          <cell r="L957"/>
          <cell r="M957"/>
          <cell r="N957"/>
        </row>
        <row r="958">
          <cell r="A958"/>
          <cell r="E958"/>
          <cell r="F958"/>
          <cell r="G958"/>
          <cell r="H958"/>
          <cell r="I958"/>
          <cell r="J958"/>
          <cell r="K958"/>
          <cell r="L958"/>
          <cell r="M958"/>
          <cell r="N958"/>
        </row>
        <row r="959">
          <cell r="A959"/>
          <cell r="E959"/>
          <cell r="F959"/>
          <cell r="G959"/>
          <cell r="H959"/>
          <cell r="I959"/>
          <cell r="J959"/>
          <cell r="K959"/>
          <cell r="L959"/>
          <cell r="M959"/>
          <cell r="N959"/>
        </row>
        <row r="960">
          <cell r="A960"/>
          <cell r="E960"/>
          <cell r="F960"/>
          <cell r="G960"/>
          <cell r="H960"/>
          <cell r="I960"/>
          <cell r="J960"/>
          <cell r="K960"/>
          <cell r="L960"/>
          <cell r="M960"/>
          <cell r="N960"/>
        </row>
        <row r="961">
          <cell r="A961"/>
          <cell r="E961"/>
          <cell r="F961"/>
          <cell r="G961"/>
          <cell r="H961"/>
          <cell r="I961"/>
          <cell r="J961"/>
          <cell r="K961"/>
          <cell r="L961"/>
          <cell r="M961"/>
          <cell r="N961"/>
        </row>
        <row r="962">
          <cell r="A962"/>
          <cell r="E962"/>
          <cell r="F962"/>
          <cell r="G962"/>
          <cell r="H962"/>
          <cell r="I962"/>
          <cell r="J962"/>
          <cell r="K962"/>
          <cell r="L962"/>
          <cell r="M962"/>
          <cell r="N962"/>
        </row>
        <row r="963">
          <cell r="A963"/>
          <cell r="E963"/>
          <cell r="F963"/>
          <cell r="G963"/>
          <cell r="H963"/>
          <cell r="I963"/>
          <cell r="J963"/>
          <cell r="K963"/>
          <cell r="L963"/>
          <cell r="M963"/>
          <cell r="N963"/>
        </row>
        <row r="964">
          <cell r="A964"/>
          <cell r="E964"/>
          <cell r="F964"/>
          <cell r="G964"/>
          <cell r="H964"/>
          <cell r="I964"/>
          <cell r="J964"/>
          <cell r="K964"/>
          <cell r="L964"/>
          <cell r="M964"/>
          <cell r="N964"/>
        </row>
        <row r="965">
          <cell r="A965"/>
          <cell r="E965"/>
          <cell r="F965"/>
          <cell r="G965"/>
          <cell r="H965"/>
          <cell r="I965"/>
          <cell r="J965"/>
          <cell r="K965"/>
          <cell r="L965"/>
          <cell r="M965"/>
          <cell r="N965"/>
        </row>
        <row r="966">
          <cell r="A966"/>
          <cell r="E966"/>
          <cell r="F966"/>
          <cell r="G966"/>
          <cell r="H966"/>
          <cell r="I966"/>
          <cell r="J966"/>
          <cell r="K966"/>
          <cell r="L966"/>
          <cell r="M966"/>
          <cell r="N966"/>
        </row>
        <row r="967">
          <cell r="A967"/>
          <cell r="E967"/>
          <cell r="F967"/>
          <cell r="G967"/>
          <cell r="H967"/>
          <cell r="I967"/>
          <cell r="J967"/>
          <cell r="K967"/>
          <cell r="L967"/>
          <cell r="M967"/>
          <cell r="N967"/>
        </row>
        <row r="968">
          <cell r="A968"/>
          <cell r="E968"/>
          <cell r="F968"/>
          <cell r="G968"/>
          <cell r="H968"/>
          <cell r="I968"/>
          <cell r="J968"/>
          <cell r="K968"/>
          <cell r="L968"/>
          <cell r="M968"/>
          <cell r="N968"/>
        </row>
        <row r="969">
          <cell r="A969"/>
          <cell r="E969"/>
          <cell r="F969"/>
          <cell r="G969"/>
          <cell r="H969"/>
          <cell r="I969"/>
          <cell r="J969"/>
          <cell r="K969"/>
          <cell r="L969"/>
          <cell r="M969"/>
          <cell r="N969"/>
        </row>
        <row r="970">
          <cell r="A970"/>
          <cell r="E970"/>
          <cell r="F970"/>
          <cell r="G970"/>
          <cell r="H970"/>
          <cell r="I970"/>
          <cell r="J970"/>
          <cell r="K970"/>
          <cell r="L970"/>
          <cell r="M970"/>
          <cell r="N970"/>
        </row>
        <row r="971">
          <cell r="A971"/>
          <cell r="E971"/>
          <cell r="F971"/>
          <cell r="G971"/>
          <cell r="H971"/>
          <cell r="I971"/>
          <cell r="J971"/>
          <cell r="K971"/>
          <cell r="L971"/>
          <cell r="M971"/>
          <cell r="N971"/>
        </row>
        <row r="972">
          <cell r="A972"/>
          <cell r="E972"/>
          <cell r="F972"/>
          <cell r="G972"/>
          <cell r="H972"/>
          <cell r="I972"/>
          <cell r="J972"/>
          <cell r="K972"/>
          <cell r="L972"/>
          <cell r="M972"/>
          <cell r="N972"/>
        </row>
        <row r="973">
          <cell r="A973"/>
          <cell r="E973"/>
          <cell r="F973"/>
          <cell r="G973"/>
          <cell r="H973"/>
          <cell r="I973"/>
          <cell r="J973"/>
          <cell r="K973"/>
          <cell r="L973"/>
          <cell r="M973"/>
          <cell r="N973"/>
        </row>
        <row r="974">
          <cell r="A974"/>
          <cell r="E974"/>
          <cell r="F974"/>
          <cell r="G974"/>
          <cell r="H974"/>
          <cell r="I974"/>
          <cell r="J974"/>
          <cell r="K974"/>
          <cell r="L974"/>
          <cell r="M974"/>
          <cell r="N974"/>
        </row>
        <row r="975">
          <cell r="A975"/>
          <cell r="E975"/>
          <cell r="F975"/>
          <cell r="G975"/>
          <cell r="H975"/>
          <cell r="I975"/>
          <cell r="J975"/>
          <cell r="K975"/>
          <cell r="L975"/>
          <cell r="M975"/>
          <cell r="N975"/>
        </row>
        <row r="976">
          <cell r="A976"/>
          <cell r="E976"/>
          <cell r="F976"/>
          <cell r="G976"/>
          <cell r="H976"/>
          <cell r="I976"/>
          <cell r="J976"/>
          <cell r="K976"/>
          <cell r="L976"/>
          <cell r="M976"/>
          <cell r="N976"/>
        </row>
        <row r="977">
          <cell r="A977"/>
          <cell r="E977"/>
          <cell r="F977"/>
          <cell r="G977"/>
          <cell r="H977"/>
          <cell r="I977"/>
          <cell r="J977"/>
          <cell r="K977"/>
          <cell r="L977"/>
          <cell r="M977"/>
          <cell r="N977"/>
        </row>
        <row r="978">
          <cell r="A978"/>
          <cell r="E978"/>
          <cell r="F978"/>
          <cell r="G978"/>
          <cell r="H978"/>
          <cell r="I978"/>
          <cell r="J978"/>
          <cell r="K978"/>
          <cell r="L978"/>
          <cell r="M978"/>
          <cell r="N978"/>
        </row>
        <row r="979">
          <cell r="A979"/>
          <cell r="E979"/>
          <cell r="F979"/>
          <cell r="G979"/>
          <cell r="H979"/>
          <cell r="I979"/>
          <cell r="J979"/>
          <cell r="K979"/>
          <cell r="L979"/>
          <cell r="M979"/>
          <cell r="N979"/>
        </row>
        <row r="980">
          <cell r="A980"/>
          <cell r="E980"/>
          <cell r="F980"/>
          <cell r="G980"/>
          <cell r="H980"/>
          <cell r="I980"/>
          <cell r="J980"/>
          <cell r="K980"/>
          <cell r="L980"/>
          <cell r="M980"/>
          <cell r="N980"/>
        </row>
        <row r="981">
          <cell r="A981"/>
          <cell r="E981"/>
          <cell r="F981"/>
          <cell r="G981"/>
          <cell r="H981"/>
          <cell r="I981"/>
          <cell r="J981"/>
          <cell r="K981"/>
          <cell r="L981"/>
          <cell r="M981"/>
          <cell r="N981"/>
        </row>
        <row r="982">
          <cell r="A982"/>
          <cell r="E982"/>
          <cell r="F982"/>
          <cell r="G982"/>
          <cell r="H982"/>
          <cell r="I982"/>
          <cell r="J982"/>
          <cell r="K982"/>
          <cell r="L982"/>
          <cell r="M982"/>
          <cell r="N982"/>
        </row>
        <row r="983">
          <cell r="A983"/>
          <cell r="E983"/>
          <cell r="F983"/>
          <cell r="G983"/>
          <cell r="H983"/>
          <cell r="I983"/>
          <cell r="J983"/>
          <cell r="K983"/>
          <cell r="L983"/>
          <cell r="M983"/>
          <cell r="N983"/>
        </row>
        <row r="984">
          <cell r="A984"/>
          <cell r="E984"/>
          <cell r="F984"/>
          <cell r="G984"/>
          <cell r="H984"/>
          <cell r="I984"/>
          <cell r="J984"/>
          <cell r="K984"/>
          <cell r="L984"/>
          <cell r="M984"/>
          <cell r="N984"/>
        </row>
        <row r="985">
          <cell r="A985"/>
          <cell r="E985"/>
          <cell r="F985"/>
          <cell r="G985"/>
          <cell r="H985"/>
          <cell r="I985"/>
          <cell r="J985"/>
          <cell r="K985"/>
          <cell r="L985"/>
          <cell r="M985"/>
          <cell r="N985"/>
        </row>
        <row r="986">
          <cell r="A986"/>
          <cell r="E986"/>
          <cell r="F986"/>
          <cell r="G986"/>
          <cell r="H986"/>
          <cell r="I986"/>
          <cell r="J986"/>
          <cell r="K986"/>
          <cell r="L986"/>
          <cell r="M986"/>
          <cell r="N986"/>
        </row>
        <row r="987">
          <cell r="A987"/>
          <cell r="E987"/>
          <cell r="F987"/>
          <cell r="G987"/>
          <cell r="H987"/>
          <cell r="I987"/>
          <cell r="J987"/>
          <cell r="K987"/>
          <cell r="L987"/>
          <cell r="M987"/>
          <cell r="N987"/>
        </row>
        <row r="988">
          <cell r="A988"/>
          <cell r="E988"/>
          <cell r="F988"/>
          <cell r="G988"/>
          <cell r="H988"/>
          <cell r="I988"/>
          <cell r="J988"/>
          <cell r="K988"/>
          <cell r="L988"/>
          <cell r="M988"/>
          <cell r="N988"/>
        </row>
        <row r="989">
          <cell r="A989"/>
          <cell r="E989"/>
          <cell r="F989"/>
          <cell r="G989"/>
          <cell r="H989"/>
          <cell r="I989"/>
          <cell r="J989"/>
          <cell r="K989"/>
          <cell r="L989"/>
          <cell r="M989"/>
          <cell r="N989"/>
        </row>
        <row r="990">
          <cell r="A990"/>
          <cell r="E990"/>
          <cell r="F990"/>
          <cell r="G990"/>
          <cell r="H990"/>
          <cell r="I990"/>
          <cell r="J990"/>
          <cell r="K990"/>
          <cell r="L990"/>
          <cell r="M990"/>
          <cell r="N990"/>
        </row>
        <row r="991">
          <cell r="A991"/>
          <cell r="E991"/>
          <cell r="F991"/>
          <cell r="G991"/>
          <cell r="H991"/>
          <cell r="I991"/>
          <cell r="J991"/>
          <cell r="K991"/>
          <cell r="L991"/>
          <cell r="M991"/>
          <cell r="N991"/>
        </row>
        <row r="992">
          <cell r="A992"/>
          <cell r="E992"/>
          <cell r="F992"/>
          <cell r="G992"/>
          <cell r="H992"/>
          <cell r="I992"/>
          <cell r="J992"/>
          <cell r="K992"/>
          <cell r="L992"/>
          <cell r="M992"/>
          <cell r="N992"/>
        </row>
        <row r="993">
          <cell r="A993"/>
          <cell r="E993"/>
          <cell r="F993"/>
          <cell r="G993"/>
          <cell r="H993"/>
          <cell r="I993"/>
          <cell r="J993"/>
          <cell r="K993"/>
          <cell r="L993"/>
          <cell r="M993"/>
          <cell r="N993"/>
        </row>
        <row r="994">
          <cell r="A994"/>
          <cell r="E994"/>
          <cell r="F994"/>
          <cell r="G994"/>
          <cell r="H994"/>
          <cell r="I994"/>
          <cell r="J994"/>
          <cell r="K994"/>
          <cell r="L994"/>
          <cell r="M994"/>
          <cell r="N994"/>
        </row>
        <row r="995">
          <cell r="A995"/>
          <cell r="E995"/>
          <cell r="F995"/>
          <cell r="G995"/>
          <cell r="H995"/>
          <cell r="I995"/>
          <cell r="J995"/>
          <cell r="K995"/>
          <cell r="L995"/>
          <cell r="M995"/>
          <cell r="N995"/>
        </row>
        <row r="996">
          <cell r="A996"/>
          <cell r="E996"/>
          <cell r="F996"/>
          <cell r="G996"/>
          <cell r="H996"/>
          <cell r="I996"/>
          <cell r="J996"/>
          <cell r="K996"/>
          <cell r="L996"/>
          <cell r="M996"/>
          <cell r="N996"/>
        </row>
        <row r="997">
          <cell r="A997"/>
          <cell r="E997"/>
          <cell r="F997"/>
          <cell r="G997"/>
          <cell r="H997"/>
          <cell r="I997"/>
          <cell r="J997"/>
          <cell r="K997"/>
          <cell r="L997"/>
          <cell r="M997"/>
          <cell r="N997"/>
        </row>
        <row r="998">
          <cell r="A998"/>
          <cell r="E998"/>
          <cell r="F998"/>
          <cell r="G998"/>
          <cell r="H998"/>
          <cell r="I998"/>
          <cell r="J998"/>
          <cell r="K998"/>
          <cell r="L998"/>
          <cell r="M998"/>
          <cell r="N998"/>
        </row>
        <row r="999">
          <cell r="A999"/>
          <cell r="E999"/>
          <cell r="F999"/>
          <cell r="G999"/>
          <cell r="H999"/>
          <cell r="I999"/>
          <cell r="J999"/>
          <cell r="K999"/>
          <cell r="L999"/>
          <cell r="M999"/>
          <cell r="N999"/>
        </row>
        <row r="1000">
          <cell r="A1000"/>
          <cell r="E1000"/>
          <cell r="F1000"/>
          <cell r="G1000"/>
          <cell r="H1000"/>
          <cell r="I1000"/>
          <cell r="J1000"/>
          <cell r="K1000"/>
          <cell r="L1000"/>
          <cell r="M1000"/>
          <cell r="N1000"/>
        </row>
        <row r="1001">
          <cell r="A1001"/>
          <cell r="E1001"/>
          <cell r="F1001"/>
          <cell r="G1001"/>
          <cell r="H1001"/>
          <cell r="I1001"/>
          <cell r="J1001"/>
          <cell r="K1001"/>
          <cell r="L1001"/>
          <cell r="M1001"/>
          <cell r="N1001"/>
        </row>
        <row r="1002">
          <cell r="A1002"/>
          <cell r="E1002"/>
          <cell r="F1002"/>
          <cell r="G1002"/>
          <cell r="H1002"/>
          <cell r="I1002"/>
          <cell r="J1002"/>
          <cell r="K1002"/>
          <cell r="L1002"/>
          <cell r="M1002"/>
          <cell r="N1002"/>
        </row>
        <row r="1003">
          <cell r="A1003"/>
          <cell r="E1003"/>
          <cell r="F1003"/>
          <cell r="G1003"/>
          <cell r="H1003"/>
          <cell r="I1003"/>
          <cell r="J1003"/>
          <cell r="K1003"/>
          <cell r="L1003"/>
          <cell r="M1003"/>
          <cell r="N1003"/>
        </row>
        <row r="1004">
          <cell r="A1004"/>
          <cell r="E1004"/>
          <cell r="F1004"/>
          <cell r="G1004"/>
          <cell r="H1004"/>
          <cell r="I1004"/>
          <cell r="J1004"/>
          <cell r="K1004"/>
          <cell r="L1004"/>
          <cell r="M1004"/>
          <cell r="N1004"/>
        </row>
        <row r="1005">
          <cell r="A1005"/>
          <cell r="E1005"/>
          <cell r="F1005"/>
          <cell r="G1005"/>
          <cell r="H1005"/>
          <cell r="I1005"/>
          <cell r="J1005"/>
          <cell r="K1005"/>
          <cell r="L1005"/>
          <cell r="M1005"/>
          <cell r="N1005"/>
        </row>
        <row r="1006">
          <cell r="A1006"/>
          <cell r="E1006"/>
          <cell r="F1006"/>
          <cell r="G1006"/>
          <cell r="H1006"/>
          <cell r="I1006"/>
          <cell r="J1006"/>
          <cell r="K1006"/>
          <cell r="L1006"/>
          <cell r="M1006"/>
          <cell r="N1006"/>
        </row>
        <row r="1007">
          <cell r="A1007"/>
          <cell r="E1007"/>
          <cell r="F1007"/>
          <cell r="G1007"/>
          <cell r="H1007"/>
          <cell r="I1007"/>
          <cell r="J1007"/>
          <cell r="K1007"/>
          <cell r="L1007"/>
          <cell r="M1007"/>
          <cell r="N1007"/>
        </row>
        <row r="1008">
          <cell r="A1008"/>
          <cell r="E1008"/>
          <cell r="F1008"/>
          <cell r="G1008"/>
          <cell r="H1008"/>
          <cell r="I1008"/>
          <cell r="J1008"/>
          <cell r="K1008"/>
          <cell r="L1008"/>
          <cell r="M1008"/>
          <cell r="N1008"/>
        </row>
        <row r="1009">
          <cell r="A1009"/>
          <cell r="E1009"/>
          <cell r="F1009"/>
          <cell r="G1009"/>
          <cell r="H1009"/>
          <cell r="I1009"/>
          <cell r="J1009"/>
          <cell r="K1009"/>
          <cell r="L1009"/>
          <cell r="M1009"/>
          <cell r="N1009"/>
        </row>
        <row r="1010">
          <cell r="A1010"/>
          <cell r="E1010"/>
          <cell r="F1010"/>
          <cell r="G1010"/>
          <cell r="H1010"/>
          <cell r="I1010"/>
          <cell r="J1010"/>
          <cell r="K1010"/>
          <cell r="L1010"/>
          <cell r="M1010"/>
          <cell r="N1010"/>
        </row>
        <row r="1011">
          <cell r="A1011"/>
          <cell r="E1011"/>
          <cell r="F1011"/>
          <cell r="G1011"/>
          <cell r="H1011"/>
          <cell r="I1011"/>
          <cell r="J1011"/>
          <cell r="K1011"/>
          <cell r="L1011"/>
          <cell r="M1011"/>
          <cell r="N1011"/>
        </row>
        <row r="1012">
          <cell r="A1012"/>
          <cell r="E1012"/>
          <cell r="F1012"/>
          <cell r="G1012"/>
          <cell r="H1012"/>
          <cell r="I1012"/>
          <cell r="J1012"/>
          <cell r="K1012"/>
          <cell r="L1012"/>
          <cell r="M1012"/>
          <cell r="N1012"/>
        </row>
        <row r="1013">
          <cell r="A1013"/>
          <cell r="E1013"/>
          <cell r="F1013"/>
          <cell r="G1013"/>
          <cell r="H1013"/>
          <cell r="I1013"/>
          <cell r="J1013"/>
          <cell r="K1013"/>
          <cell r="L1013"/>
          <cell r="M1013"/>
          <cell r="N1013"/>
        </row>
        <row r="1014">
          <cell r="A1014"/>
          <cell r="E1014"/>
          <cell r="F1014"/>
          <cell r="G1014"/>
          <cell r="H1014"/>
          <cell r="I1014"/>
          <cell r="J1014"/>
          <cell r="K1014"/>
          <cell r="L1014"/>
          <cell r="M1014"/>
          <cell r="N1014"/>
        </row>
        <row r="1015">
          <cell r="A1015"/>
          <cell r="E1015"/>
          <cell r="F1015"/>
          <cell r="G1015"/>
          <cell r="H1015"/>
          <cell r="I1015"/>
          <cell r="J1015"/>
          <cell r="K1015"/>
          <cell r="L1015"/>
          <cell r="M1015"/>
          <cell r="N1015"/>
        </row>
        <row r="1016">
          <cell r="A1016"/>
          <cell r="E1016"/>
          <cell r="F1016"/>
          <cell r="G1016"/>
          <cell r="H1016"/>
          <cell r="I1016"/>
          <cell r="J1016"/>
          <cell r="K1016"/>
          <cell r="L1016"/>
          <cell r="M1016"/>
          <cell r="N1016"/>
        </row>
        <row r="1017">
          <cell r="A1017"/>
          <cell r="E1017"/>
          <cell r="F1017"/>
          <cell r="G1017"/>
          <cell r="H1017"/>
          <cell r="I1017"/>
          <cell r="J1017"/>
          <cell r="K1017"/>
          <cell r="L1017"/>
          <cell r="M1017"/>
          <cell r="N1017"/>
        </row>
        <row r="1018">
          <cell r="A1018"/>
          <cell r="E1018"/>
          <cell r="F1018"/>
          <cell r="G1018"/>
          <cell r="H1018"/>
          <cell r="I1018"/>
          <cell r="J1018"/>
          <cell r="K1018"/>
          <cell r="L1018"/>
          <cell r="M1018"/>
          <cell r="N1018"/>
        </row>
        <row r="1019">
          <cell r="A1019"/>
          <cell r="E1019"/>
          <cell r="F1019"/>
          <cell r="G1019"/>
          <cell r="H1019"/>
          <cell r="I1019"/>
          <cell r="J1019"/>
          <cell r="K1019"/>
          <cell r="L1019"/>
          <cell r="M1019"/>
          <cell r="N1019"/>
        </row>
        <row r="1020">
          <cell r="A1020"/>
          <cell r="E1020"/>
          <cell r="F1020"/>
          <cell r="G1020"/>
          <cell r="H1020"/>
          <cell r="I1020"/>
          <cell r="J1020"/>
          <cell r="K1020"/>
          <cell r="L1020"/>
          <cell r="M1020"/>
          <cell r="N1020"/>
        </row>
        <row r="1021">
          <cell r="A1021"/>
          <cell r="E1021"/>
          <cell r="F1021"/>
          <cell r="G1021"/>
          <cell r="H1021"/>
          <cell r="I1021"/>
          <cell r="J1021"/>
          <cell r="K1021"/>
          <cell r="L1021"/>
          <cell r="M1021"/>
          <cell r="N1021"/>
        </row>
        <row r="1022">
          <cell r="A1022"/>
          <cell r="E1022"/>
          <cell r="F1022"/>
          <cell r="G1022"/>
          <cell r="H1022"/>
          <cell r="I1022"/>
          <cell r="J1022"/>
          <cell r="K1022"/>
          <cell r="L1022"/>
          <cell r="M1022"/>
          <cell r="N1022"/>
        </row>
        <row r="1023">
          <cell r="A1023"/>
          <cell r="E1023"/>
          <cell r="F1023"/>
          <cell r="G1023"/>
          <cell r="H1023"/>
          <cell r="I1023"/>
          <cell r="J1023"/>
          <cell r="K1023"/>
          <cell r="L1023"/>
          <cell r="M1023"/>
          <cell r="N1023"/>
        </row>
        <row r="1024">
          <cell r="A1024"/>
          <cell r="E1024"/>
          <cell r="F1024"/>
          <cell r="G1024"/>
          <cell r="H1024"/>
          <cell r="I1024"/>
          <cell r="J1024"/>
          <cell r="K1024"/>
          <cell r="L1024"/>
          <cell r="M1024"/>
          <cell r="N1024"/>
        </row>
        <row r="1025">
          <cell r="A1025"/>
          <cell r="E1025"/>
          <cell r="F1025"/>
          <cell r="G1025"/>
          <cell r="H1025"/>
          <cell r="I1025"/>
          <cell r="J1025"/>
          <cell r="K1025"/>
          <cell r="L1025"/>
          <cell r="M1025"/>
          <cell r="N1025"/>
        </row>
        <row r="1026">
          <cell r="A1026"/>
          <cell r="E1026"/>
          <cell r="F1026"/>
          <cell r="G1026"/>
          <cell r="H1026"/>
          <cell r="I1026"/>
          <cell r="J1026"/>
          <cell r="K1026"/>
          <cell r="L1026"/>
          <cell r="M1026"/>
          <cell r="N1026"/>
        </row>
        <row r="1027">
          <cell r="A1027"/>
          <cell r="E1027"/>
          <cell r="F1027"/>
          <cell r="G1027"/>
          <cell r="H1027"/>
          <cell r="I1027"/>
          <cell r="J1027"/>
          <cell r="K1027"/>
          <cell r="L1027"/>
          <cell r="M1027"/>
          <cell r="N1027"/>
        </row>
        <row r="1028">
          <cell r="A1028"/>
          <cell r="E1028"/>
          <cell r="F1028"/>
          <cell r="G1028"/>
          <cell r="H1028"/>
          <cell r="I1028"/>
          <cell r="J1028"/>
          <cell r="K1028"/>
          <cell r="L1028"/>
          <cell r="M1028"/>
          <cell r="N1028"/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 List 2023"/>
      <sheetName val="2023 ERP"/>
      <sheetName val="2023 IRP"/>
      <sheetName val="CAM List 2024"/>
      <sheetName val="CAM List 202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DGE CAM eligible contracts"/>
      <sheetName val="SDGE IRP"/>
      <sheetName val="Emergency Reliability Resources"/>
      <sheetName val="2023 NQC List"/>
      <sheetName val="2023 EFC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7STDRD_1_SOLAR1</v>
          </cell>
          <cell r="B2" t="str">
            <v>Shafter Solar</v>
          </cell>
          <cell r="C2" t="str">
            <v>Kern</v>
          </cell>
          <cell r="D2">
            <v>0.08</v>
          </cell>
          <cell r="E2">
            <v>0.6</v>
          </cell>
          <cell r="F2">
            <v>0.7</v>
          </cell>
          <cell r="G2">
            <v>0.88</v>
          </cell>
          <cell r="H2">
            <v>1.28</v>
          </cell>
          <cell r="I2">
            <v>2.62</v>
          </cell>
          <cell r="J2">
            <v>2.88</v>
          </cell>
          <cell r="K2">
            <v>2.48</v>
          </cell>
          <cell r="L2">
            <v>2.2200000000000002</v>
          </cell>
          <cell r="M2">
            <v>1.48</v>
          </cell>
          <cell r="N2">
            <v>1.1399999999999999</v>
          </cell>
          <cell r="O2">
            <v>0.7</v>
          </cell>
        </row>
        <row r="3">
          <cell r="A3" t="str">
            <v>ACACIA_6_SOLAR</v>
          </cell>
          <cell r="B3" t="str">
            <v>West Antelope Solar</v>
          </cell>
          <cell r="C3" t="str">
            <v>Big Creek-Ventura</v>
          </cell>
          <cell r="D3">
            <v>0.08</v>
          </cell>
          <cell r="E3">
            <v>0.6</v>
          </cell>
          <cell r="F3">
            <v>0.7</v>
          </cell>
          <cell r="G3">
            <v>0.88</v>
          </cell>
          <cell r="H3">
            <v>1.28</v>
          </cell>
          <cell r="I3">
            <v>2.62</v>
          </cell>
          <cell r="J3">
            <v>2.88</v>
          </cell>
          <cell r="K3">
            <v>2.48</v>
          </cell>
          <cell r="L3">
            <v>2.2200000000000002</v>
          </cell>
          <cell r="M3">
            <v>1.48</v>
          </cell>
          <cell r="N3">
            <v>1.1399999999999999</v>
          </cell>
          <cell r="O3">
            <v>0.7</v>
          </cell>
        </row>
        <row r="4">
          <cell r="A4" t="str">
            <v>ADERA_1_SOLAR1</v>
          </cell>
          <cell r="B4" t="str">
            <v>Adera Solar</v>
          </cell>
          <cell r="C4" t="str">
            <v>Fresno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 t="str">
            <v>ADLIN_1_UNITS</v>
          </cell>
          <cell r="B5" t="str">
            <v>GEYSERS AIDLIN AGGREGATE</v>
          </cell>
          <cell r="C5" t="str">
            <v>NCNB</v>
          </cell>
          <cell r="D5">
            <v>22</v>
          </cell>
          <cell r="E5">
            <v>22</v>
          </cell>
          <cell r="F5">
            <v>22</v>
          </cell>
          <cell r="G5">
            <v>22</v>
          </cell>
          <cell r="H5">
            <v>22</v>
          </cell>
          <cell r="I5">
            <v>22</v>
          </cell>
          <cell r="J5">
            <v>22</v>
          </cell>
          <cell r="K5">
            <v>22</v>
          </cell>
          <cell r="L5">
            <v>22</v>
          </cell>
          <cell r="M5">
            <v>22</v>
          </cell>
          <cell r="N5">
            <v>22</v>
          </cell>
          <cell r="O5">
            <v>22</v>
          </cell>
        </row>
        <row r="6">
          <cell r="A6" t="str">
            <v>ADMEST_6_SOLAR</v>
          </cell>
          <cell r="B6" t="str">
            <v>Adams East</v>
          </cell>
          <cell r="C6" t="str">
            <v>Fresno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 t="str">
            <v>ADOBEE_1_SOLAR</v>
          </cell>
          <cell r="B7" t="str">
            <v>Adobe Solar</v>
          </cell>
          <cell r="C7" t="str">
            <v>CAISO System</v>
          </cell>
          <cell r="D7">
            <v>0.08</v>
          </cell>
          <cell r="E7">
            <v>0.6</v>
          </cell>
          <cell r="F7">
            <v>0.7</v>
          </cell>
          <cell r="G7">
            <v>0.88</v>
          </cell>
          <cell r="H7">
            <v>1.28</v>
          </cell>
          <cell r="I7">
            <v>2.62</v>
          </cell>
          <cell r="J7">
            <v>2.88</v>
          </cell>
          <cell r="K7">
            <v>2.48</v>
          </cell>
          <cell r="L7">
            <v>2.2200000000000002</v>
          </cell>
          <cell r="M7">
            <v>1.48</v>
          </cell>
          <cell r="N7">
            <v>1.1399999999999999</v>
          </cell>
          <cell r="O7">
            <v>0.7</v>
          </cell>
        </row>
        <row r="8">
          <cell r="A8" t="str">
            <v>AGRICO_6_PL3N5</v>
          </cell>
          <cell r="B8" t="str">
            <v>Fresno Peaker</v>
          </cell>
          <cell r="C8" t="str">
            <v>Fresno</v>
          </cell>
          <cell r="D8">
            <v>22.69</v>
          </cell>
          <cell r="E8">
            <v>22.69</v>
          </cell>
          <cell r="F8">
            <v>22.69</v>
          </cell>
          <cell r="G8">
            <v>22.69</v>
          </cell>
          <cell r="H8">
            <v>22.69</v>
          </cell>
          <cell r="I8">
            <v>22.69</v>
          </cell>
          <cell r="J8">
            <v>22.69</v>
          </cell>
          <cell r="K8">
            <v>22.69</v>
          </cell>
          <cell r="L8">
            <v>22.69</v>
          </cell>
          <cell r="M8">
            <v>22.69</v>
          </cell>
          <cell r="N8">
            <v>22.69</v>
          </cell>
          <cell r="O8">
            <v>22.69</v>
          </cell>
        </row>
        <row r="9">
          <cell r="A9" t="str">
            <v>AGRICO_7_UNIT</v>
          </cell>
          <cell r="B9" t="str">
            <v>Fresno Cogen</v>
          </cell>
          <cell r="C9" t="str">
            <v>Fresno</v>
          </cell>
          <cell r="D9">
            <v>48.58</v>
          </cell>
          <cell r="E9">
            <v>48.58</v>
          </cell>
          <cell r="F9">
            <v>48.58</v>
          </cell>
          <cell r="G9">
            <v>48.58</v>
          </cell>
          <cell r="H9">
            <v>48.58</v>
          </cell>
          <cell r="I9">
            <v>48.58</v>
          </cell>
          <cell r="J9">
            <v>48.58</v>
          </cell>
          <cell r="K9">
            <v>48.58</v>
          </cell>
          <cell r="L9">
            <v>48.58</v>
          </cell>
          <cell r="M9">
            <v>48.58</v>
          </cell>
          <cell r="N9">
            <v>48.58</v>
          </cell>
          <cell r="O9">
            <v>48.58</v>
          </cell>
        </row>
        <row r="10">
          <cell r="A10" t="str">
            <v>AGUCAL_5_SOLAR1</v>
          </cell>
          <cell r="B10" t="str">
            <v>Agua Caliente Solar</v>
          </cell>
          <cell r="C10" t="str">
            <v>CAISO System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AKINGS_6_AMESR1</v>
          </cell>
          <cell r="B11" t="str">
            <v>American Kings Solar</v>
          </cell>
          <cell r="C11" t="str">
            <v>Fresno</v>
          </cell>
          <cell r="D11">
            <v>0.49</v>
          </cell>
          <cell r="E11">
            <v>3.69</v>
          </cell>
          <cell r="F11">
            <v>4.3099999999999996</v>
          </cell>
          <cell r="G11">
            <v>5.41</v>
          </cell>
          <cell r="H11">
            <v>7.87</v>
          </cell>
          <cell r="I11">
            <v>16.11</v>
          </cell>
          <cell r="J11">
            <v>17.71</v>
          </cell>
          <cell r="K11">
            <v>15.25</v>
          </cell>
          <cell r="L11">
            <v>13.65</v>
          </cell>
          <cell r="M11">
            <v>9.1</v>
          </cell>
          <cell r="N11">
            <v>7.01</v>
          </cell>
          <cell r="O11">
            <v>4.3099999999999996</v>
          </cell>
        </row>
        <row r="12">
          <cell r="A12" t="str">
            <v>ALAMIT_2_PL1X3</v>
          </cell>
          <cell r="B12" t="str">
            <v>Alamitos Energy Center Unit 7</v>
          </cell>
          <cell r="C12" t="str">
            <v>LA Basin</v>
          </cell>
          <cell r="D12">
            <v>674.7</v>
          </cell>
          <cell r="E12">
            <v>674.7</v>
          </cell>
          <cell r="F12">
            <v>674.7</v>
          </cell>
          <cell r="G12">
            <v>674.7</v>
          </cell>
          <cell r="H12">
            <v>674.7</v>
          </cell>
          <cell r="I12">
            <v>674.7</v>
          </cell>
          <cell r="J12">
            <v>674.7</v>
          </cell>
          <cell r="K12">
            <v>674.7</v>
          </cell>
          <cell r="L12">
            <v>674.7</v>
          </cell>
          <cell r="M12">
            <v>674.7</v>
          </cell>
          <cell r="N12">
            <v>674.7</v>
          </cell>
          <cell r="O12">
            <v>674.7</v>
          </cell>
        </row>
        <row r="13">
          <cell r="A13" t="str">
            <v>ALAMIT_7_ES1</v>
          </cell>
          <cell r="B13" t="str">
            <v>Alamitos Energy Storage</v>
          </cell>
          <cell r="C13" t="str">
            <v>LA Basin</v>
          </cell>
          <cell r="D13">
            <v>100</v>
          </cell>
          <cell r="E13">
            <v>100</v>
          </cell>
          <cell r="F13">
            <v>100</v>
          </cell>
          <cell r="G13">
            <v>100</v>
          </cell>
          <cell r="H13">
            <v>100</v>
          </cell>
          <cell r="I13">
            <v>100</v>
          </cell>
          <cell r="J13">
            <v>100</v>
          </cell>
          <cell r="K13">
            <v>100</v>
          </cell>
          <cell r="L13">
            <v>100</v>
          </cell>
          <cell r="M13">
            <v>100</v>
          </cell>
          <cell r="N13">
            <v>100</v>
          </cell>
          <cell r="O13">
            <v>100</v>
          </cell>
        </row>
        <row r="14">
          <cell r="A14" t="str">
            <v>ALAMIT_7_UNIT 3</v>
          </cell>
          <cell r="B14" t="str">
            <v>ALAMITOS GEN STA. UNIT 3</v>
          </cell>
          <cell r="C14" t="str">
            <v>LA Basin</v>
          </cell>
          <cell r="D14">
            <v>326.76</v>
          </cell>
          <cell r="E14">
            <v>326.76</v>
          </cell>
          <cell r="F14">
            <v>326.76</v>
          </cell>
          <cell r="G14">
            <v>326.76</v>
          </cell>
          <cell r="H14">
            <v>326.76</v>
          </cell>
          <cell r="I14">
            <v>326.76</v>
          </cell>
          <cell r="J14">
            <v>326.76</v>
          </cell>
          <cell r="K14">
            <v>326.76</v>
          </cell>
          <cell r="L14">
            <v>326.76</v>
          </cell>
          <cell r="M14">
            <v>326.76</v>
          </cell>
          <cell r="N14">
            <v>326.76</v>
          </cell>
          <cell r="O14">
            <v>326.76</v>
          </cell>
        </row>
        <row r="15">
          <cell r="A15" t="str">
            <v>ALAMIT_7_UNIT 4</v>
          </cell>
          <cell r="B15" t="str">
            <v>ALAMITOS GEN STA. UNIT 4</v>
          </cell>
          <cell r="C15" t="str">
            <v>LA Basin</v>
          </cell>
          <cell r="D15">
            <v>334.43</v>
          </cell>
          <cell r="E15">
            <v>334.43</v>
          </cell>
          <cell r="F15">
            <v>334.43</v>
          </cell>
          <cell r="G15">
            <v>334.43</v>
          </cell>
          <cell r="H15">
            <v>334.43</v>
          </cell>
          <cell r="I15">
            <v>334.43</v>
          </cell>
          <cell r="J15">
            <v>334.43</v>
          </cell>
          <cell r="K15">
            <v>334.43</v>
          </cell>
          <cell r="L15">
            <v>334.43</v>
          </cell>
          <cell r="M15">
            <v>334.43</v>
          </cell>
          <cell r="N15">
            <v>334.43</v>
          </cell>
          <cell r="O15">
            <v>334.43</v>
          </cell>
        </row>
        <row r="16">
          <cell r="A16" t="str">
            <v>ALAMIT_7_UNIT 5</v>
          </cell>
          <cell r="B16" t="str">
            <v>ALAMITOS GEN STA. UNIT 5</v>
          </cell>
          <cell r="C16" t="str">
            <v>LA Basin</v>
          </cell>
          <cell r="D16">
            <v>480</v>
          </cell>
          <cell r="E16">
            <v>480</v>
          </cell>
          <cell r="F16">
            <v>480</v>
          </cell>
          <cell r="G16">
            <v>480</v>
          </cell>
          <cell r="H16">
            <v>480</v>
          </cell>
          <cell r="I16">
            <v>480</v>
          </cell>
          <cell r="J16">
            <v>480</v>
          </cell>
          <cell r="K16">
            <v>480</v>
          </cell>
          <cell r="L16">
            <v>480</v>
          </cell>
          <cell r="M16">
            <v>480</v>
          </cell>
          <cell r="N16">
            <v>480</v>
          </cell>
          <cell r="O16">
            <v>480</v>
          </cell>
        </row>
        <row r="17">
          <cell r="A17" t="str">
            <v>ALAMO_6_UNIT</v>
          </cell>
          <cell r="B17" t="str">
            <v xml:space="preserve">ALAMO POWER PLANT </v>
          </cell>
          <cell r="C17" t="str">
            <v>Big Creek-Ventura</v>
          </cell>
          <cell r="D17">
            <v>8.8000000000000007</v>
          </cell>
          <cell r="E17">
            <v>8.8000000000000007</v>
          </cell>
          <cell r="F17">
            <v>5.6</v>
          </cell>
          <cell r="G17">
            <v>3.2</v>
          </cell>
          <cell r="H17">
            <v>3.2</v>
          </cell>
          <cell r="I17">
            <v>4</v>
          </cell>
          <cell r="J17">
            <v>3.2</v>
          </cell>
          <cell r="K17">
            <v>3.2</v>
          </cell>
          <cell r="L17">
            <v>3.2</v>
          </cell>
          <cell r="M17">
            <v>3.2</v>
          </cell>
          <cell r="N17">
            <v>7.4</v>
          </cell>
          <cell r="O17">
            <v>3.2</v>
          </cell>
        </row>
        <row r="18">
          <cell r="A18" t="str">
            <v>ALLGNY_6_HYDRO1</v>
          </cell>
          <cell r="B18" t="str">
            <v>Salmon Creek Hydroelectric Project</v>
          </cell>
          <cell r="C18" t="str">
            <v>Sierra</v>
          </cell>
          <cell r="D18">
            <v>0.11</v>
          </cell>
          <cell r="E18">
            <v>0.22</v>
          </cell>
          <cell r="F18">
            <v>0.31</v>
          </cell>
          <cell r="G18">
            <v>0.49</v>
          </cell>
          <cell r="H18">
            <v>0.48</v>
          </cell>
          <cell r="I18">
            <v>0.25</v>
          </cell>
          <cell r="J18">
            <v>0.09</v>
          </cell>
          <cell r="K18">
            <v>0.03</v>
          </cell>
          <cell r="L18">
            <v>0</v>
          </cell>
          <cell r="M18">
            <v>0.03</v>
          </cell>
          <cell r="N18">
            <v>0.14000000000000001</v>
          </cell>
          <cell r="O18">
            <v>0.16</v>
          </cell>
        </row>
        <row r="19">
          <cell r="A19" t="str">
            <v>ALMASL_2_AL6BT6</v>
          </cell>
          <cell r="B19" t="str">
            <v>Almasol 6 BES</v>
          </cell>
          <cell r="C19" t="str">
            <v>CAISO System</v>
          </cell>
          <cell r="D19">
            <v>50</v>
          </cell>
          <cell r="E19">
            <v>50</v>
          </cell>
          <cell r="F19">
            <v>50</v>
          </cell>
          <cell r="G19">
            <v>50</v>
          </cell>
          <cell r="H19">
            <v>50</v>
          </cell>
          <cell r="I19">
            <v>50</v>
          </cell>
          <cell r="J19">
            <v>50</v>
          </cell>
          <cell r="K19">
            <v>50</v>
          </cell>
          <cell r="L19">
            <v>50</v>
          </cell>
          <cell r="M19">
            <v>50</v>
          </cell>
          <cell r="N19">
            <v>50</v>
          </cell>
          <cell r="O19">
            <v>50</v>
          </cell>
        </row>
        <row r="20">
          <cell r="A20" t="str">
            <v>ALMASL_2_GS1SR1</v>
          </cell>
          <cell r="B20" t="str">
            <v>Almasol Generating Station 1</v>
          </cell>
          <cell r="C20" t="str">
            <v>CAISO System</v>
          </cell>
          <cell r="D20">
            <v>0.5</v>
          </cell>
          <cell r="E20">
            <v>3.75</v>
          </cell>
          <cell r="F20">
            <v>4.38</v>
          </cell>
          <cell r="G20">
            <v>5.5</v>
          </cell>
          <cell r="H20">
            <v>8</v>
          </cell>
          <cell r="I20">
            <v>16.38</v>
          </cell>
          <cell r="J20">
            <v>18</v>
          </cell>
          <cell r="K20">
            <v>15.5</v>
          </cell>
          <cell r="L20">
            <v>13.88</v>
          </cell>
          <cell r="M20">
            <v>9.25</v>
          </cell>
          <cell r="N20">
            <v>7.13</v>
          </cell>
          <cell r="O20">
            <v>4.38</v>
          </cell>
        </row>
        <row r="21">
          <cell r="A21" t="str">
            <v>ALMASL_2_GS4SR4</v>
          </cell>
          <cell r="B21" t="str">
            <v>Almasol Generating Station 4</v>
          </cell>
          <cell r="C21" t="str">
            <v>CAISO System</v>
          </cell>
          <cell r="D21">
            <v>0.4</v>
          </cell>
          <cell r="E21">
            <v>3</v>
          </cell>
          <cell r="F21">
            <v>3.5</v>
          </cell>
          <cell r="G21">
            <v>4.4000000000000004</v>
          </cell>
          <cell r="H21">
            <v>6.4</v>
          </cell>
          <cell r="I21">
            <v>13.1</v>
          </cell>
          <cell r="J21">
            <v>14.4</v>
          </cell>
          <cell r="K21">
            <v>12.4</v>
          </cell>
          <cell r="L21">
            <v>11.1</v>
          </cell>
          <cell r="M21">
            <v>7.4</v>
          </cell>
          <cell r="N21">
            <v>5.7</v>
          </cell>
          <cell r="O21">
            <v>3.5</v>
          </cell>
        </row>
        <row r="22">
          <cell r="A22" t="str">
            <v>ALMASL_2_GS6SR6</v>
          </cell>
          <cell r="B22" t="str">
            <v>Almasol Generating Station 6</v>
          </cell>
          <cell r="C22" t="str">
            <v>CAISO System</v>
          </cell>
          <cell r="D22">
            <v>0.1</v>
          </cell>
          <cell r="E22">
            <v>0.95</v>
          </cell>
          <cell r="F22">
            <v>1.18</v>
          </cell>
          <cell r="G22">
            <v>1.63</v>
          </cell>
          <cell r="H22">
            <v>2.4300000000000002</v>
          </cell>
          <cell r="I22">
            <v>5.08</v>
          </cell>
          <cell r="J22">
            <v>5.57</v>
          </cell>
          <cell r="K22">
            <v>4.7</v>
          </cell>
          <cell r="L22">
            <v>4</v>
          </cell>
          <cell r="M22">
            <v>2.5</v>
          </cell>
          <cell r="N22">
            <v>1.74</v>
          </cell>
          <cell r="O22">
            <v>0.84</v>
          </cell>
        </row>
        <row r="23">
          <cell r="A23" t="str">
            <v>ALMASL_2_GS7SR7</v>
          </cell>
          <cell r="B23" t="str">
            <v>Almasol Generating Station 7</v>
          </cell>
          <cell r="C23" t="str">
            <v>CAISO System</v>
          </cell>
          <cell r="D23">
            <v>0.53</v>
          </cell>
          <cell r="E23">
            <v>3.96</v>
          </cell>
          <cell r="F23">
            <v>4.62</v>
          </cell>
          <cell r="G23">
            <v>5.81</v>
          </cell>
          <cell r="H23">
            <v>8.4499999999999993</v>
          </cell>
          <cell r="I23">
            <v>17.29</v>
          </cell>
          <cell r="J23">
            <v>19.010000000000002</v>
          </cell>
          <cell r="K23">
            <v>16.37</v>
          </cell>
          <cell r="L23">
            <v>14.65</v>
          </cell>
          <cell r="M23">
            <v>9.77</v>
          </cell>
          <cell r="N23">
            <v>7.52</v>
          </cell>
          <cell r="O23">
            <v>4.62</v>
          </cell>
        </row>
        <row r="24">
          <cell r="A24" t="str">
            <v>ALMEGT_1_UNIT 1</v>
          </cell>
          <cell r="B24" t="str">
            <v>ALAMEDA GT UNIT 1</v>
          </cell>
          <cell r="C24" t="str">
            <v>Bay Area</v>
          </cell>
          <cell r="D24">
            <v>23.4</v>
          </cell>
          <cell r="E24">
            <v>23.4</v>
          </cell>
          <cell r="F24">
            <v>23.4</v>
          </cell>
          <cell r="G24">
            <v>23.4</v>
          </cell>
          <cell r="H24">
            <v>23.4</v>
          </cell>
          <cell r="I24">
            <v>23.4</v>
          </cell>
          <cell r="J24">
            <v>23.4</v>
          </cell>
          <cell r="K24">
            <v>23.4</v>
          </cell>
          <cell r="L24">
            <v>23.4</v>
          </cell>
          <cell r="M24">
            <v>23.4</v>
          </cell>
          <cell r="N24">
            <v>23.4</v>
          </cell>
          <cell r="O24">
            <v>23.4</v>
          </cell>
        </row>
        <row r="25">
          <cell r="A25" t="str">
            <v>ALMEGT_1_UNIT 2</v>
          </cell>
          <cell r="B25" t="str">
            <v>ALAMEDA GT UNIT 2</v>
          </cell>
          <cell r="C25" t="str">
            <v>Bay Area</v>
          </cell>
          <cell r="D25">
            <v>23.5</v>
          </cell>
          <cell r="E25">
            <v>23.5</v>
          </cell>
          <cell r="F25">
            <v>23.5</v>
          </cell>
          <cell r="G25">
            <v>23.5</v>
          </cell>
          <cell r="H25">
            <v>23.5</v>
          </cell>
          <cell r="I25">
            <v>23.5</v>
          </cell>
          <cell r="J25">
            <v>23.5</v>
          </cell>
          <cell r="K25">
            <v>23.5</v>
          </cell>
          <cell r="L25">
            <v>23.5</v>
          </cell>
          <cell r="M25">
            <v>23.5</v>
          </cell>
          <cell r="N25">
            <v>23.5</v>
          </cell>
          <cell r="O25">
            <v>23.5</v>
          </cell>
        </row>
        <row r="26">
          <cell r="A26" t="str">
            <v>ALPSLR_1_NTHSLR</v>
          </cell>
          <cell r="B26" t="str">
            <v>Alpaugh North, LLC</v>
          </cell>
          <cell r="C26" t="str">
            <v>CAISO System</v>
          </cell>
          <cell r="D26">
            <v>0.08</v>
          </cell>
          <cell r="E26">
            <v>0.6</v>
          </cell>
          <cell r="F26">
            <v>0.7</v>
          </cell>
          <cell r="G26">
            <v>0.88</v>
          </cell>
          <cell r="H26">
            <v>1.28</v>
          </cell>
          <cell r="I26">
            <v>2.62</v>
          </cell>
          <cell r="J26">
            <v>2.88</v>
          </cell>
          <cell r="K26">
            <v>2.48</v>
          </cell>
          <cell r="L26">
            <v>2.2200000000000002</v>
          </cell>
          <cell r="M26">
            <v>1.48</v>
          </cell>
          <cell r="N26">
            <v>1.1399999999999999</v>
          </cell>
          <cell r="O26">
            <v>0.7</v>
          </cell>
        </row>
        <row r="27">
          <cell r="A27" t="str">
            <v>ALPSLR_1_SPSSLR</v>
          </cell>
          <cell r="B27" t="str">
            <v>Alpaugh 50 LLC</v>
          </cell>
          <cell r="C27" t="str">
            <v>CAISO System</v>
          </cell>
          <cell r="D27">
            <v>0.2</v>
          </cell>
          <cell r="E27">
            <v>1.5</v>
          </cell>
          <cell r="F27">
            <v>1.75</v>
          </cell>
          <cell r="G27">
            <v>2.2000000000000002</v>
          </cell>
          <cell r="H27">
            <v>3.2</v>
          </cell>
          <cell r="I27">
            <v>6.55</v>
          </cell>
          <cell r="J27">
            <v>7.2</v>
          </cell>
          <cell r="K27">
            <v>6.2</v>
          </cell>
          <cell r="L27">
            <v>5.55</v>
          </cell>
          <cell r="M27">
            <v>3.7</v>
          </cell>
          <cell r="N27">
            <v>2.85</v>
          </cell>
          <cell r="O27">
            <v>1.75</v>
          </cell>
        </row>
        <row r="28">
          <cell r="A28" t="str">
            <v>ALT6DN_2_WIND7</v>
          </cell>
          <cell r="B28" t="str">
            <v>Pinyon Pines 1</v>
          </cell>
          <cell r="C28" t="str">
            <v>CAISO System</v>
          </cell>
          <cell r="D28">
            <v>29.033577750274752</v>
          </cell>
          <cell r="E28">
            <v>30.879220939272958</v>
          </cell>
          <cell r="F28">
            <v>27.132242521061137</v>
          </cell>
          <cell r="G28">
            <v>25.994961166417887</v>
          </cell>
          <cell r="H28">
            <v>27.641508440760283</v>
          </cell>
          <cell r="I28">
            <v>25.336709027972802</v>
          </cell>
          <cell r="J28">
            <v>23.539907685958045</v>
          </cell>
          <cell r="K28">
            <v>17.886628457844427</v>
          </cell>
          <cell r="L28">
            <v>18.477393169071529</v>
          </cell>
          <cell r="M28">
            <v>17.141272104863738</v>
          </cell>
          <cell r="N28">
            <v>23.101005795315267</v>
          </cell>
          <cell r="O28">
            <v>27.983003735754139</v>
          </cell>
        </row>
        <row r="29">
          <cell r="A29" t="str">
            <v>ALT6DS_2_WIND9</v>
          </cell>
          <cell r="B29" t="str">
            <v>Pinyon Pines 2</v>
          </cell>
          <cell r="C29" t="str">
            <v>CAISO System</v>
          </cell>
          <cell r="D29">
            <v>23.324400602740351</v>
          </cell>
          <cell r="E29">
            <v>24.807115598466499</v>
          </cell>
          <cell r="F29">
            <v>21.796944877244659</v>
          </cell>
          <cell r="G29">
            <v>20.883299092977673</v>
          </cell>
          <cell r="H29">
            <v>22.206068493581384</v>
          </cell>
          <cell r="I29">
            <v>20.354485981939078</v>
          </cell>
          <cell r="J29">
            <v>18.911008548149606</v>
          </cell>
          <cell r="K29">
            <v>14.369392954996435</v>
          </cell>
          <cell r="L29">
            <v>14.843989400020947</v>
          </cell>
          <cell r="M29">
            <v>13.770603845426411</v>
          </cell>
          <cell r="N29">
            <v>18.558412543251265</v>
          </cell>
          <cell r="O29">
            <v>22.48041198417349</v>
          </cell>
        </row>
        <row r="30">
          <cell r="A30" t="str">
            <v>ALTA3A_2_CPCE4</v>
          </cell>
          <cell r="B30" t="str">
            <v>Alta Wind 4</v>
          </cell>
          <cell r="C30" t="str">
            <v>CAISO System</v>
          </cell>
          <cell r="D30">
            <v>18.023400465753909</v>
          </cell>
          <cell r="E30">
            <v>19.169134780633204</v>
          </cell>
          <cell r="F30">
            <v>16.843093768779966</v>
          </cell>
          <cell r="G30">
            <v>16.137094753664563</v>
          </cell>
          <cell r="H30">
            <v>17.159234745040163</v>
          </cell>
          <cell r="I30">
            <v>15.728466440589287</v>
          </cell>
          <cell r="J30">
            <v>14.613052059933787</v>
          </cell>
          <cell r="K30">
            <v>11.103621828860883</v>
          </cell>
          <cell r="L30">
            <v>11.470355445470732</v>
          </cell>
          <cell r="M30">
            <v>10.640921153284044</v>
          </cell>
          <cell r="N30">
            <v>14.340591510694159</v>
          </cell>
          <cell r="O30">
            <v>17.371227442315877</v>
          </cell>
        </row>
        <row r="31">
          <cell r="A31" t="str">
            <v>ALTA3A_2_CPCE5</v>
          </cell>
          <cell r="B31" t="str">
            <v>Alta Wind 5</v>
          </cell>
          <cell r="C31" t="str">
            <v>CAISO System</v>
          </cell>
          <cell r="D31">
            <v>29.685600767124086</v>
          </cell>
          <cell r="E31">
            <v>31.572692579866452</v>
          </cell>
          <cell r="F31">
            <v>27.741566207402293</v>
          </cell>
          <cell r="G31">
            <v>26.578744300153399</v>
          </cell>
          <cell r="H31">
            <v>28.262268991830855</v>
          </cell>
          <cell r="I31">
            <v>25.905709431558826</v>
          </cell>
          <cell r="J31">
            <v>24.068556334008591</v>
          </cell>
          <cell r="K31">
            <v>18.288318306359098</v>
          </cell>
          <cell r="L31">
            <v>18.892350145481206</v>
          </cell>
          <cell r="M31">
            <v>17.526223075997251</v>
          </cell>
          <cell r="N31">
            <v>23.61979778231979</v>
          </cell>
          <cell r="O31">
            <v>28.611433434402624</v>
          </cell>
        </row>
        <row r="32">
          <cell r="A32" t="str">
            <v>ALTA3A_2_CPCE8</v>
          </cell>
          <cell r="B32" t="str">
            <v>Alta Wind 8</v>
          </cell>
          <cell r="C32" t="str">
            <v>CAISO System</v>
          </cell>
          <cell r="D32">
            <v>26.50500068493222</v>
          </cell>
          <cell r="E32">
            <v>28.189904089166475</v>
          </cell>
          <cell r="F32">
            <v>24.769255542323478</v>
          </cell>
          <cell r="G32">
            <v>23.731021696565534</v>
          </cell>
          <cell r="H32">
            <v>25.234168742706121</v>
          </cell>
          <cell r="I32">
            <v>23.130097706748952</v>
          </cell>
          <cell r="J32">
            <v>21.4897824410791</v>
          </cell>
          <cell r="K32">
            <v>16.328855630677769</v>
          </cell>
          <cell r="L32">
            <v>16.868169772751077</v>
          </cell>
          <cell r="M32">
            <v>15.648413460711829</v>
          </cell>
          <cell r="N32">
            <v>21.089105162785529</v>
          </cell>
          <cell r="O32">
            <v>25.545922709288057</v>
          </cell>
        </row>
        <row r="33">
          <cell r="A33" t="str">
            <v>ALTA4A_2_CPCW1</v>
          </cell>
          <cell r="B33" t="str">
            <v>Alta Wind 1</v>
          </cell>
          <cell r="C33" t="str">
            <v>CAISO System</v>
          </cell>
          <cell r="D33">
            <v>26.50500068493222</v>
          </cell>
          <cell r="E33">
            <v>28.189904089166475</v>
          </cell>
          <cell r="F33">
            <v>24.769255542323478</v>
          </cell>
          <cell r="G33">
            <v>23.731021696565534</v>
          </cell>
          <cell r="H33">
            <v>25.234168742706121</v>
          </cell>
          <cell r="I33">
            <v>23.130097706748952</v>
          </cell>
          <cell r="J33">
            <v>21.4897824410791</v>
          </cell>
          <cell r="K33">
            <v>16.328855630677769</v>
          </cell>
          <cell r="L33">
            <v>16.868169772751077</v>
          </cell>
          <cell r="M33">
            <v>15.648413460711829</v>
          </cell>
          <cell r="N33">
            <v>21.089105162785529</v>
          </cell>
          <cell r="O33">
            <v>25.545922709288057</v>
          </cell>
        </row>
        <row r="34">
          <cell r="A34" t="str">
            <v>ALTA4B_2_CPCW2</v>
          </cell>
          <cell r="B34" t="str">
            <v>Alta Wind 2</v>
          </cell>
          <cell r="C34" t="str">
            <v>CAISO System</v>
          </cell>
          <cell r="D34">
            <v>26.50500068493222</v>
          </cell>
          <cell r="E34">
            <v>28.189904089166475</v>
          </cell>
          <cell r="F34">
            <v>24.769255542323478</v>
          </cell>
          <cell r="G34">
            <v>23.731021696565534</v>
          </cell>
          <cell r="H34">
            <v>25.234168742706121</v>
          </cell>
          <cell r="I34">
            <v>23.130097706748952</v>
          </cell>
          <cell r="J34">
            <v>21.4897824410791</v>
          </cell>
          <cell r="K34">
            <v>16.328855630677769</v>
          </cell>
          <cell r="L34">
            <v>16.868169772751077</v>
          </cell>
          <cell r="M34">
            <v>15.648413460711829</v>
          </cell>
          <cell r="N34">
            <v>21.089105162785529</v>
          </cell>
          <cell r="O34">
            <v>25.545922709288057</v>
          </cell>
        </row>
        <row r="35">
          <cell r="A35" t="str">
            <v>ALTA4B_2_CPCW3</v>
          </cell>
          <cell r="B35" t="str">
            <v>Alta Wind 3</v>
          </cell>
          <cell r="C35" t="str">
            <v>CAISO System</v>
          </cell>
          <cell r="D35">
            <v>26.50500068493222</v>
          </cell>
          <cell r="E35">
            <v>28.189904089166475</v>
          </cell>
          <cell r="F35">
            <v>24.769255542323478</v>
          </cell>
          <cell r="G35">
            <v>23.731021696565534</v>
          </cell>
          <cell r="H35">
            <v>25.234168742706121</v>
          </cell>
          <cell r="I35">
            <v>23.130097706748952</v>
          </cell>
          <cell r="J35">
            <v>21.4897824410791</v>
          </cell>
          <cell r="K35">
            <v>16.328855630677769</v>
          </cell>
          <cell r="L35">
            <v>16.868169772751077</v>
          </cell>
          <cell r="M35">
            <v>15.648413460711829</v>
          </cell>
          <cell r="N35">
            <v>21.089105162785529</v>
          </cell>
          <cell r="O35">
            <v>25.545922709288057</v>
          </cell>
        </row>
        <row r="36">
          <cell r="A36" t="str">
            <v>ALTA4B_2_CPCW6</v>
          </cell>
          <cell r="B36" t="str">
            <v>Mustang Hills</v>
          </cell>
          <cell r="C36" t="str">
            <v>CAISO System</v>
          </cell>
          <cell r="D36">
            <v>26.50500068493222</v>
          </cell>
          <cell r="E36">
            <v>28.189904089166475</v>
          </cell>
          <cell r="F36">
            <v>24.769255542323478</v>
          </cell>
          <cell r="G36">
            <v>23.731021696565534</v>
          </cell>
          <cell r="H36">
            <v>25.234168742706121</v>
          </cell>
          <cell r="I36">
            <v>23.130097706748952</v>
          </cell>
          <cell r="J36">
            <v>21.4897824410791</v>
          </cell>
          <cell r="K36">
            <v>16.328855630677769</v>
          </cell>
          <cell r="L36">
            <v>16.868169772751077</v>
          </cell>
          <cell r="M36">
            <v>15.648413460711829</v>
          </cell>
          <cell r="N36">
            <v>21.089105162785529</v>
          </cell>
          <cell r="O36">
            <v>25.545922709288057</v>
          </cell>
        </row>
        <row r="37">
          <cell r="A37" t="str">
            <v>ALTA6B_2_WIND11</v>
          </cell>
          <cell r="B37" t="str">
            <v>Alta Wind 11</v>
          </cell>
          <cell r="C37" t="str">
            <v>CAISO System</v>
          </cell>
          <cell r="D37">
            <v>15.576105402511836</v>
          </cell>
          <cell r="E37">
            <v>16.566266969733501</v>
          </cell>
          <cell r="F37">
            <v>14.556065840372097</v>
          </cell>
          <cell r="G37">
            <v>13.945930417015013</v>
          </cell>
          <cell r="H37">
            <v>14.829279831130297</v>
          </cell>
          <cell r="I37">
            <v>13.592787418999468</v>
          </cell>
          <cell r="J37">
            <v>12.628828814540817</v>
          </cell>
          <cell r="K37">
            <v>9.5959241589616351</v>
          </cell>
          <cell r="L37">
            <v>9.9128611031200506</v>
          </cell>
          <cell r="M37">
            <v>9.1960509770783183</v>
          </cell>
          <cell r="N37">
            <v>12.393364133996963</v>
          </cell>
          <cell r="O37">
            <v>15.012487245491615</v>
          </cell>
        </row>
        <row r="38">
          <cell r="A38" t="str">
            <v>ALTA6E_2_WIND10</v>
          </cell>
          <cell r="B38" t="str">
            <v>Alta Wind 10</v>
          </cell>
          <cell r="C38" t="str">
            <v>CAISO System</v>
          </cell>
          <cell r="D38">
            <v>23.826228615708402</v>
          </cell>
          <cell r="E38">
            <v>25.340844449221386</v>
          </cell>
          <cell r="F38">
            <v>22.265909448845985</v>
          </cell>
          <cell r="G38">
            <v>21.332606437099312</v>
          </cell>
          <cell r="H38">
            <v>22.683835421776621</v>
          </cell>
          <cell r="I38">
            <v>20.792415831853525</v>
          </cell>
          <cell r="J38">
            <v>19.317881762367371</v>
          </cell>
          <cell r="K38">
            <v>14.678552621603934</v>
          </cell>
          <cell r="L38">
            <v>15.163360081051701</v>
          </cell>
          <cell r="M38">
            <v>14.066880473615887</v>
          </cell>
          <cell r="N38">
            <v>18.957699601000005</v>
          </cell>
          <cell r="O38">
            <v>22.964081454136011</v>
          </cell>
        </row>
        <row r="39">
          <cell r="A39" t="str">
            <v>ALTWD_2_AT3WD3</v>
          </cell>
          <cell r="B39" t="str">
            <v>Altech 3</v>
          </cell>
          <cell r="C39" t="str">
            <v>LA Basin</v>
          </cell>
          <cell r="D39">
            <v>1.731660044748905</v>
          </cell>
          <cell r="E39">
            <v>1.84174040049221</v>
          </cell>
          <cell r="F39">
            <v>1.618258028765134</v>
          </cell>
          <cell r="G39">
            <v>1.5504267508422818</v>
          </cell>
          <cell r="H39">
            <v>1.6486323578568001</v>
          </cell>
          <cell r="I39">
            <v>1.5111663835075981</v>
          </cell>
          <cell r="J39">
            <v>1.4039991194838346</v>
          </cell>
          <cell r="K39">
            <v>1.0668185678709476</v>
          </cell>
          <cell r="L39">
            <v>1.1020537584864039</v>
          </cell>
          <cell r="M39">
            <v>1.0223630127665062</v>
          </cell>
          <cell r="N39">
            <v>1.377821537301988</v>
          </cell>
          <cell r="O39">
            <v>1.6690002836734865</v>
          </cell>
        </row>
        <row r="40">
          <cell r="A40" t="str">
            <v>ALTWD_2_COAWD1</v>
          </cell>
          <cell r="B40" t="str">
            <v>Coachella 1</v>
          </cell>
          <cell r="C40" t="str">
            <v>LA Basin</v>
          </cell>
          <cell r="D40">
            <v>8.9056802301372251</v>
          </cell>
          <cell r="E40">
            <v>9.4718077739599362</v>
          </cell>
          <cell r="F40">
            <v>8.3224698622206876</v>
          </cell>
          <cell r="G40">
            <v>7.97362329004602</v>
          </cell>
          <cell r="H40">
            <v>8.4786806975492564</v>
          </cell>
          <cell r="I40">
            <v>7.7717128294676474</v>
          </cell>
          <cell r="J40">
            <v>7.2205669002025772</v>
          </cell>
          <cell r="K40">
            <v>5.4864954919077293</v>
          </cell>
          <cell r="L40">
            <v>5.6677050436443617</v>
          </cell>
          <cell r="M40">
            <v>5.2578669227991748</v>
          </cell>
          <cell r="N40">
            <v>7.0859393346959374</v>
          </cell>
          <cell r="O40">
            <v>8.5834300303207858</v>
          </cell>
        </row>
        <row r="41">
          <cell r="A41" t="str">
            <v>ANAHM_2_CANYN1</v>
          </cell>
          <cell r="B41" t="str">
            <v>CANYON POWER PLANT UNIT 1</v>
          </cell>
          <cell r="C41" t="str">
            <v>LA Basin</v>
          </cell>
          <cell r="D41">
            <v>49.21</v>
          </cell>
          <cell r="E41">
            <v>49.21</v>
          </cell>
          <cell r="F41">
            <v>49.21</v>
          </cell>
          <cell r="G41">
            <v>49.21</v>
          </cell>
          <cell r="H41">
            <v>49.21</v>
          </cell>
          <cell r="I41">
            <v>49.21</v>
          </cell>
          <cell r="J41">
            <v>49.21</v>
          </cell>
          <cell r="K41">
            <v>49.21</v>
          </cell>
          <cell r="L41">
            <v>49.21</v>
          </cell>
          <cell r="M41">
            <v>49.21</v>
          </cell>
          <cell r="N41">
            <v>49.21</v>
          </cell>
          <cell r="O41">
            <v>49.21</v>
          </cell>
        </row>
        <row r="42">
          <cell r="A42" t="str">
            <v>ANAHM_2_CANYN2</v>
          </cell>
          <cell r="B42" t="str">
            <v>CANYON POWER PLANT UNIT 2</v>
          </cell>
          <cell r="C42" t="str">
            <v>LA Basin</v>
          </cell>
          <cell r="D42">
            <v>48</v>
          </cell>
          <cell r="E42">
            <v>48</v>
          </cell>
          <cell r="F42">
            <v>48</v>
          </cell>
          <cell r="G42">
            <v>48</v>
          </cell>
          <cell r="H42">
            <v>48</v>
          </cell>
          <cell r="I42">
            <v>48.04</v>
          </cell>
          <cell r="J42">
            <v>48.04</v>
          </cell>
          <cell r="K42">
            <v>48.04</v>
          </cell>
          <cell r="L42">
            <v>48.04</v>
          </cell>
          <cell r="M42">
            <v>48.04</v>
          </cell>
          <cell r="N42">
            <v>48.04</v>
          </cell>
          <cell r="O42">
            <v>48.04</v>
          </cell>
        </row>
        <row r="43">
          <cell r="A43" t="str">
            <v>ANAHM_2_CANYN3</v>
          </cell>
          <cell r="B43" t="str">
            <v>CANYON POWER PLANT UNIT 3</v>
          </cell>
          <cell r="C43" t="str">
            <v>LA Basin</v>
          </cell>
          <cell r="D43">
            <v>46.49</v>
          </cell>
          <cell r="E43">
            <v>46.49</v>
          </cell>
          <cell r="F43">
            <v>46.49</v>
          </cell>
          <cell r="G43">
            <v>46.49</v>
          </cell>
          <cell r="H43">
            <v>46.49</v>
          </cell>
          <cell r="I43">
            <v>46.49</v>
          </cell>
          <cell r="J43">
            <v>46.49</v>
          </cell>
          <cell r="K43">
            <v>46.49</v>
          </cell>
          <cell r="L43">
            <v>46.49</v>
          </cell>
          <cell r="M43">
            <v>46.49</v>
          </cell>
          <cell r="N43">
            <v>46.49</v>
          </cell>
          <cell r="O43">
            <v>46.49</v>
          </cell>
        </row>
        <row r="44">
          <cell r="A44" t="str">
            <v>ANAHM_2_CANYN4</v>
          </cell>
          <cell r="B44" t="str">
            <v>CANYON POWER PLANT UNIT 4</v>
          </cell>
          <cell r="C44" t="str">
            <v>LA Basin</v>
          </cell>
          <cell r="D44">
            <v>49.4</v>
          </cell>
          <cell r="E44">
            <v>49.4</v>
          </cell>
          <cell r="F44">
            <v>49.4</v>
          </cell>
          <cell r="G44">
            <v>49.4</v>
          </cell>
          <cell r="H44">
            <v>49.4</v>
          </cell>
          <cell r="I44">
            <v>49.8</v>
          </cell>
          <cell r="J44">
            <v>49.8</v>
          </cell>
          <cell r="K44">
            <v>49.8</v>
          </cell>
          <cell r="L44">
            <v>49.8</v>
          </cell>
          <cell r="M44">
            <v>49.8</v>
          </cell>
          <cell r="N44">
            <v>49.8</v>
          </cell>
          <cell r="O44">
            <v>49.8</v>
          </cell>
        </row>
        <row r="45">
          <cell r="A45" t="str">
            <v>ANTLPE_2_QF</v>
          </cell>
          <cell r="B45" t="str">
            <v>ANTELOPE QFS</v>
          </cell>
          <cell r="C45" t="str">
            <v>CAISO System</v>
          </cell>
          <cell r="D45">
            <v>0.70680001826485916</v>
          </cell>
          <cell r="E45">
            <v>0.75173077571110603</v>
          </cell>
          <cell r="F45">
            <v>0.66051348112862607</v>
          </cell>
          <cell r="G45">
            <v>0.6328272452417476</v>
          </cell>
          <cell r="H45">
            <v>0.6729111664721632</v>
          </cell>
          <cell r="I45">
            <v>0.61680260551330535</v>
          </cell>
          <cell r="J45">
            <v>0.57306086509544263</v>
          </cell>
          <cell r="K45">
            <v>0.43543615015140713</v>
          </cell>
          <cell r="L45">
            <v>0.44981786060669537</v>
          </cell>
          <cell r="M45">
            <v>0.41729102561898213</v>
          </cell>
          <cell r="N45">
            <v>0.56237613767428074</v>
          </cell>
          <cell r="O45">
            <v>0.68122460558101483</v>
          </cell>
        </row>
        <row r="46">
          <cell r="A46" t="str">
            <v>APLHIL_1_SFKHY1</v>
          </cell>
          <cell r="B46" t="str">
            <v>South Fork Powerhouse</v>
          </cell>
          <cell r="C46" t="str">
            <v>Sierra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 t="str">
            <v>AQUAWS_2_AQWSR1</v>
          </cell>
          <cell r="B47" t="str">
            <v>Aquamarine Westside</v>
          </cell>
          <cell r="C47" t="str">
            <v>CAISO System</v>
          </cell>
          <cell r="D47">
            <v>1</v>
          </cell>
          <cell r="E47">
            <v>7.5</v>
          </cell>
          <cell r="F47">
            <v>8.75</v>
          </cell>
          <cell r="G47">
            <v>11</v>
          </cell>
          <cell r="H47">
            <v>16</v>
          </cell>
          <cell r="I47">
            <v>32.75</v>
          </cell>
          <cell r="J47">
            <v>36</v>
          </cell>
          <cell r="K47">
            <v>31</v>
          </cell>
          <cell r="L47">
            <v>27.75</v>
          </cell>
          <cell r="M47">
            <v>18.5</v>
          </cell>
          <cell r="N47">
            <v>14.25</v>
          </cell>
          <cell r="O47">
            <v>8.75</v>
          </cell>
        </row>
        <row r="48">
          <cell r="A48" t="str">
            <v>ARBWD_6_QF</v>
          </cell>
          <cell r="B48" t="str">
            <v>Wind Resource II</v>
          </cell>
          <cell r="C48" t="str">
            <v>CAISO System</v>
          </cell>
          <cell r="D48">
            <v>3.5251650910959849</v>
          </cell>
          <cell r="E48">
            <v>3.7492572438591414</v>
          </cell>
          <cell r="F48">
            <v>3.2943109871290224</v>
          </cell>
          <cell r="G48">
            <v>3.1562258856432162</v>
          </cell>
          <cell r="H48">
            <v>3.3561444427799136</v>
          </cell>
          <cell r="I48">
            <v>3.0763029949976102</v>
          </cell>
          <cell r="J48">
            <v>2.8581410646635201</v>
          </cell>
          <cell r="K48">
            <v>2.1717377988801432</v>
          </cell>
          <cell r="L48">
            <v>2.2434665797758933</v>
          </cell>
          <cell r="M48">
            <v>2.0812389902746733</v>
          </cell>
          <cell r="N48">
            <v>2.8048509866504752</v>
          </cell>
          <cell r="O48">
            <v>3.3976077203353112</v>
          </cell>
        </row>
        <row r="49">
          <cell r="A49" t="str">
            <v>ARCOGN_2_UNITS</v>
          </cell>
          <cell r="B49" t="str">
            <v>WATSON COGENERATION</v>
          </cell>
          <cell r="C49" t="str">
            <v>LA Basin</v>
          </cell>
          <cell r="D49">
            <v>251.38</v>
          </cell>
          <cell r="E49">
            <v>248.73</v>
          </cell>
          <cell r="F49">
            <v>256.05</v>
          </cell>
          <cell r="G49">
            <v>281.35000000000002</v>
          </cell>
          <cell r="H49">
            <v>263.07</v>
          </cell>
          <cell r="I49">
            <v>261.76</v>
          </cell>
          <cell r="J49">
            <v>259.95</v>
          </cell>
          <cell r="K49">
            <v>265.05</v>
          </cell>
          <cell r="L49">
            <v>281.42</v>
          </cell>
          <cell r="M49">
            <v>251.07</v>
          </cell>
          <cell r="N49">
            <v>263.97000000000003</v>
          </cell>
          <cell r="O49">
            <v>237.09</v>
          </cell>
        </row>
        <row r="50">
          <cell r="A50" t="str">
            <v>ARLNTN_2_AR1SR1</v>
          </cell>
          <cell r="B50" t="str">
            <v>Arlington</v>
          </cell>
          <cell r="C50" t="str">
            <v>CAISO System</v>
          </cell>
          <cell r="D50">
            <v>0.4</v>
          </cell>
          <cell r="E50">
            <v>3</v>
          </cell>
          <cell r="F50">
            <v>3.5</v>
          </cell>
          <cell r="G50">
            <v>4.4000000000000004</v>
          </cell>
          <cell r="H50">
            <v>6.4</v>
          </cell>
          <cell r="I50">
            <v>13.1</v>
          </cell>
          <cell r="J50">
            <v>14.4</v>
          </cell>
          <cell r="K50">
            <v>12.4</v>
          </cell>
          <cell r="L50">
            <v>11.1</v>
          </cell>
          <cell r="M50">
            <v>7.4</v>
          </cell>
          <cell r="N50">
            <v>5.7</v>
          </cell>
          <cell r="O50">
            <v>3.5</v>
          </cell>
        </row>
        <row r="51">
          <cell r="A51" t="str">
            <v>ARVINN_6_ORION1</v>
          </cell>
          <cell r="B51" t="str">
            <v>Orion 1 Solar</v>
          </cell>
          <cell r="C51" t="str">
            <v>CAISO System</v>
          </cell>
          <cell r="D51">
            <v>0.05</v>
          </cell>
          <cell r="E51">
            <v>0.36</v>
          </cell>
          <cell r="F51">
            <v>0.42</v>
          </cell>
          <cell r="G51">
            <v>0.53</v>
          </cell>
          <cell r="H51">
            <v>0.77</v>
          </cell>
          <cell r="I51">
            <v>1.57</v>
          </cell>
          <cell r="J51">
            <v>1.73</v>
          </cell>
          <cell r="K51">
            <v>1.49</v>
          </cell>
          <cell r="L51">
            <v>1.33</v>
          </cell>
          <cell r="M51">
            <v>0.89</v>
          </cell>
          <cell r="N51">
            <v>0.68</v>
          </cell>
          <cell r="O51">
            <v>0.42</v>
          </cell>
        </row>
        <row r="52">
          <cell r="A52" t="str">
            <v>ARVINN_6_ORION2</v>
          </cell>
          <cell r="B52" t="str">
            <v>Orion 2 Solar</v>
          </cell>
          <cell r="C52" t="str">
            <v>CAISO System</v>
          </cell>
          <cell r="D52">
            <v>0.03</v>
          </cell>
          <cell r="E52">
            <v>0.24</v>
          </cell>
          <cell r="F52">
            <v>0.28000000000000003</v>
          </cell>
          <cell r="G52">
            <v>0.35</v>
          </cell>
          <cell r="H52">
            <v>0.51</v>
          </cell>
          <cell r="I52">
            <v>1.05</v>
          </cell>
          <cell r="J52">
            <v>1.1499999999999999</v>
          </cell>
          <cell r="K52">
            <v>0.99</v>
          </cell>
          <cell r="L52">
            <v>0.89</v>
          </cell>
          <cell r="M52">
            <v>0.59</v>
          </cell>
          <cell r="N52">
            <v>0.46</v>
          </cell>
          <cell r="O52">
            <v>0.28000000000000003</v>
          </cell>
        </row>
        <row r="53">
          <cell r="A53" t="str">
            <v>ASTORA_2_SOLAR1</v>
          </cell>
          <cell r="B53" t="str">
            <v>Astoria 1</v>
          </cell>
          <cell r="C53" t="str">
            <v>CAISO System</v>
          </cell>
          <cell r="D53">
            <v>0.4</v>
          </cell>
          <cell r="E53">
            <v>3</v>
          </cell>
          <cell r="F53">
            <v>3.5</v>
          </cell>
          <cell r="G53">
            <v>4.4000000000000004</v>
          </cell>
          <cell r="H53">
            <v>6.4</v>
          </cell>
          <cell r="I53">
            <v>13.1</v>
          </cell>
          <cell r="J53">
            <v>14.4</v>
          </cell>
          <cell r="K53">
            <v>12.4</v>
          </cell>
          <cell r="L53">
            <v>11.1</v>
          </cell>
          <cell r="M53">
            <v>7.4</v>
          </cell>
          <cell r="N53">
            <v>5.7</v>
          </cell>
          <cell r="O53">
            <v>3.5</v>
          </cell>
        </row>
        <row r="54">
          <cell r="A54" t="str">
            <v>ASTORA_2_SOLAR2</v>
          </cell>
          <cell r="B54" t="str">
            <v>Astoria 2</v>
          </cell>
          <cell r="C54" t="str">
            <v>CAISO System</v>
          </cell>
          <cell r="D54">
            <v>0.3</v>
          </cell>
          <cell r="E54">
            <v>2.25</v>
          </cell>
          <cell r="F54">
            <v>2.63</v>
          </cell>
          <cell r="G54">
            <v>3.3</v>
          </cell>
          <cell r="H54">
            <v>4.8</v>
          </cell>
          <cell r="I54">
            <v>9.83</v>
          </cell>
          <cell r="J54">
            <v>10.8</v>
          </cell>
          <cell r="K54">
            <v>9.3000000000000007</v>
          </cell>
          <cell r="L54">
            <v>8.33</v>
          </cell>
          <cell r="M54">
            <v>5.55</v>
          </cell>
          <cell r="N54">
            <v>4.28</v>
          </cell>
          <cell r="O54">
            <v>2.63</v>
          </cell>
        </row>
        <row r="55">
          <cell r="A55" t="str">
            <v>ATHOS_5_AP1X2</v>
          </cell>
          <cell r="B55" t="str">
            <v>Athos Power Plant</v>
          </cell>
          <cell r="C55" t="str">
            <v>CAISO System</v>
          </cell>
          <cell r="D55">
            <v>1</v>
          </cell>
          <cell r="E55">
            <v>7.5</v>
          </cell>
          <cell r="F55">
            <v>8.75</v>
          </cell>
          <cell r="G55">
            <v>11</v>
          </cell>
          <cell r="H55">
            <v>16</v>
          </cell>
          <cell r="I55">
            <v>32.75</v>
          </cell>
          <cell r="J55">
            <v>36</v>
          </cell>
          <cell r="K55">
            <v>31</v>
          </cell>
          <cell r="L55">
            <v>27.75</v>
          </cell>
          <cell r="M55">
            <v>18.5</v>
          </cell>
          <cell r="N55">
            <v>14.25</v>
          </cell>
          <cell r="O55">
            <v>8.75</v>
          </cell>
        </row>
        <row r="56">
          <cell r="A56" t="str">
            <v>ATHOS_5_AP2X2</v>
          </cell>
          <cell r="B56" t="str">
            <v>Athos Power Plant 2</v>
          </cell>
          <cell r="C56" t="str">
            <v>CAISO System</v>
          </cell>
          <cell r="D56">
            <v>0.8</v>
          </cell>
          <cell r="E56">
            <v>6</v>
          </cell>
          <cell r="F56">
            <v>7</v>
          </cell>
          <cell r="G56">
            <v>8.8000000000000007</v>
          </cell>
          <cell r="H56">
            <v>12.8</v>
          </cell>
          <cell r="I56">
            <v>26.2</v>
          </cell>
          <cell r="J56">
            <v>28.8</v>
          </cell>
          <cell r="K56">
            <v>24.8</v>
          </cell>
          <cell r="L56">
            <v>22.2</v>
          </cell>
          <cell r="M56">
            <v>14.8</v>
          </cell>
          <cell r="N56">
            <v>11.4</v>
          </cell>
          <cell r="O56">
            <v>7</v>
          </cell>
        </row>
        <row r="57">
          <cell r="A57" t="str">
            <v>ATWEL2_1_SOLAR1</v>
          </cell>
          <cell r="B57" t="str">
            <v>Atwell West</v>
          </cell>
          <cell r="C57" t="str">
            <v>CAISO System</v>
          </cell>
          <cell r="D57">
            <v>0.08</v>
          </cell>
          <cell r="E57">
            <v>0.6</v>
          </cell>
          <cell r="F57">
            <v>0.7</v>
          </cell>
          <cell r="G57">
            <v>0.88</v>
          </cell>
          <cell r="H57">
            <v>1.28</v>
          </cell>
          <cell r="I57">
            <v>2.62</v>
          </cell>
          <cell r="J57">
            <v>2.88</v>
          </cell>
          <cell r="K57">
            <v>2.48</v>
          </cell>
          <cell r="L57">
            <v>2.2200000000000002</v>
          </cell>
          <cell r="M57">
            <v>1.48</v>
          </cell>
          <cell r="N57">
            <v>1.1399999999999999</v>
          </cell>
          <cell r="O57">
            <v>0.7</v>
          </cell>
        </row>
        <row r="58">
          <cell r="A58" t="str">
            <v>ATWELL_1_SOLAR</v>
          </cell>
          <cell r="B58" t="str">
            <v>Atwell Island PV Solar Generating Faci.</v>
          </cell>
          <cell r="C58" t="str">
            <v>CAISO System</v>
          </cell>
          <cell r="D58">
            <v>0.08</v>
          </cell>
          <cell r="E58">
            <v>0.6</v>
          </cell>
          <cell r="F58">
            <v>0.7</v>
          </cell>
          <cell r="G58">
            <v>0.88</v>
          </cell>
          <cell r="H58">
            <v>1.28</v>
          </cell>
          <cell r="I58">
            <v>2.62</v>
          </cell>
          <cell r="J58">
            <v>2.88</v>
          </cell>
          <cell r="K58">
            <v>2.48</v>
          </cell>
          <cell r="L58">
            <v>2.2200000000000002</v>
          </cell>
          <cell r="M58">
            <v>1.48</v>
          </cell>
          <cell r="N58">
            <v>1.1399999999999999</v>
          </cell>
          <cell r="O58">
            <v>0.7</v>
          </cell>
        </row>
        <row r="59">
          <cell r="A59" t="str">
            <v>AVENAL_6_AVPARK</v>
          </cell>
          <cell r="B59" t="str">
            <v>Avenal Park Solar Project</v>
          </cell>
          <cell r="C59" t="str">
            <v>Fresno</v>
          </cell>
          <cell r="D59">
            <v>0.02</v>
          </cell>
          <cell r="E59">
            <v>0.18</v>
          </cell>
          <cell r="F59">
            <v>0.21</v>
          </cell>
          <cell r="G59">
            <v>0.26</v>
          </cell>
          <cell r="H59">
            <v>0.38</v>
          </cell>
          <cell r="I59">
            <v>0.79</v>
          </cell>
          <cell r="J59">
            <v>0.86</v>
          </cell>
          <cell r="K59">
            <v>0.74</v>
          </cell>
          <cell r="L59">
            <v>0.67</v>
          </cell>
          <cell r="M59">
            <v>0.44</v>
          </cell>
          <cell r="N59">
            <v>0.34</v>
          </cell>
          <cell r="O59">
            <v>0.21</v>
          </cell>
        </row>
        <row r="60">
          <cell r="A60" t="str">
            <v>AVENAL_6_AVSLR1</v>
          </cell>
          <cell r="B60" t="str">
            <v>Avenal Solar 1</v>
          </cell>
          <cell r="C60" t="str">
            <v>Fresno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 t="str">
            <v>AVENAL_6_AVSLR2</v>
          </cell>
          <cell r="B61" t="str">
            <v>Avenal Solar 2</v>
          </cell>
          <cell r="C61" t="str">
            <v>Fresno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 t="str">
            <v>AVENAL_6_SANDDG</v>
          </cell>
          <cell r="B62" t="str">
            <v>Sand Drag Solar Project</v>
          </cell>
          <cell r="C62" t="str">
            <v>Fresno</v>
          </cell>
          <cell r="D62">
            <v>0.08</v>
          </cell>
          <cell r="E62">
            <v>0.56999999999999995</v>
          </cell>
          <cell r="F62">
            <v>0.67</v>
          </cell>
          <cell r="G62">
            <v>0.84</v>
          </cell>
          <cell r="H62">
            <v>1.22</v>
          </cell>
          <cell r="I62">
            <v>2.4900000000000002</v>
          </cell>
          <cell r="J62">
            <v>2.74</v>
          </cell>
          <cell r="K62">
            <v>2.36</v>
          </cell>
          <cell r="L62">
            <v>2.11</v>
          </cell>
          <cell r="M62">
            <v>1.41</v>
          </cell>
          <cell r="N62">
            <v>1.08</v>
          </cell>
          <cell r="O62">
            <v>0.67</v>
          </cell>
        </row>
        <row r="63">
          <cell r="A63" t="str">
            <v>AVENAL_6_SUNCTY</v>
          </cell>
          <cell r="B63" t="str">
            <v>Sun City Solar Project</v>
          </cell>
          <cell r="C63" t="str">
            <v>Fresno</v>
          </cell>
          <cell r="D63">
            <v>0.08</v>
          </cell>
          <cell r="E63">
            <v>0.6</v>
          </cell>
          <cell r="F63">
            <v>0.7</v>
          </cell>
          <cell r="G63">
            <v>0.88</v>
          </cell>
          <cell r="H63">
            <v>1.28</v>
          </cell>
          <cell r="I63">
            <v>2.62</v>
          </cell>
          <cell r="J63">
            <v>2.88</v>
          </cell>
          <cell r="K63">
            <v>2.48</v>
          </cell>
          <cell r="L63">
            <v>2.2200000000000002</v>
          </cell>
          <cell r="M63">
            <v>1.48</v>
          </cell>
          <cell r="N63">
            <v>1.1399999999999999</v>
          </cell>
          <cell r="O63">
            <v>0.7</v>
          </cell>
        </row>
        <row r="64">
          <cell r="A64" t="str">
            <v>AVSOLR_2_SOLAR</v>
          </cell>
          <cell r="B64" t="str">
            <v>AV SOLAR RANCH 1</v>
          </cell>
          <cell r="C64" t="str">
            <v>CAISO System</v>
          </cell>
          <cell r="D64">
            <v>0.97</v>
          </cell>
          <cell r="E64">
            <v>7.25</v>
          </cell>
          <cell r="F64">
            <v>8.4499999999999993</v>
          </cell>
          <cell r="G64">
            <v>10.63</v>
          </cell>
          <cell r="H64">
            <v>15.46</v>
          </cell>
          <cell r="I64">
            <v>31.64</v>
          </cell>
          <cell r="J64">
            <v>34.78</v>
          </cell>
          <cell r="K64">
            <v>29.95</v>
          </cell>
          <cell r="L64">
            <v>26.81</v>
          </cell>
          <cell r="M64">
            <v>17.87</v>
          </cell>
          <cell r="N64">
            <v>13.77</v>
          </cell>
          <cell r="O64">
            <v>8.4499999999999993</v>
          </cell>
        </row>
        <row r="65">
          <cell r="A65" t="str">
            <v>BAHIA_2_LKHSR1</v>
          </cell>
          <cell r="B65" t="str">
            <v>Lake Herman Solar</v>
          </cell>
          <cell r="C65" t="str">
            <v>CAISO System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 t="str">
            <v>BALCHS_7_UNIT 1</v>
          </cell>
          <cell r="B66" t="str">
            <v>BALCH 1 PH UNIT 1</v>
          </cell>
          <cell r="C66" t="str">
            <v>Fresno</v>
          </cell>
          <cell r="D66">
            <v>24.8</v>
          </cell>
          <cell r="E66">
            <v>24.8</v>
          </cell>
          <cell r="F66">
            <v>24.8</v>
          </cell>
          <cell r="G66">
            <v>24.8</v>
          </cell>
          <cell r="H66">
            <v>24.8</v>
          </cell>
          <cell r="I66">
            <v>24.8</v>
          </cell>
          <cell r="J66">
            <v>31</v>
          </cell>
          <cell r="K66">
            <v>31</v>
          </cell>
          <cell r="L66">
            <v>31</v>
          </cell>
          <cell r="M66">
            <v>28.2</v>
          </cell>
          <cell r="N66">
            <v>26.16</v>
          </cell>
          <cell r="O66">
            <v>24.8</v>
          </cell>
        </row>
        <row r="67">
          <cell r="A67" t="str">
            <v>BALCHS_7_UNIT 2</v>
          </cell>
          <cell r="B67" t="str">
            <v>BALCH 2 PH UNIT 2</v>
          </cell>
          <cell r="C67" t="str">
            <v>Fresno</v>
          </cell>
          <cell r="D67">
            <v>42</v>
          </cell>
          <cell r="E67">
            <v>52.5</v>
          </cell>
          <cell r="F67">
            <v>43.6</v>
          </cell>
          <cell r="G67">
            <v>52.5</v>
          </cell>
          <cell r="H67">
            <v>52.5</v>
          </cell>
          <cell r="I67">
            <v>52.5</v>
          </cell>
          <cell r="J67">
            <v>52.5</v>
          </cell>
          <cell r="K67">
            <v>52.5</v>
          </cell>
          <cell r="L67">
            <v>52.5</v>
          </cell>
          <cell r="M67">
            <v>52.5</v>
          </cell>
          <cell r="N67">
            <v>52.5</v>
          </cell>
          <cell r="O67">
            <v>52.5</v>
          </cell>
        </row>
        <row r="68">
          <cell r="A68" t="str">
            <v>BALCHS_7_UNIT 3</v>
          </cell>
          <cell r="B68" t="str">
            <v>BALCH 2 PH UNIT 3</v>
          </cell>
          <cell r="C68" t="str">
            <v>Fresno</v>
          </cell>
          <cell r="D68">
            <v>42</v>
          </cell>
          <cell r="E68">
            <v>0</v>
          </cell>
          <cell r="F68">
            <v>0.4</v>
          </cell>
          <cell r="G68">
            <v>43.68</v>
          </cell>
          <cell r="H68">
            <v>43.68</v>
          </cell>
          <cell r="I68">
            <v>54.18</v>
          </cell>
          <cell r="J68">
            <v>54.18</v>
          </cell>
          <cell r="K68">
            <v>54.18</v>
          </cell>
          <cell r="L68">
            <v>54.18</v>
          </cell>
          <cell r="M68">
            <v>54.18</v>
          </cell>
          <cell r="N68">
            <v>54.18</v>
          </cell>
          <cell r="O68">
            <v>43.68</v>
          </cell>
        </row>
        <row r="69">
          <cell r="A69" t="str">
            <v>BANKPP_2_NSPIN</v>
          </cell>
          <cell r="B69" t="str">
            <v>BANKPP_2_NSPIN</v>
          </cell>
          <cell r="C69" t="str">
            <v>Bay Area</v>
          </cell>
          <cell r="D69">
            <v>127</v>
          </cell>
          <cell r="E69">
            <v>127</v>
          </cell>
          <cell r="F69">
            <v>127</v>
          </cell>
          <cell r="G69">
            <v>127</v>
          </cell>
          <cell r="H69">
            <v>127</v>
          </cell>
          <cell r="I69">
            <v>127</v>
          </cell>
          <cell r="J69">
            <v>127</v>
          </cell>
          <cell r="K69">
            <v>127</v>
          </cell>
          <cell r="L69">
            <v>127</v>
          </cell>
          <cell r="M69">
            <v>127</v>
          </cell>
          <cell r="N69">
            <v>127</v>
          </cell>
          <cell r="O69">
            <v>127</v>
          </cell>
        </row>
        <row r="70">
          <cell r="A70" t="str">
            <v>BARRE_2_QF</v>
          </cell>
          <cell r="B70" t="str">
            <v>BARRE QFS</v>
          </cell>
          <cell r="C70" t="str">
            <v>LA Basin</v>
          </cell>
          <cell r="D70">
            <v>0</v>
          </cell>
          <cell r="E70">
            <v>0</v>
          </cell>
          <cell r="F70">
            <v>0.01</v>
          </cell>
          <cell r="G70">
            <v>0.01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BARRE_6_PEAKER</v>
          </cell>
          <cell r="B71" t="str">
            <v>Barre Peaker</v>
          </cell>
          <cell r="C71" t="str">
            <v>LA Basin</v>
          </cell>
          <cell r="D71">
            <v>47</v>
          </cell>
          <cell r="E71">
            <v>47</v>
          </cell>
          <cell r="F71">
            <v>47</v>
          </cell>
          <cell r="G71">
            <v>47</v>
          </cell>
          <cell r="H71">
            <v>47</v>
          </cell>
          <cell r="I71">
            <v>47</v>
          </cell>
          <cell r="J71">
            <v>47</v>
          </cell>
          <cell r="K71">
            <v>47</v>
          </cell>
          <cell r="L71">
            <v>47</v>
          </cell>
          <cell r="M71">
            <v>47</v>
          </cell>
          <cell r="N71">
            <v>47</v>
          </cell>
          <cell r="O71">
            <v>47</v>
          </cell>
        </row>
        <row r="72">
          <cell r="A72" t="str">
            <v>BASICE_2_UNITS</v>
          </cell>
          <cell r="B72" t="str">
            <v>King City Cogen</v>
          </cell>
          <cell r="C72" t="str">
            <v>CAISO System</v>
          </cell>
          <cell r="D72">
            <v>120</v>
          </cell>
          <cell r="E72">
            <v>120</v>
          </cell>
          <cell r="F72">
            <v>120</v>
          </cell>
          <cell r="G72">
            <v>120</v>
          </cell>
          <cell r="H72">
            <v>120</v>
          </cell>
          <cell r="I72">
            <v>120</v>
          </cell>
          <cell r="J72">
            <v>120</v>
          </cell>
          <cell r="K72">
            <v>120</v>
          </cell>
          <cell r="L72">
            <v>120</v>
          </cell>
          <cell r="M72">
            <v>120</v>
          </cell>
          <cell r="N72">
            <v>120</v>
          </cell>
          <cell r="O72">
            <v>120</v>
          </cell>
        </row>
        <row r="73">
          <cell r="A73" t="str">
            <v>BDGRCK_1_UNITS</v>
          </cell>
          <cell r="B73" t="str">
            <v>BADGER CREEK LIMITED</v>
          </cell>
          <cell r="C73" t="str">
            <v>Kern</v>
          </cell>
          <cell r="D73">
            <v>48.08</v>
          </cell>
          <cell r="E73">
            <v>48.08</v>
          </cell>
          <cell r="F73">
            <v>48.08</v>
          </cell>
          <cell r="G73">
            <v>48.08</v>
          </cell>
          <cell r="H73">
            <v>48.08</v>
          </cell>
          <cell r="I73">
            <v>48.08</v>
          </cell>
          <cell r="J73">
            <v>48.08</v>
          </cell>
          <cell r="K73">
            <v>48.08</v>
          </cell>
          <cell r="L73">
            <v>48.08</v>
          </cell>
          <cell r="M73">
            <v>48.08</v>
          </cell>
          <cell r="N73">
            <v>48.08</v>
          </cell>
          <cell r="O73">
            <v>48.08</v>
          </cell>
        </row>
        <row r="74">
          <cell r="A74" t="str">
            <v>BEARDS_7_UNIT 1</v>
          </cell>
          <cell r="B74" t="str">
            <v>Beardsley Hydro</v>
          </cell>
          <cell r="C74" t="str">
            <v>Stockton</v>
          </cell>
          <cell r="D74">
            <v>4.5</v>
          </cell>
          <cell r="E74">
            <v>0.96</v>
          </cell>
          <cell r="F74">
            <v>1.6</v>
          </cell>
          <cell r="G74">
            <v>4.0999999999999996</v>
          </cell>
          <cell r="H74">
            <v>5</v>
          </cell>
          <cell r="I74">
            <v>5.5</v>
          </cell>
          <cell r="J74">
            <v>5.0999999999999996</v>
          </cell>
          <cell r="K74">
            <v>4.8</v>
          </cell>
          <cell r="L74">
            <v>0.8</v>
          </cell>
          <cell r="M74">
            <v>0.8</v>
          </cell>
          <cell r="N74">
            <v>6.2</v>
          </cell>
          <cell r="O74">
            <v>7.48</v>
          </cell>
        </row>
        <row r="75">
          <cell r="A75" t="str">
            <v>BEARMT_1_UNIT</v>
          </cell>
          <cell r="B75" t="str">
            <v>Bear Mountain Limited</v>
          </cell>
          <cell r="C75" t="str">
            <v>Kern</v>
          </cell>
          <cell r="D75">
            <v>49.21</v>
          </cell>
          <cell r="E75">
            <v>49.21</v>
          </cell>
          <cell r="F75">
            <v>49.21</v>
          </cell>
          <cell r="G75">
            <v>49.21</v>
          </cell>
          <cell r="H75">
            <v>49.21</v>
          </cell>
          <cell r="I75">
            <v>49.21</v>
          </cell>
          <cell r="J75">
            <v>49.21</v>
          </cell>
          <cell r="K75">
            <v>49.21</v>
          </cell>
          <cell r="L75">
            <v>49.21</v>
          </cell>
          <cell r="M75">
            <v>49.21</v>
          </cell>
          <cell r="N75">
            <v>49.21</v>
          </cell>
          <cell r="O75">
            <v>49.21</v>
          </cell>
        </row>
        <row r="76">
          <cell r="A76" t="str">
            <v>BELDEN_7_UNIT 1</v>
          </cell>
          <cell r="B76" t="str">
            <v>BELDEN HYDRO</v>
          </cell>
          <cell r="C76" t="str">
            <v>Sierra</v>
          </cell>
          <cell r="D76">
            <v>40</v>
          </cell>
          <cell r="E76">
            <v>1.6</v>
          </cell>
          <cell r="F76">
            <v>0</v>
          </cell>
          <cell r="G76">
            <v>0</v>
          </cell>
          <cell r="H76">
            <v>1.6</v>
          </cell>
          <cell r="I76">
            <v>30.4</v>
          </cell>
          <cell r="J76">
            <v>82.94</v>
          </cell>
          <cell r="K76">
            <v>88</v>
          </cell>
          <cell r="L76">
            <v>80.8</v>
          </cell>
          <cell r="M76">
            <v>60</v>
          </cell>
          <cell r="N76">
            <v>1.6</v>
          </cell>
          <cell r="O76">
            <v>1.6</v>
          </cell>
        </row>
        <row r="77">
          <cell r="A77" t="str">
            <v>BGSKYN_2_AS2SR1</v>
          </cell>
          <cell r="B77" t="str">
            <v>Antelope Solar 2</v>
          </cell>
          <cell r="C77" t="str">
            <v>Big Creek-Ventura</v>
          </cell>
          <cell r="D77">
            <v>0.42</v>
          </cell>
          <cell r="E77">
            <v>3.15</v>
          </cell>
          <cell r="F77">
            <v>3.68</v>
          </cell>
          <cell r="G77">
            <v>4.62</v>
          </cell>
          <cell r="H77">
            <v>6.72</v>
          </cell>
          <cell r="I77">
            <v>13.76</v>
          </cell>
          <cell r="J77">
            <v>15.12</v>
          </cell>
          <cell r="K77">
            <v>13.02</v>
          </cell>
          <cell r="L77">
            <v>11.66</v>
          </cell>
          <cell r="M77">
            <v>7.77</v>
          </cell>
          <cell r="N77">
            <v>5.99</v>
          </cell>
          <cell r="O77">
            <v>3.68</v>
          </cell>
        </row>
        <row r="78">
          <cell r="A78" t="str">
            <v>BGSKYN_2_ASPSR2</v>
          </cell>
          <cell r="B78" t="str">
            <v>Antelope Solar 2 San Pablo</v>
          </cell>
          <cell r="C78" t="str">
            <v>Big Creek-Ventura</v>
          </cell>
          <cell r="D78">
            <v>0.4</v>
          </cell>
          <cell r="E78">
            <v>3</v>
          </cell>
          <cell r="F78">
            <v>3.5</v>
          </cell>
          <cell r="G78">
            <v>4.4000000000000004</v>
          </cell>
          <cell r="H78">
            <v>6.4</v>
          </cell>
          <cell r="I78">
            <v>13.1</v>
          </cell>
          <cell r="J78">
            <v>14.4</v>
          </cell>
          <cell r="K78">
            <v>12.4</v>
          </cell>
          <cell r="L78">
            <v>11.1</v>
          </cell>
          <cell r="M78">
            <v>7.4</v>
          </cell>
          <cell r="N78">
            <v>5.7</v>
          </cell>
          <cell r="O78">
            <v>3.5</v>
          </cell>
        </row>
        <row r="79">
          <cell r="A79" t="str">
            <v>BGSKYN_2_ASSR3A</v>
          </cell>
          <cell r="B79" t="str">
            <v xml:space="preserve">Antelope Solar 3A </v>
          </cell>
          <cell r="C79" t="str">
            <v>Big Creek-Ventura</v>
          </cell>
          <cell r="D79">
            <v>0.06</v>
          </cell>
          <cell r="E79">
            <v>0.45</v>
          </cell>
          <cell r="F79">
            <v>0.53</v>
          </cell>
          <cell r="G79">
            <v>0.66</v>
          </cell>
          <cell r="H79">
            <v>0.96</v>
          </cell>
          <cell r="I79">
            <v>1.97</v>
          </cell>
          <cell r="J79">
            <v>2.16</v>
          </cell>
          <cell r="K79">
            <v>1.86</v>
          </cell>
          <cell r="L79">
            <v>1.67</v>
          </cell>
          <cell r="M79">
            <v>1.1100000000000001</v>
          </cell>
          <cell r="N79">
            <v>0.86</v>
          </cell>
          <cell r="O79">
            <v>0.53</v>
          </cell>
        </row>
        <row r="80">
          <cell r="A80" t="str">
            <v>BGSKYN_2_ASSR3B</v>
          </cell>
          <cell r="B80" t="str">
            <v xml:space="preserve">Antelope Solar 3B </v>
          </cell>
          <cell r="C80" t="str">
            <v>Big Creek-Ventura</v>
          </cell>
          <cell r="D80">
            <v>0.02</v>
          </cell>
          <cell r="E80">
            <v>0.15</v>
          </cell>
          <cell r="F80">
            <v>0.18</v>
          </cell>
          <cell r="G80">
            <v>0.22</v>
          </cell>
          <cell r="H80">
            <v>0.32</v>
          </cell>
          <cell r="I80">
            <v>0.66</v>
          </cell>
          <cell r="J80">
            <v>0.72</v>
          </cell>
          <cell r="K80">
            <v>0.62</v>
          </cell>
          <cell r="L80">
            <v>0.56000000000000005</v>
          </cell>
          <cell r="M80">
            <v>0.37</v>
          </cell>
          <cell r="N80">
            <v>0.28999999999999998</v>
          </cell>
          <cell r="O80">
            <v>0.18</v>
          </cell>
        </row>
        <row r="81">
          <cell r="A81" t="str">
            <v>BGSKYN_2_BS3SR3</v>
          </cell>
          <cell r="B81" t="str">
            <v>Big Sky Solar 3</v>
          </cell>
          <cell r="C81" t="str">
            <v>Big Creek-Ventura</v>
          </cell>
          <cell r="D81">
            <v>0.08</v>
          </cell>
          <cell r="E81">
            <v>0.6</v>
          </cell>
          <cell r="F81">
            <v>0.7</v>
          </cell>
          <cell r="G81">
            <v>0.88</v>
          </cell>
          <cell r="H81">
            <v>1.28</v>
          </cell>
          <cell r="I81">
            <v>2.62</v>
          </cell>
          <cell r="J81">
            <v>2.88</v>
          </cell>
          <cell r="K81">
            <v>2.48</v>
          </cell>
          <cell r="L81">
            <v>2.2200000000000002</v>
          </cell>
          <cell r="M81">
            <v>1.48</v>
          </cell>
          <cell r="N81">
            <v>1.1399999999999999</v>
          </cell>
          <cell r="O81">
            <v>0.7</v>
          </cell>
        </row>
        <row r="82">
          <cell r="A82" t="str">
            <v>BIGCRK_2_EXESWD</v>
          </cell>
          <cell r="B82" t="str">
            <v>BIG CREEK HYDRO PROJECT PSP</v>
          </cell>
          <cell r="C82" t="str">
            <v>Big Creek-Ventura</v>
          </cell>
          <cell r="D82">
            <v>467.32</v>
          </cell>
          <cell r="E82">
            <v>472.28</v>
          </cell>
          <cell r="F82">
            <v>444.6</v>
          </cell>
          <cell r="G82">
            <v>570</v>
          </cell>
          <cell r="H82">
            <v>632.20000000000005</v>
          </cell>
          <cell r="I82">
            <v>732.04</v>
          </cell>
          <cell r="J82">
            <v>702.52</v>
          </cell>
          <cell r="K82">
            <v>661.96</v>
          </cell>
          <cell r="L82">
            <v>564.04</v>
          </cell>
          <cell r="M82">
            <v>412.6</v>
          </cell>
          <cell r="N82">
            <v>407.32</v>
          </cell>
          <cell r="O82">
            <v>374.28</v>
          </cell>
        </row>
        <row r="83">
          <cell r="A83" t="str">
            <v>BIGCRK_7_DAM7</v>
          </cell>
          <cell r="B83" t="str">
            <v>DAM 7 AT BIG CREEK (FISHWATER GEN)</v>
          </cell>
          <cell r="C83" t="str">
            <v>Big Creek-Ventura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 t="str">
            <v>BIGCRK_7_MAMRES</v>
          </cell>
          <cell r="B84" t="str">
            <v>MAMMOTH POOL RESERVOIR (FISHWATER</v>
          </cell>
          <cell r="C84" t="str">
            <v>Big Creek-Ventura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 t="str">
            <v>BIGSKY_2_ASLBT2</v>
          </cell>
          <cell r="B85" t="str">
            <v>Antelope Solar 2 Luna</v>
          </cell>
          <cell r="C85" t="str">
            <v>Big Creek-Ventura</v>
          </cell>
          <cell r="D85">
            <v>100</v>
          </cell>
          <cell r="E85">
            <v>100</v>
          </cell>
          <cell r="F85">
            <v>100</v>
          </cell>
          <cell r="G85">
            <v>100</v>
          </cell>
          <cell r="H85">
            <v>100</v>
          </cell>
          <cell r="I85">
            <v>100</v>
          </cell>
          <cell r="J85">
            <v>100</v>
          </cell>
          <cell r="K85">
            <v>100</v>
          </cell>
          <cell r="L85">
            <v>100</v>
          </cell>
          <cell r="M85">
            <v>100</v>
          </cell>
          <cell r="N85">
            <v>100</v>
          </cell>
          <cell r="O85">
            <v>100</v>
          </cell>
        </row>
        <row r="86">
          <cell r="A86" t="str">
            <v>BIGSKY_2_BSKSR6</v>
          </cell>
          <cell r="B86" t="str">
            <v>Big Sky Solar 6</v>
          </cell>
          <cell r="C86" t="str">
            <v>Big Creek-Ventura</v>
          </cell>
          <cell r="D86">
            <v>0.08</v>
          </cell>
          <cell r="E86">
            <v>0.6</v>
          </cell>
          <cell r="F86">
            <v>0.7</v>
          </cell>
          <cell r="G86">
            <v>0.88</v>
          </cell>
          <cell r="H86">
            <v>1.28</v>
          </cell>
          <cell r="I86">
            <v>2.62</v>
          </cell>
          <cell r="J86">
            <v>2.88</v>
          </cell>
          <cell r="K86">
            <v>2.48</v>
          </cell>
          <cell r="L86">
            <v>2.2200000000000002</v>
          </cell>
          <cell r="M86">
            <v>1.48</v>
          </cell>
          <cell r="N86">
            <v>1.1399999999999999</v>
          </cell>
          <cell r="O86">
            <v>0.7</v>
          </cell>
        </row>
        <row r="87">
          <cell r="A87" t="str">
            <v>BIGSKY_2_BSKSR7</v>
          </cell>
          <cell r="B87" t="str">
            <v>Big Sky Solar 7</v>
          </cell>
          <cell r="C87" t="str">
            <v>Big Creek-Ventura</v>
          </cell>
          <cell r="D87">
            <v>0.08</v>
          </cell>
          <cell r="E87">
            <v>0.6</v>
          </cell>
          <cell r="F87">
            <v>0.7</v>
          </cell>
          <cell r="G87">
            <v>0.88</v>
          </cell>
          <cell r="H87">
            <v>1.28</v>
          </cell>
          <cell r="I87">
            <v>2.62</v>
          </cell>
          <cell r="J87">
            <v>2.88</v>
          </cell>
          <cell r="K87">
            <v>2.48</v>
          </cell>
          <cell r="L87">
            <v>2.2200000000000002</v>
          </cell>
          <cell r="M87">
            <v>1.48</v>
          </cell>
          <cell r="N87">
            <v>1.1399999999999999</v>
          </cell>
          <cell r="O87">
            <v>0.7</v>
          </cell>
        </row>
        <row r="88">
          <cell r="A88" t="str">
            <v>BIGSKY_2_BSKSR8</v>
          </cell>
          <cell r="B88" t="str">
            <v>Big Sky Solar 8</v>
          </cell>
          <cell r="C88" t="str">
            <v>Big Creek-Ventura</v>
          </cell>
          <cell r="D88">
            <v>0.08</v>
          </cell>
          <cell r="E88">
            <v>0.6</v>
          </cell>
          <cell r="F88">
            <v>0.7</v>
          </cell>
          <cell r="G88">
            <v>0.88</v>
          </cell>
          <cell r="H88">
            <v>1.28</v>
          </cell>
          <cell r="I88">
            <v>2.62</v>
          </cell>
          <cell r="J88">
            <v>2.88</v>
          </cell>
          <cell r="K88">
            <v>2.48</v>
          </cell>
          <cell r="L88">
            <v>2.2200000000000002</v>
          </cell>
          <cell r="M88">
            <v>1.48</v>
          </cell>
          <cell r="N88">
            <v>1.1399999999999999</v>
          </cell>
          <cell r="O88">
            <v>0.7</v>
          </cell>
        </row>
        <row r="89">
          <cell r="A89" t="str">
            <v>BIGSKY_2_SOLAR1</v>
          </cell>
          <cell r="B89" t="str">
            <v xml:space="preserve">Antelope Big Sky Ranch </v>
          </cell>
          <cell r="C89" t="str">
            <v>Big Creek-Ventura</v>
          </cell>
          <cell r="D89">
            <v>0.08</v>
          </cell>
          <cell r="E89">
            <v>0.6</v>
          </cell>
          <cell r="F89">
            <v>0.7</v>
          </cell>
          <cell r="G89">
            <v>0.88</v>
          </cell>
          <cell r="H89">
            <v>1.28</v>
          </cell>
          <cell r="I89">
            <v>2.62</v>
          </cell>
          <cell r="J89">
            <v>2.88</v>
          </cell>
          <cell r="K89">
            <v>2.48</v>
          </cell>
          <cell r="L89">
            <v>2.2200000000000002</v>
          </cell>
          <cell r="M89">
            <v>1.48</v>
          </cell>
          <cell r="N89">
            <v>1.1399999999999999</v>
          </cell>
          <cell r="O89">
            <v>0.7</v>
          </cell>
        </row>
        <row r="90">
          <cell r="A90" t="str">
            <v>BIGSKY_2_SOLAR2</v>
          </cell>
          <cell r="B90" t="str">
            <v>Big Sky Solar 4</v>
          </cell>
          <cell r="C90" t="str">
            <v>Big Creek-Ventura</v>
          </cell>
          <cell r="D90">
            <v>0.16</v>
          </cell>
          <cell r="E90">
            <v>1.2</v>
          </cell>
          <cell r="F90">
            <v>1.4</v>
          </cell>
          <cell r="G90">
            <v>1.76</v>
          </cell>
          <cell r="H90">
            <v>2.56</v>
          </cell>
          <cell r="I90">
            <v>5.24</v>
          </cell>
          <cell r="J90">
            <v>5.76</v>
          </cell>
          <cell r="K90">
            <v>4.96</v>
          </cell>
          <cell r="L90">
            <v>4.4400000000000004</v>
          </cell>
          <cell r="M90">
            <v>2.96</v>
          </cell>
          <cell r="N90">
            <v>2.2799999999999998</v>
          </cell>
          <cell r="O90">
            <v>1.4</v>
          </cell>
        </row>
        <row r="91">
          <cell r="A91" t="str">
            <v>BIGSKY_2_SOLAR3</v>
          </cell>
          <cell r="B91" t="str">
            <v xml:space="preserve">Big Sky Summer </v>
          </cell>
          <cell r="C91" t="str">
            <v>Big Creek-Ventura</v>
          </cell>
          <cell r="D91">
            <v>0.08</v>
          </cell>
          <cell r="E91">
            <v>0.6</v>
          </cell>
          <cell r="F91">
            <v>0.7</v>
          </cell>
          <cell r="G91">
            <v>0.88</v>
          </cell>
          <cell r="H91">
            <v>1.28</v>
          </cell>
          <cell r="I91">
            <v>2.62</v>
          </cell>
          <cell r="J91">
            <v>2.88</v>
          </cell>
          <cell r="K91">
            <v>2.48</v>
          </cell>
          <cell r="L91">
            <v>2.2200000000000002</v>
          </cell>
          <cell r="M91">
            <v>1.48</v>
          </cell>
          <cell r="N91">
            <v>1.1399999999999999</v>
          </cell>
          <cell r="O91">
            <v>0.7</v>
          </cell>
        </row>
        <row r="92">
          <cell r="A92" t="str">
            <v>BIGSKY_2_SOLAR4</v>
          </cell>
          <cell r="B92" t="str">
            <v>Western Antelope Blue Sky Ranch B</v>
          </cell>
          <cell r="C92" t="str">
            <v>Big Creek-Ventura</v>
          </cell>
          <cell r="D92">
            <v>0.08</v>
          </cell>
          <cell r="E92">
            <v>0.6</v>
          </cell>
          <cell r="F92">
            <v>0.7</v>
          </cell>
          <cell r="G92">
            <v>0.88</v>
          </cell>
          <cell r="H92">
            <v>1.28</v>
          </cell>
          <cell r="I92">
            <v>2.62</v>
          </cell>
          <cell r="J92">
            <v>2.88</v>
          </cell>
          <cell r="K92">
            <v>2.48</v>
          </cell>
          <cell r="L92">
            <v>2.2200000000000002</v>
          </cell>
          <cell r="M92">
            <v>1.48</v>
          </cell>
          <cell r="N92">
            <v>1.1399999999999999</v>
          </cell>
          <cell r="O92">
            <v>0.7</v>
          </cell>
        </row>
        <row r="93">
          <cell r="A93" t="str">
            <v>BIGSKY_2_SOLAR5</v>
          </cell>
          <cell r="B93" t="str">
            <v>Big Sky Solar 2</v>
          </cell>
          <cell r="C93" t="str">
            <v>Big Creek-Ventura</v>
          </cell>
          <cell r="D93">
            <v>0.02</v>
          </cell>
          <cell r="E93">
            <v>0.15</v>
          </cell>
          <cell r="F93">
            <v>0.18</v>
          </cell>
          <cell r="G93">
            <v>0.22</v>
          </cell>
          <cell r="H93">
            <v>0.32</v>
          </cell>
          <cell r="I93">
            <v>0.66</v>
          </cell>
          <cell r="J93">
            <v>0.72</v>
          </cell>
          <cell r="K93">
            <v>0.62</v>
          </cell>
          <cell r="L93">
            <v>0.56000000000000005</v>
          </cell>
          <cell r="M93">
            <v>0.37</v>
          </cell>
          <cell r="N93">
            <v>0.28999999999999998</v>
          </cell>
          <cell r="O93">
            <v>0.18</v>
          </cell>
        </row>
        <row r="94">
          <cell r="A94" t="str">
            <v>BIGSKY_2_SOLAR6</v>
          </cell>
          <cell r="B94" t="str">
            <v>Solverde 1</v>
          </cell>
          <cell r="C94" t="str">
            <v>Big Creek-Ventura</v>
          </cell>
          <cell r="D94">
            <v>0.34</v>
          </cell>
          <cell r="E94">
            <v>2.5499999999999998</v>
          </cell>
          <cell r="F94">
            <v>2.98</v>
          </cell>
          <cell r="G94">
            <v>3.74</v>
          </cell>
          <cell r="H94">
            <v>5.44</v>
          </cell>
          <cell r="I94">
            <v>11.14</v>
          </cell>
          <cell r="J94">
            <v>12.24</v>
          </cell>
          <cell r="K94">
            <v>10.54</v>
          </cell>
          <cell r="L94">
            <v>9.44</v>
          </cell>
          <cell r="M94">
            <v>6.29</v>
          </cell>
          <cell r="N94">
            <v>4.8499999999999996</v>
          </cell>
          <cell r="O94">
            <v>2.98</v>
          </cell>
        </row>
        <row r="95">
          <cell r="A95" t="str">
            <v>BIGSKY_2_SOLAR7</v>
          </cell>
          <cell r="B95" t="str">
            <v>Big Sky Solar 1</v>
          </cell>
          <cell r="C95" t="str">
            <v>Big Creek-Ventura</v>
          </cell>
          <cell r="D95">
            <v>0.2</v>
          </cell>
          <cell r="E95">
            <v>1.5</v>
          </cell>
          <cell r="F95">
            <v>1.75</v>
          </cell>
          <cell r="G95">
            <v>2.2000000000000002</v>
          </cell>
          <cell r="H95">
            <v>3.2</v>
          </cell>
          <cell r="I95">
            <v>6.55</v>
          </cell>
          <cell r="J95">
            <v>7.2</v>
          </cell>
          <cell r="K95">
            <v>6.2</v>
          </cell>
          <cell r="L95">
            <v>5.55</v>
          </cell>
          <cell r="M95">
            <v>3.7</v>
          </cell>
          <cell r="N95">
            <v>2.85</v>
          </cell>
          <cell r="O95">
            <v>1.75</v>
          </cell>
        </row>
        <row r="96">
          <cell r="A96" t="str">
            <v>BIOMAS_1_UNIT 1</v>
          </cell>
          <cell r="B96" t="str">
            <v>WOODLAND BIOMASS</v>
          </cell>
          <cell r="C96" t="str">
            <v>Sierra</v>
          </cell>
          <cell r="D96">
            <v>15.64</v>
          </cell>
          <cell r="E96">
            <v>15.55</v>
          </cell>
          <cell r="F96">
            <v>7.99</v>
          </cell>
          <cell r="G96">
            <v>7.79</v>
          </cell>
          <cell r="H96">
            <v>8</v>
          </cell>
          <cell r="I96">
            <v>8.27</v>
          </cell>
          <cell r="J96">
            <v>8.16</v>
          </cell>
          <cell r="K96">
            <v>7.88</v>
          </cell>
          <cell r="L96">
            <v>15.1</v>
          </cell>
          <cell r="M96">
            <v>7.75</v>
          </cell>
          <cell r="N96">
            <v>11.97</v>
          </cell>
          <cell r="O96">
            <v>15.52</v>
          </cell>
        </row>
        <row r="97">
          <cell r="A97" t="str">
            <v>BISHOP_1_ALAMO</v>
          </cell>
          <cell r="B97" t="str">
            <v>BISHOP CREEK PLANT 2  AND  6</v>
          </cell>
          <cell r="C97" t="str">
            <v>CAISO System</v>
          </cell>
          <cell r="D97">
            <v>3.71</v>
          </cell>
          <cell r="E97">
            <v>3.51</v>
          </cell>
          <cell r="F97">
            <v>4.66</v>
          </cell>
          <cell r="G97">
            <v>6.84</v>
          </cell>
          <cell r="H97">
            <v>9.65</v>
          </cell>
          <cell r="I97">
            <v>9.59</v>
          </cell>
          <cell r="J97">
            <v>8.6300000000000008</v>
          </cell>
          <cell r="K97">
            <v>8</v>
          </cell>
          <cell r="L97">
            <v>5.55</v>
          </cell>
          <cell r="M97">
            <v>4.41</v>
          </cell>
          <cell r="N97">
            <v>3.3</v>
          </cell>
          <cell r="O97">
            <v>2.87</v>
          </cell>
        </row>
        <row r="98">
          <cell r="A98" t="str">
            <v>BISHOP_1_UNITS</v>
          </cell>
          <cell r="B98" t="str">
            <v>BISHOP CREEK PLANT 3  AND  4</v>
          </cell>
          <cell r="C98" t="str">
            <v>CAISO System</v>
          </cell>
          <cell r="D98">
            <v>5.76</v>
          </cell>
          <cell r="E98">
            <v>4.79</v>
          </cell>
          <cell r="F98">
            <v>2.68</v>
          </cell>
          <cell r="G98">
            <v>8.9600000000000009</v>
          </cell>
          <cell r="H98">
            <v>13.02</v>
          </cell>
          <cell r="I98">
            <v>13.39</v>
          </cell>
          <cell r="J98">
            <v>11.45</v>
          </cell>
          <cell r="K98">
            <v>10.9</v>
          </cell>
          <cell r="L98">
            <v>7.52</v>
          </cell>
          <cell r="M98">
            <v>6.42</v>
          </cell>
          <cell r="N98">
            <v>5.59</v>
          </cell>
          <cell r="O98">
            <v>5.53</v>
          </cell>
        </row>
        <row r="99">
          <cell r="A99" t="str">
            <v>BKRFLD_2_SOLAR1</v>
          </cell>
          <cell r="B99" t="str">
            <v>Bakersfield 111</v>
          </cell>
          <cell r="C99" t="str">
            <v>Kern</v>
          </cell>
          <cell r="D99">
            <v>0.01</v>
          </cell>
          <cell r="E99">
            <v>0.04</v>
          </cell>
          <cell r="F99">
            <v>0.05</v>
          </cell>
          <cell r="G99">
            <v>0.06</v>
          </cell>
          <cell r="H99">
            <v>0.09</v>
          </cell>
          <cell r="I99">
            <v>0.18</v>
          </cell>
          <cell r="J99">
            <v>0.2</v>
          </cell>
          <cell r="K99">
            <v>0.17</v>
          </cell>
          <cell r="L99">
            <v>0.15</v>
          </cell>
          <cell r="M99">
            <v>0.1</v>
          </cell>
          <cell r="N99">
            <v>0.08</v>
          </cell>
          <cell r="O99">
            <v>0.05</v>
          </cell>
        </row>
        <row r="100">
          <cell r="A100" t="str">
            <v>BLACK_7_UNIT 1</v>
          </cell>
          <cell r="B100" t="str">
            <v>JAMES B. BLACK 1</v>
          </cell>
          <cell r="C100" t="str">
            <v>CAISO System</v>
          </cell>
          <cell r="D100">
            <v>84.1</v>
          </cell>
          <cell r="E100">
            <v>84</v>
          </cell>
          <cell r="F100">
            <v>82.4</v>
          </cell>
          <cell r="G100">
            <v>82</v>
          </cell>
          <cell r="H100">
            <v>84</v>
          </cell>
          <cell r="I100">
            <v>84</v>
          </cell>
          <cell r="J100">
            <v>84</v>
          </cell>
          <cell r="K100">
            <v>84.4</v>
          </cell>
          <cell r="L100">
            <v>68</v>
          </cell>
          <cell r="M100">
            <v>68</v>
          </cell>
          <cell r="N100">
            <v>84.4</v>
          </cell>
          <cell r="O100">
            <v>84.4</v>
          </cell>
        </row>
        <row r="101">
          <cell r="A101" t="str">
            <v>BLACK_7_UNIT 2</v>
          </cell>
          <cell r="B101" t="str">
            <v>JAMES B. BLACK 2</v>
          </cell>
          <cell r="C101" t="str">
            <v>CAISO System</v>
          </cell>
          <cell r="D101">
            <v>83.3</v>
          </cell>
          <cell r="E101">
            <v>83.28</v>
          </cell>
          <cell r="F101">
            <v>82.48</v>
          </cell>
          <cell r="G101">
            <v>79.760000000000005</v>
          </cell>
          <cell r="H101">
            <v>83.28</v>
          </cell>
          <cell r="I101">
            <v>83.28</v>
          </cell>
          <cell r="J101">
            <v>83.28</v>
          </cell>
          <cell r="K101">
            <v>83.28</v>
          </cell>
          <cell r="L101">
            <v>81.28</v>
          </cell>
          <cell r="M101">
            <v>67.28</v>
          </cell>
          <cell r="N101">
            <v>83.88</v>
          </cell>
          <cell r="O101">
            <v>83.88</v>
          </cell>
        </row>
        <row r="102">
          <cell r="A102" t="str">
            <v>BLAST_1_WIND</v>
          </cell>
          <cell r="B102" t="str">
            <v>Mountain View IV Wind</v>
          </cell>
          <cell r="C102" t="str">
            <v>LA Basin</v>
          </cell>
          <cell r="D102">
            <v>8.6583002237445239</v>
          </cell>
          <cell r="E102">
            <v>9.2087020024610489</v>
          </cell>
          <cell r="F102">
            <v>8.0912901438256686</v>
          </cell>
          <cell r="G102">
            <v>7.7521337542114086</v>
          </cell>
          <cell r="H102">
            <v>8.2431617892839988</v>
          </cell>
          <cell r="I102">
            <v>7.5558319175379909</v>
          </cell>
          <cell r="J102">
            <v>7.0199955974191726</v>
          </cell>
          <cell r="K102">
            <v>5.3340928393547378</v>
          </cell>
          <cell r="L102">
            <v>5.5102687924320186</v>
          </cell>
          <cell r="M102">
            <v>5.1118150638325313</v>
          </cell>
          <cell r="N102">
            <v>6.8891076865099388</v>
          </cell>
          <cell r="O102">
            <v>8.3450014183674313</v>
          </cell>
        </row>
        <row r="103">
          <cell r="A103" t="str">
            <v>BLCKBT_2_STONEY</v>
          </cell>
          <cell r="B103" t="str">
            <v>BLACK BUTTE HYDRO</v>
          </cell>
          <cell r="C103" t="str">
            <v>CAISO System</v>
          </cell>
          <cell r="D103">
            <v>2.1800000000000002</v>
          </cell>
          <cell r="E103">
            <v>1.97</v>
          </cell>
          <cell r="F103">
            <v>0.84</v>
          </cell>
          <cell r="G103">
            <v>1.1200000000000001</v>
          </cell>
          <cell r="H103">
            <v>0.86</v>
          </cell>
          <cell r="I103">
            <v>0.98</v>
          </cell>
          <cell r="J103">
            <v>0.98</v>
          </cell>
          <cell r="K103">
            <v>0.92</v>
          </cell>
          <cell r="L103">
            <v>0.64</v>
          </cell>
          <cell r="M103">
            <v>0.66</v>
          </cell>
          <cell r="N103">
            <v>0</v>
          </cell>
          <cell r="O103">
            <v>3.24</v>
          </cell>
        </row>
        <row r="104">
          <cell r="A104" t="str">
            <v>BLCKWL_6_SOLAR1</v>
          </cell>
          <cell r="B104" t="str">
            <v>Blackwell Solar</v>
          </cell>
          <cell r="C104" t="str">
            <v>CAISO System</v>
          </cell>
          <cell r="D104">
            <v>0.05</v>
          </cell>
          <cell r="E104">
            <v>0.36</v>
          </cell>
          <cell r="F104">
            <v>0.42</v>
          </cell>
          <cell r="G104">
            <v>0.53</v>
          </cell>
          <cell r="H104">
            <v>0.77</v>
          </cell>
          <cell r="I104">
            <v>1.57</v>
          </cell>
          <cell r="J104">
            <v>1.73</v>
          </cell>
          <cell r="K104">
            <v>1.49</v>
          </cell>
          <cell r="L104">
            <v>1.33</v>
          </cell>
          <cell r="M104">
            <v>0.89</v>
          </cell>
          <cell r="N104">
            <v>0.68</v>
          </cell>
          <cell r="O104">
            <v>0.42</v>
          </cell>
        </row>
        <row r="105">
          <cell r="A105" t="str">
            <v>BLKCRK_2_GMCBT1</v>
          </cell>
          <cell r="B105" t="str">
            <v>Genesis McCoy BESS</v>
          </cell>
          <cell r="C105" t="str">
            <v>CAISO System</v>
          </cell>
          <cell r="D105">
            <v>230</v>
          </cell>
          <cell r="E105">
            <v>230</v>
          </cell>
          <cell r="F105">
            <v>230</v>
          </cell>
          <cell r="G105">
            <v>230</v>
          </cell>
          <cell r="H105">
            <v>230</v>
          </cell>
          <cell r="I105">
            <v>230</v>
          </cell>
          <cell r="J105">
            <v>230</v>
          </cell>
          <cell r="K105">
            <v>230</v>
          </cell>
          <cell r="L105">
            <v>230</v>
          </cell>
          <cell r="M105">
            <v>230</v>
          </cell>
          <cell r="N105">
            <v>230</v>
          </cell>
          <cell r="O105">
            <v>230</v>
          </cell>
        </row>
        <row r="106">
          <cell r="A106" t="str">
            <v>BLKCRK_2_SOLAR1</v>
          </cell>
          <cell r="B106" t="str">
            <v>McCoy Station</v>
          </cell>
          <cell r="C106" t="str">
            <v>CAISO System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A107" t="str">
            <v>BLKDIA_2_BDEBT1</v>
          </cell>
          <cell r="B107" t="str">
            <v xml:space="preserve">Black Diamond Energy Storage </v>
          </cell>
          <cell r="C107" t="str">
            <v>Bay Area</v>
          </cell>
          <cell r="D107">
            <v>200</v>
          </cell>
          <cell r="E107">
            <v>200</v>
          </cell>
          <cell r="F107">
            <v>200</v>
          </cell>
          <cell r="G107">
            <v>200</v>
          </cell>
          <cell r="H107">
            <v>200</v>
          </cell>
          <cell r="I107">
            <v>200</v>
          </cell>
          <cell r="J107">
            <v>200</v>
          </cell>
          <cell r="K107">
            <v>200</v>
          </cell>
          <cell r="L107">
            <v>200</v>
          </cell>
          <cell r="M107">
            <v>200</v>
          </cell>
          <cell r="N107">
            <v>200</v>
          </cell>
          <cell r="O107">
            <v>200</v>
          </cell>
        </row>
        <row r="108">
          <cell r="A108" t="str">
            <v>BLM W_2_COSBT1</v>
          </cell>
          <cell r="B108" t="str">
            <v>Coso Battery Storage</v>
          </cell>
          <cell r="C108" t="str">
            <v>CAISO System</v>
          </cell>
          <cell r="D108">
            <v>60</v>
          </cell>
          <cell r="E108">
            <v>60</v>
          </cell>
          <cell r="F108">
            <v>60</v>
          </cell>
          <cell r="G108">
            <v>60</v>
          </cell>
          <cell r="H108">
            <v>60</v>
          </cell>
          <cell r="I108">
            <v>60</v>
          </cell>
          <cell r="J108">
            <v>60</v>
          </cell>
          <cell r="K108">
            <v>60</v>
          </cell>
          <cell r="L108">
            <v>60</v>
          </cell>
          <cell r="M108">
            <v>60</v>
          </cell>
          <cell r="N108">
            <v>60</v>
          </cell>
          <cell r="O108">
            <v>60</v>
          </cell>
        </row>
        <row r="109">
          <cell r="A109" t="str">
            <v>BLM_2_UNITS</v>
          </cell>
          <cell r="B109" t="str">
            <v>BLM EAST Facility</v>
          </cell>
          <cell r="C109" t="str">
            <v>CAISO System</v>
          </cell>
          <cell r="D109">
            <v>47</v>
          </cell>
          <cell r="E109">
            <v>47</v>
          </cell>
          <cell r="F109">
            <v>47</v>
          </cell>
          <cell r="G109">
            <v>47</v>
          </cell>
          <cell r="H109">
            <v>47</v>
          </cell>
          <cell r="I109">
            <v>47</v>
          </cell>
          <cell r="J109">
            <v>47</v>
          </cell>
          <cell r="K109">
            <v>47</v>
          </cell>
          <cell r="L109">
            <v>47</v>
          </cell>
          <cell r="M109">
            <v>47</v>
          </cell>
          <cell r="N109">
            <v>47</v>
          </cell>
          <cell r="O109">
            <v>47</v>
          </cell>
        </row>
        <row r="110">
          <cell r="A110" t="str">
            <v>BLYTHE_1_SOLAR1</v>
          </cell>
          <cell r="B110" t="str">
            <v>Blythe Solar 1 Project</v>
          </cell>
          <cell r="C110" t="str">
            <v>CAISO System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BLYTHE_1_SOLAR2</v>
          </cell>
          <cell r="B111" t="str">
            <v>Blythe Green 1</v>
          </cell>
          <cell r="C111" t="str">
            <v>CAISO System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 t="str">
            <v>BNNIEN_7_ALTAPH</v>
          </cell>
          <cell r="B112" t="str">
            <v>ALTA POWER HOUSE</v>
          </cell>
          <cell r="C112" t="str">
            <v>Sierra</v>
          </cell>
          <cell r="D112">
            <v>0.32</v>
          </cell>
          <cell r="E112">
            <v>0.28999999999999998</v>
          </cell>
          <cell r="F112">
            <v>0.28999999999999998</v>
          </cell>
          <cell r="G112">
            <v>0.28000000000000003</v>
          </cell>
          <cell r="H112">
            <v>0.15</v>
          </cell>
          <cell r="I112">
            <v>0.42</v>
          </cell>
          <cell r="J112">
            <v>0.53</v>
          </cell>
          <cell r="K112">
            <v>0.66</v>
          </cell>
          <cell r="L112">
            <v>0.35</v>
          </cell>
          <cell r="M112">
            <v>0.41</v>
          </cell>
          <cell r="N112">
            <v>0.41</v>
          </cell>
          <cell r="O112">
            <v>0.28999999999999998</v>
          </cell>
        </row>
        <row r="113">
          <cell r="A113" t="str">
            <v>BOGUE_1_UNITA1</v>
          </cell>
          <cell r="B113" t="str">
            <v>Feather River Energy Center, Unit #1</v>
          </cell>
          <cell r="C113" t="str">
            <v>Sierra</v>
          </cell>
          <cell r="D113">
            <v>47.38</v>
          </cell>
          <cell r="E113">
            <v>47.38</v>
          </cell>
          <cell r="F113">
            <v>47.38</v>
          </cell>
          <cell r="G113">
            <v>47.38</v>
          </cell>
          <cell r="H113">
            <v>47.38</v>
          </cell>
          <cell r="I113">
            <v>47.38</v>
          </cell>
          <cell r="J113">
            <v>47.38</v>
          </cell>
          <cell r="K113">
            <v>47.38</v>
          </cell>
          <cell r="L113">
            <v>47.38</v>
          </cell>
          <cell r="M113">
            <v>47.38</v>
          </cell>
          <cell r="N113">
            <v>47.38</v>
          </cell>
          <cell r="O113">
            <v>47.38</v>
          </cell>
        </row>
        <row r="114">
          <cell r="A114" t="str">
            <v>BORDER_6_UNITA1</v>
          </cell>
          <cell r="B114" t="str">
            <v>CalPeak Power Border Unit 1</v>
          </cell>
          <cell r="C114" t="str">
            <v>San Diego-IV</v>
          </cell>
          <cell r="D114">
            <v>51.25</v>
          </cell>
          <cell r="E114">
            <v>51.25</v>
          </cell>
          <cell r="F114">
            <v>51.25</v>
          </cell>
          <cell r="G114">
            <v>51.25</v>
          </cell>
          <cell r="H114">
            <v>51.25</v>
          </cell>
          <cell r="I114">
            <v>51.25</v>
          </cell>
          <cell r="J114">
            <v>51.25</v>
          </cell>
          <cell r="K114">
            <v>51.25</v>
          </cell>
          <cell r="L114">
            <v>51.25</v>
          </cell>
          <cell r="M114">
            <v>51.25</v>
          </cell>
          <cell r="N114">
            <v>51.25</v>
          </cell>
          <cell r="O114">
            <v>51.25</v>
          </cell>
        </row>
        <row r="115">
          <cell r="A115" t="str">
            <v>BOWMN_6_HYDRO</v>
          </cell>
          <cell r="B115" t="str">
            <v>NID Hydro Bowman Powerhouse</v>
          </cell>
          <cell r="C115" t="str">
            <v>Sierra</v>
          </cell>
          <cell r="D115">
            <v>0.2</v>
          </cell>
          <cell r="E115">
            <v>0.1</v>
          </cell>
          <cell r="F115">
            <v>0.71</v>
          </cell>
          <cell r="G115">
            <v>1.17</v>
          </cell>
          <cell r="H115">
            <v>2.0099999999999998</v>
          </cell>
          <cell r="I115">
            <v>1.32</v>
          </cell>
          <cell r="J115">
            <v>2.2200000000000002</v>
          </cell>
          <cell r="K115">
            <v>2.0299999999999998</v>
          </cell>
          <cell r="L115">
            <v>1.54</v>
          </cell>
          <cell r="M115">
            <v>0.98</v>
          </cell>
          <cell r="N115">
            <v>0.4</v>
          </cell>
          <cell r="O115">
            <v>0.22</v>
          </cell>
        </row>
        <row r="116">
          <cell r="A116" t="str">
            <v>BRDGVL_7_BAKER</v>
          </cell>
          <cell r="B116" t="str">
            <v>Baker Station Hydro</v>
          </cell>
          <cell r="C116" t="str">
            <v>Humboldt</v>
          </cell>
          <cell r="D116">
            <v>0.76</v>
          </cell>
          <cell r="E116">
            <v>0.6</v>
          </cell>
          <cell r="F116">
            <v>0.36</v>
          </cell>
          <cell r="G116">
            <v>0.16</v>
          </cell>
          <cell r="H116">
            <v>7.0000000000000007E-2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0.01</v>
          </cell>
          <cell r="N116">
            <v>0</v>
          </cell>
          <cell r="O116">
            <v>0.15</v>
          </cell>
        </row>
        <row r="117">
          <cell r="A117" t="str">
            <v>BRDSLD_2_HIWIND</v>
          </cell>
          <cell r="B117" t="str">
            <v>High Winds Energy Center</v>
          </cell>
          <cell r="C117" t="str">
            <v>Bay Area</v>
          </cell>
          <cell r="D117">
            <v>53.195536374658957</v>
          </cell>
          <cell r="E117">
            <v>57.074514521849608</v>
          </cell>
          <cell r="F117">
            <v>50.904731074560381</v>
          </cell>
          <cell r="G117">
            <v>53.777512982205501</v>
          </cell>
          <cell r="H117">
            <v>55.635458463193309</v>
          </cell>
          <cell r="I117">
            <v>41.040673721440371</v>
          </cell>
          <cell r="J117">
            <v>36.500263752462608</v>
          </cell>
          <cell r="K117">
            <v>34.281266049777209</v>
          </cell>
          <cell r="L117">
            <v>35.196600769762483</v>
          </cell>
          <cell r="M117">
            <v>29.494888401705328</v>
          </cell>
          <cell r="N117">
            <v>37.262883906711217</v>
          </cell>
          <cell r="O117">
            <v>47.629604317861734</v>
          </cell>
        </row>
        <row r="118">
          <cell r="A118" t="str">
            <v>BRDSLD_2_MTZUM2</v>
          </cell>
          <cell r="B118" t="str">
            <v>NextEra Energy Montezuma Wind II</v>
          </cell>
          <cell r="C118" t="str">
            <v>Bay Area</v>
          </cell>
          <cell r="D118">
            <v>25.678339163569945</v>
          </cell>
          <cell r="E118">
            <v>27.5507841704237</v>
          </cell>
          <cell r="F118">
            <v>24.572530679201371</v>
          </cell>
          <cell r="G118">
            <v>25.959268612397967</v>
          </cell>
          <cell r="H118">
            <v>26.85612871494887</v>
          </cell>
          <cell r="I118">
            <v>19.810991882818747</v>
          </cell>
          <cell r="J118">
            <v>17.619263120015901</v>
          </cell>
          <cell r="K118">
            <v>16.548117315386282</v>
          </cell>
          <cell r="L118">
            <v>16.989964075280408</v>
          </cell>
          <cell r="M118">
            <v>14.237656006255289</v>
          </cell>
          <cell r="N118">
            <v>17.987392108054426</v>
          </cell>
          <cell r="O118">
            <v>22.991574429980169</v>
          </cell>
        </row>
        <row r="119">
          <cell r="A119" t="str">
            <v>BRDSLD_2_MTZUMA</v>
          </cell>
          <cell r="B119" t="str">
            <v>FPL Energy Montezuma Wind</v>
          </cell>
          <cell r="C119" t="str">
            <v>Bay Area</v>
          </cell>
          <cell r="D119">
            <v>12.083924312268209</v>
          </cell>
          <cell r="E119">
            <v>12.9650749037288</v>
          </cell>
          <cell r="F119">
            <v>11.563543849035941</v>
          </cell>
          <cell r="G119">
            <v>12.216126405834338</v>
          </cell>
          <cell r="H119">
            <v>12.638178218799469</v>
          </cell>
          <cell r="I119">
            <v>9.3228197095617649</v>
          </cell>
          <cell r="J119">
            <v>8.2914179388310121</v>
          </cell>
          <cell r="K119">
            <v>7.7873493248876624</v>
          </cell>
          <cell r="L119">
            <v>7.9952772118966635</v>
          </cell>
          <cell r="M119">
            <v>6.7000734147083723</v>
          </cell>
          <cell r="N119">
            <v>8.4646551096726714</v>
          </cell>
          <cell r="O119">
            <v>10.819564437637728</v>
          </cell>
        </row>
        <row r="120">
          <cell r="A120" t="str">
            <v>BRDSLD_2_SHILO1</v>
          </cell>
          <cell r="B120" t="str">
            <v>Shiloh I Wind Project</v>
          </cell>
          <cell r="C120" t="str">
            <v>Bay Area</v>
          </cell>
          <cell r="D120">
            <v>49.255126272832371</v>
          </cell>
          <cell r="E120">
            <v>52.846772705416299</v>
          </cell>
          <cell r="F120">
            <v>47.134010254222581</v>
          </cell>
          <cell r="G120">
            <v>49.793993502042134</v>
          </cell>
          <cell r="H120">
            <v>51.514313391845654</v>
          </cell>
          <cell r="I120">
            <v>38.00062381614849</v>
          </cell>
          <cell r="J120">
            <v>33.796540511539447</v>
          </cell>
          <cell r="K120">
            <v>31.741913009052968</v>
          </cell>
          <cell r="L120">
            <v>32.589445157187484</v>
          </cell>
          <cell r="M120">
            <v>27.310081853430862</v>
          </cell>
          <cell r="N120">
            <v>34.502670283991868</v>
          </cell>
          <cell r="O120">
            <v>44.101485479501605</v>
          </cell>
        </row>
        <row r="121">
          <cell r="A121" t="str">
            <v>BRDSLD_2_SHILO2</v>
          </cell>
          <cell r="B121" t="str">
            <v>SHILOH WIND PROJECT 2</v>
          </cell>
          <cell r="C121" t="str">
            <v>Bay Area</v>
          </cell>
          <cell r="D121">
            <v>49.255126272832371</v>
          </cell>
          <cell r="E121">
            <v>52.846772705416299</v>
          </cell>
          <cell r="F121">
            <v>47.134010254222581</v>
          </cell>
          <cell r="G121">
            <v>49.793993502042134</v>
          </cell>
          <cell r="H121">
            <v>51.514313391845654</v>
          </cell>
          <cell r="I121">
            <v>38.00062381614849</v>
          </cell>
          <cell r="J121">
            <v>33.796540511539447</v>
          </cell>
          <cell r="K121">
            <v>31.741913009052968</v>
          </cell>
          <cell r="L121">
            <v>32.589445157187484</v>
          </cell>
          <cell r="M121">
            <v>27.310081853430862</v>
          </cell>
          <cell r="N121">
            <v>34.502670283991868</v>
          </cell>
          <cell r="O121">
            <v>44.101485479501605</v>
          </cell>
        </row>
        <row r="122">
          <cell r="A122" t="str">
            <v>BRDSLD_2_SHLO3A</v>
          </cell>
          <cell r="B122" t="str">
            <v>Shiloh III Wind Project, LLC</v>
          </cell>
          <cell r="C122" t="str">
            <v>Bay Area</v>
          </cell>
          <cell r="D122">
            <v>33.657669619768789</v>
          </cell>
          <cell r="E122">
            <v>36.111961348701136</v>
          </cell>
          <cell r="F122">
            <v>32.20824034038543</v>
          </cell>
          <cell r="G122">
            <v>34.025895559728788</v>
          </cell>
          <cell r="H122">
            <v>35.201447484427867</v>
          </cell>
          <cell r="I122">
            <v>25.967092941034803</v>
          </cell>
          <cell r="J122">
            <v>23.094302682885292</v>
          </cell>
          <cell r="K122">
            <v>21.690307222852862</v>
          </cell>
          <cell r="L122">
            <v>22.269454190744781</v>
          </cell>
          <cell r="M122">
            <v>18.661889266511089</v>
          </cell>
          <cell r="N122">
            <v>23.576824694061109</v>
          </cell>
          <cell r="O122">
            <v>30.13601507765943</v>
          </cell>
        </row>
        <row r="123">
          <cell r="A123" t="str">
            <v>BRDSLD_2_SHLO3B</v>
          </cell>
          <cell r="B123" t="str">
            <v>Shiloh IV Wind Project</v>
          </cell>
          <cell r="C123" t="str">
            <v>Bay Area</v>
          </cell>
          <cell r="D123">
            <v>32.836750848554914</v>
          </cell>
          <cell r="E123">
            <v>35.231181803610866</v>
          </cell>
          <cell r="F123">
            <v>31.422673502815051</v>
          </cell>
          <cell r="G123">
            <v>33.19599566802809</v>
          </cell>
          <cell r="H123">
            <v>34.342875594563772</v>
          </cell>
          <cell r="I123">
            <v>25.33374921076566</v>
          </cell>
          <cell r="J123">
            <v>22.531027007692966</v>
          </cell>
          <cell r="K123">
            <v>21.161275339368647</v>
          </cell>
          <cell r="L123">
            <v>21.726296771458323</v>
          </cell>
          <cell r="M123">
            <v>18.206721235620574</v>
          </cell>
          <cell r="N123">
            <v>23.00178018932791</v>
          </cell>
          <cell r="O123">
            <v>29.400990319667734</v>
          </cell>
        </row>
        <row r="124">
          <cell r="A124" t="str">
            <v>BREGGO_6_DEGRSL</v>
          </cell>
          <cell r="B124" t="str">
            <v>Desert Green Solar Farm</v>
          </cell>
          <cell r="C124" t="str">
            <v>San Diego-IV</v>
          </cell>
          <cell r="D124">
            <v>0.03</v>
          </cell>
          <cell r="E124">
            <v>0.19</v>
          </cell>
          <cell r="F124">
            <v>0.22</v>
          </cell>
          <cell r="G124">
            <v>0.28000000000000003</v>
          </cell>
          <cell r="H124">
            <v>0.4</v>
          </cell>
          <cell r="I124">
            <v>0.83</v>
          </cell>
          <cell r="J124">
            <v>0.91</v>
          </cell>
          <cell r="K124">
            <v>0.78</v>
          </cell>
          <cell r="L124">
            <v>0.7</v>
          </cell>
          <cell r="M124">
            <v>0.47</v>
          </cell>
          <cell r="N124">
            <v>0.36</v>
          </cell>
          <cell r="O124">
            <v>0.22</v>
          </cell>
        </row>
        <row r="125">
          <cell r="A125" t="str">
            <v>BREGGO_6_SOLAR</v>
          </cell>
          <cell r="B125" t="str">
            <v>NRG Borrego Solar One</v>
          </cell>
          <cell r="C125" t="str">
            <v>San Diego-IV</v>
          </cell>
          <cell r="D125">
            <v>0.1</v>
          </cell>
          <cell r="E125">
            <v>0.78</v>
          </cell>
          <cell r="F125">
            <v>0.91</v>
          </cell>
          <cell r="G125">
            <v>1.1399999999999999</v>
          </cell>
          <cell r="H125">
            <v>1.66</v>
          </cell>
          <cell r="I125">
            <v>3.41</v>
          </cell>
          <cell r="J125">
            <v>3.74</v>
          </cell>
          <cell r="K125">
            <v>3.22</v>
          </cell>
          <cell r="L125">
            <v>2.89</v>
          </cell>
          <cell r="M125">
            <v>1.92</v>
          </cell>
          <cell r="N125">
            <v>1.48</v>
          </cell>
          <cell r="O125">
            <v>0.91</v>
          </cell>
        </row>
        <row r="126">
          <cell r="A126" t="str">
            <v>BRODIE_2_WIND</v>
          </cell>
          <cell r="B126" t="str">
            <v>Coram Brodie Wind Project</v>
          </cell>
          <cell r="C126" t="str">
            <v>CAISO System</v>
          </cell>
          <cell r="D126">
            <v>18.023400465753909</v>
          </cell>
          <cell r="E126">
            <v>19.169134780633204</v>
          </cell>
          <cell r="F126">
            <v>16.843093768779966</v>
          </cell>
          <cell r="G126">
            <v>16.137094753664563</v>
          </cell>
          <cell r="H126">
            <v>17.159234745040163</v>
          </cell>
          <cell r="I126">
            <v>15.728466440589287</v>
          </cell>
          <cell r="J126">
            <v>14.613052059933787</v>
          </cell>
          <cell r="K126">
            <v>11.103621828860883</v>
          </cell>
          <cell r="L126">
            <v>11.470355445470732</v>
          </cell>
          <cell r="M126">
            <v>10.640921153284044</v>
          </cell>
          <cell r="N126">
            <v>14.340591510694159</v>
          </cell>
          <cell r="O126">
            <v>17.371227442315877</v>
          </cell>
        </row>
        <row r="127">
          <cell r="A127" t="str">
            <v>BUCKBL_2_PL1X3</v>
          </cell>
          <cell r="B127" t="str">
            <v>Blythe Energy Center</v>
          </cell>
          <cell r="C127" t="str">
            <v>CAISO System</v>
          </cell>
          <cell r="D127">
            <v>493.63</v>
          </cell>
          <cell r="E127">
            <v>493.63</v>
          </cell>
          <cell r="F127">
            <v>493.63</v>
          </cell>
          <cell r="G127">
            <v>493.63</v>
          </cell>
          <cell r="H127">
            <v>493.63</v>
          </cell>
          <cell r="I127">
            <v>493.63</v>
          </cell>
          <cell r="J127">
            <v>493.63</v>
          </cell>
          <cell r="K127">
            <v>493.63</v>
          </cell>
          <cell r="L127">
            <v>493.63</v>
          </cell>
          <cell r="M127">
            <v>493.63</v>
          </cell>
          <cell r="N127">
            <v>493.63</v>
          </cell>
          <cell r="O127">
            <v>493.63</v>
          </cell>
        </row>
        <row r="128">
          <cell r="A128" t="str">
            <v>BUCKCK_2_HYDRO</v>
          </cell>
          <cell r="B128" t="str">
            <v>Lassen Station Hydro</v>
          </cell>
          <cell r="C128" t="str">
            <v>Sierra</v>
          </cell>
          <cell r="D128">
            <v>0.11</v>
          </cell>
          <cell r="E128">
            <v>0.23</v>
          </cell>
          <cell r="F128">
            <v>0.23</v>
          </cell>
          <cell r="G128">
            <v>0.23</v>
          </cell>
          <cell r="H128">
            <v>0.23</v>
          </cell>
          <cell r="I128">
            <v>0.16</v>
          </cell>
          <cell r="J128">
            <v>0.08</v>
          </cell>
          <cell r="K128">
            <v>0.08</v>
          </cell>
          <cell r="L128">
            <v>0</v>
          </cell>
          <cell r="M128">
            <v>0.02</v>
          </cell>
          <cell r="N128">
            <v>0.18</v>
          </cell>
          <cell r="O128">
            <v>0.35</v>
          </cell>
        </row>
        <row r="129">
          <cell r="A129" t="str">
            <v>BUCKCK_7_OAKFLT</v>
          </cell>
          <cell r="B129" t="str">
            <v>Oak Flat</v>
          </cell>
          <cell r="C129" t="str">
            <v>Sierra</v>
          </cell>
          <cell r="D129">
            <v>0.61</v>
          </cell>
          <cell r="E129">
            <v>0.48</v>
          </cell>
          <cell r="F129">
            <v>0.62</v>
          </cell>
          <cell r="G129">
            <v>0.67</v>
          </cell>
          <cell r="H129">
            <v>0.76</v>
          </cell>
          <cell r="I129">
            <v>0.79</v>
          </cell>
          <cell r="J129">
            <v>0.83</v>
          </cell>
          <cell r="K129">
            <v>0.56999999999999995</v>
          </cell>
          <cell r="L129">
            <v>0.4</v>
          </cell>
          <cell r="M129">
            <v>0.21</v>
          </cell>
          <cell r="N129">
            <v>0.2</v>
          </cell>
          <cell r="O129">
            <v>0.35</v>
          </cell>
        </row>
        <row r="130">
          <cell r="A130" t="str">
            <v>BUCKCK_7_PL1X2</v>
          </cell>
          <cell r="B130" t="str">
            <v>BUCKS CREEK AGGREGATE</v>
          </cell>
          <cell r="C130" t="str">
            <v>Sierra</v>
          </cell>
          <cell r="D130">
            <v>55.6</v>
          </cell>
          <cell r="E130">
            <v>50.82</v>
          </cell>
          <cell r="F130">
            <v>52.25</v>
          </cell>
          <cell r="G130">
            <v>50.8</v>
          </cell>
          <cell r="H130">
            <v>53.4</v>
          </cell>
          <cell r="I130">
            <v>50.8</v>
          </cell>
          <cell r="J130">
            <v>54.6</v>
          </cell>
          <cell r="K130">
            <v>46.8</v>
          </cell>
          <cell r="L130">
            <v>26.4</v>
          </cell>
          <cell r="M130">
            <v>26.4</v>
          </cell>
          <cell r="N130">
            <v>45.8</v>
          </cell>
          <cell r="O130">
            <v>50.8</v>
          </cell>
        </row>
        <row r="131">
          <cell r="A131" t="str">
            <v>BUCKWD_1_NPALM1</v>
          </cell>
          <cell r="B131" t="str">
            <v>North Palm Springs 1A</v>
          </cell>
          <cell r="C131" t="str">
            <v>LA Basin</v>
          </cell>
          <cell r="D131">
            <v>0.01</v>
          </cell>
          <cell r="E131">
            <v>7.0000000000000007E-2</v>
          </cell>
          <cell r="F131">
            <v>0.08</v>
          </cell>
          <cell r="G131">
            <v>0.11</v>
          </cell>
          <cell r="H131">
            <v>0.15</v>
          </cell>
          <cell r="I131">
            <v>0.31</v>
          </cell>
          <cell r="J131">
            <v>0.35</v>
          </cell>
          <cell r="K131">
            <v>0.3</v>
          </cell>
          <cell r="L131">
            <v>0.27</v>
          </cell>
          <cell r="M131">
            <v>0.18</v>
          </cell>
          <cell r="N131">
            <v>0.14000000000000001</v>
          </cell>
          <cell r="O131">
            <v>0.08</v>
          </cell>
        </row>
        <row r="132">
          <cell r="A132" t="str">
            <v>BUCKWD_1_QF</v>
          </cell>
          <cell r="B132" t="str">
            <v>Buckwind Re-powering project</v>
          </cell>
          <cell r="C132" t="str">
            <v>LA Basin</v>
          </cell>
          <cell r="D132">
            <v>2.9155500753425438</v>
          </cell>
          <cell r="E132">
            <v>3.1008894498083124</v>
          </cell>
          <cell r="F132">
            <v>2.7246181096555824</v>
          </cell>
          <cell r="G132">
            <v>2.6104123866222091</v>
          </cell>
          <cell r="H132">
            <v>2.775758561697673</v>
          </cell>
          <cell r="I132">
            <v>2.5443107477423847</v>
          </cell>
          <cell r="J132">
            <v>2.3638760685187008</v>
          </cell>
          <cell r="K132">
            <v>1.7961741193745544</v>
          </cell>
          <cell r="L132">
            <v>1.8554986750026183</v>
          </cell>
          <cell r="M132">
            <v>1.7213254806783014</v>
          </cell>
          <cell r="N132">
            <v>2.3198015679064081</v>
          </cell>
          <cell r="O132">
            <v>2.8100514980216862</v>
          </cell>
        </row>
        <row r="133">
          <cell r="A133" t="str">
            <v>BUCKWD_7_WINTCV</v>
          </cell>
          <cell r="B133" t="str">
            <v>Wintec Energy, Ltd.</v>
          </cell>
          <cell r="C133" t="str">
            <v>LA Basin</v>
          </cell>
          <cell r="D133">
            <v>0.23324400602740353</v>
          </cell>
          <cell r="E133">
            <v>0.248071155984665</v>
          </cell>
          <cell r="F133">
            <v>0.21796944877244662</v>
          </cell>
          <cell r="G133">
            <v>0.20883299092977672</v>
          </cell>
          <cell r="H133">
            <v>0.22206068493581388</v>
          </cell>
          <cell r="I133">
            <v>0.20354485981939077</v>
          </cell>
          <cell r="J133">
            <v>0.18911008548149608</v>
          </cell>
          <cell r="K133">
            <v>0.14369392954996435</v>
          </cell>
          <cell r="L133">
            <v>0.14843989400020949</v>
          </cell>
          <cell r="M133">
            <v>0.1377060384542641</v>
          </cell>
          <cell r="N133">
            <v>0.18558412543251265</v>
          </cell>
          <cell r="O133">
            <v>0.2248041198417349</v>
          </cell>
        </row>
        <row r="134">
          <cell r="A134" t="str">
            <v>BURNYF_2_UNIT 1</v>
          </cell>
          <cell r="B134" t="str">
            <v>Burney Forest Power</v>
          </cell>
          <cell r="C134" t="str">
            <v>CAISO System</v>
          </cell>
          <cell r="D134">
            <v>28.8</v>
          </cell>
          <cell r="E134">
            <v>28.75</v>
          </cell>
          <cell r="F134">
            <v>28.48</v>
          </cell>
          <cell r="G134">
            <v>28.79</v>
          </cell>
          <cell r="H134">
            <v>28.9</v>
          </cell>
          <cell r="I134">
            <v>28.82</v>
          </cell>
          <cell r="J134">
            <v>29</v>
          </cell>
          <cell r="K134">
            <v>28.65</v>
          </cell>
          <cell r="L134">
            <v>29</v>
          </cell>
          <cell r="M134">
            <v>28.57</v>
          </cell>
          <cell r="N134">
            <v>28.75</v>
          </cell>
          <cell r="O134">
            <v>28.98</v>
          </cell>
        </row>
        <row r="135">
          <cell r="A135" t="str">
            <v>BUTTVL_7_UNIT 1</v>
          </cell>
          <cell r="B135" t="str">
            <v>BUTT VALLEY HYDRO</v>
          </cell>
          <cell r="C135" t="str">
            <v>CAISO System</v>
          </cell>
          <cell r="D135">
            <v>38.799999999999997</v>
          </cell>
          <cell r="E135">
            <v>31.6</v>
          </cell>
          <cell r="F135">
            <v>28.8</v>
          </cell>
          <cell r="G135">
            <v>31.2</v>
          </cell>
          <cell r="H135">
            <v>31.6</v>
          </cell>
          <cell r="I135">
            <v>31.6</v>
          </cell>
          <cell r="J135">
            <v>38.799999999999997</v>
          </cell>
          <cell r="K135">
            <v>31.6</v>
          </cell>
          <cell r="L135">
            <v>38.799999999999997</v>
          </cell>
          <cell r="M135">
            <v>31.6</v>
          </cell>
          <cell r="N135">
            <v>31.6</v>
          </cell>
          <cell r="O135">
            <v>38.799999999999997</v>
          </cell>
        </row>
        <row r="136">
          <cell r="A136" t="str">
            <v>CABALO_2_M2BSR1</v>
          </cell>
          <cell r="B136" t="str">
            <v>Mustang 2 Barbaro Solar</v>
          </cell>
          <cell r="C136" t="str">
            <v>Fresno</v>
          </cell>
          <cell r="D136">
            <v>0.2</v>
          </cell>
          <cell r="E136">
            <v>1.5</v>
          </cell>
          <cell r="F136">
            <v>1.75</v>
          </cell>
          <cell r="G136">
            <v>2.2000000000000002</v>
          </cell>
          <cell r="H136">
            <v>3.2</v>
          </cell>
          <cell r="I136">
            <v>6.55</v>
          </cell>
          <cell r="J136">
            <v>7.2</v>
          </cell>
          <cell r="K136">
            <v>6.2</v>
          </cell>
          <cell r="L136">
            <v>5.55</v>
          </cell>
          <cell r="M136">
            <v>3.7</v>
          </cell>
          <cell r="N136">
            <v>2.85</v>
          </cell>
          <cell r="O136">
            <v>1.75</v>
          </cell>
        </row>
        <row r="137">
          <cell r="A137" t="str">
            <v>CABALO_2_M2WSR2</v>
          </cell>
          <cell r="B137" t="str">
            <v>Mustang 2 Whirlaway Solar</v>
          </cell>
          <cell r="C137" t="str">
            <v>Fresno</v>
          </cell>
          <cell r="D137">
            <v>0.4</v>
          </cell>
          <cell r="E137">
            <v>3</v>
          </cell>
          <cell r="F137">
            <v>3.5</v>
          </cell>
          <cell r="G137">
            <v>4.4000000000000004</v>
          </cell>
          <cell r="H137">
            <v>6.4</v>
          </cell>
          <cell r="I137">
            <v>13.1</v>
          </cell>
          <cell r="J137">
            <v>14.4</v>
          </cell>
          <cell r="K137">
            <v>12.4</v>
          </cell>
          <cell r="L137">
            <v>11.1</v>
          </cell>
          <cell r="M137">
            <v>7.4</v>
          </cell>
          <cell r="N137">
            <v>5.7</v>
          </cell>
          <cell r="O137">
            <v>3.5</v>
          </cell>
        </row>
        <row r="138">
          <cell r="A138" t="str">
            <v>CABZON_1_WINDA1</v>
          </cell>
          <cell r="B138" t="str">
            <v>Cabazon Wind Project</v>
          </cell>
          <cell r="C138" t="str">
            <v>LA Basin</v>
          </cell>
          <cell r="D138">
            <v>7.2447001872148062</v>
          </cell>
          <cell r="E138">
            <v>7.7052404510388364</v>
          </cell>
          <cell r="F138">
            <v>6.7702631815684171</v>
          </cell>
          <cell r="G138">
            <v>6.4864792637279134</v>
          </cell>
          <cell r="H138">
            <v>6.8973394563396724</v>
          </cell>
          <cell r="I138">
            <v>6.3222267065113797</v>
          </cell>
          <cell r="J138">
            <v>5.8738738672282871</v>
          </cell>
          <cell r="K138">
            <v>4.4632205390519228</v>
          </cell>
          <cell r="L138">
            <v>4.6106330712186274</v>
          </cell>
          <cell r="M138">
            <v>4.277233012594567</v>
          </cell>
          <cell r="N138">
            <v>5.764355411161378</v>
          </cell>
          <cell r="O138">
            <v>6.9825522072054023</v>
          </cell>
        </row>
        <row r="139">
          <cell r="A139" t="str">
            <v>CALFTN_2_CFSBT1</v>
          </cell>
          <cell r="B139" t="str">
            <v>California Flats Solar Battery</v>
          </cell>
          <cell r="C139" t="str">
            <v>CAISO System</v>
          </cell>
          <cell r="D139">
            <v>60</v>
          </cell>
          <cell r="E139">
            <v>60</v>
          </cell>
          <cell r="F139">
            <v>60</v>
          </cell>
          <cell r="G139">
            <v>60</v>
          </cell>
          <cell r="H139">
            <v>60</v>
          </cell>
          <cell r="I139">
            <v>60</v>
          </cell>
          <cell r="J139">
            <v>60</v>
          </cell>
          <cell r="K139">
            <v>60</v>
          </cell>
          <cell r="L139">
            <v>60</v>
          </cell>
          <cell r="M139">
            <v>60</v>
          </cell>
          <cell r="N139">
            <v>60</v>
          </cell>
          <cell r="O139">
            <v>60</v>
          </cell>
        </row>
        <row r="140">
          <cell r="A140" t="str">
            <v>CALFTN_2_SOLAR</v>
          </cell>
          <cell r="B140" t="str">
            <v>California Flats North</v>
          </cell>
          <cell r="C140" t="str">
            <v>CAISO System</v>
          </cell>
          <cell r="D140">
            <v>0.28999999999999998</v>
          </cell>
          <cell r="E140">
            <v>2.7</v>
          </cell>
          <cell r="F140">
            <v>3.24</v>
          </cell>
          <cell r="G140">
            <v>4.47</v>
          </cell>
          <cell r="H140">
            <v>6.71</v>
          </cell>
          <cell r="I140">
            <v>14</v>
          </cell>
          <cell r="J140">
            <v>15.36</v>
          </cell>
          <cell r="K140">
            <v>12.85</v>
          </cell>
          <cell r="L140">
            <v>10.92</v>
          </cell>
          <cell r="M140">
            <v>6.6</v>
          </cell>
          <cell r="N140">
            <v>4.4000000000000004</v>
          </cell>
          <cell r="O140">
            <v>2.04</v>
          </cell>
        </row>
        <row r="141">
          <cell r="A141" t="str">
            <v>CALFTS_2_CFSSR1</v>
          </cell>
          <cell r="B141" t="str">
            <v>California Flats Solar South</v>
          </cell>
          <cell r="C141" t="str">
            <v>CAISO System</v>
          </cell>
          <cell r="D141">
            <v>0.6</v>
          </cell>
          <cell r="E141">
            <v>4.5</v>
          </cell>
          <cell r="F141">
            <v>5.25</v>
          </cell>
          <cell r="G141">
            <v>6.6</v>
          </cell>
          <cell r="H141">
            <v>9.6</v>
          </cell>
          <cell r="I141">
            <v>19.649999999999999</v>
          </cell>
          <cell r="J141">
            <v>21.6</v>
          </cell>
          <cell r="K141">
            <v>18.600000000000001</v>
          </cell>
          <cell r="L141">
            <v>16.649999999999999</v>
          </cell>
          <cell r="M141">
            <v>11.1</v>
          </cell>
          <cell r="N141">
            <v>8.5500000000000007</v>
          </cell>
          <cell r="O141">
            <v>5.25</v>
          </cell>
        </row>
        <row r="142">
          <cell r="A142" t="str">
            <v>CALGEN_1_UNITS</v>
          </cell>
          <cell r="B142" t="str">
            <v>Coso Navy 1</v>
          </cell>
          <cell r="C142" t="str">
            <v>CAISO System</v>
          </cell>
          <cell r="D142">
            <v>80</v>
          </cell>
          <cell r="E142">
            <v>80</v>
          </cell>
          <cell r="F142">
            <v>80</v>
          </cell>
          <cell r="G142">
            <v>80</v>
          </cell>
          <cell r="H142">
            <v>80</v>
          </cell>
          <cell r="I142">
            <v>80</v>
          </cell>
          <cell r="J142">
            <v>80</v>
          </cell>
          <cell r="K142">
            <v>80</v>
          </cell>
          <cell r="L142">
            <v>80</v>
          </cell>
          <cell r="M142">
            <v>80</v>
          </cell>
          <cell r="N142">
            <v>80</v>
          </cell>
          <cell r="O142">
            <v>80</v>
          </cell>
        </row>
        <row r="143">
          <cell r="A143" t="str">
            <v>CALPIN_1_AGNEW</v>
          </cell>
          <cell r="B143" t="str">
            <v>Agnews Power Plant</v>
          </cell>
          <cell r="C143" t="str">
            <v>Bay Area</v>
          </cell>
          <cell r="D143">
            <v>28.56</v>
          </cell>
          <cell r="E143">
            <v>28.56</v>
          </cell>
          <cell r="F143">
            <v>28.56</v>
          </cell>
          <cell r="G143">
            <v>28.56</v>
          </cell>
          <cell r="H143">
            <v>28.56</v>
          </cell>
          <cell r="I143">
            <v>28.56</v>
          </cell>
          <cell r="J143">
            <v>28.56</v>
          </cell>
          <cell r="K143">
            <v>28.56</v>
          </cell>
          <cell r="L143">
            <v>28.56</v>
          </cell>
          <cell r="M143">
            <v>28.56</v>
          </cell>
          <cell r="N143">
            <v>28.56</v>
          </cell>
          <cell r="O143">
            <v>28.56</v>
          </cell>
        </row>
        <row r="144">
          <cell r="A144" t="str">
            <v>CAMCHE_1_PL1X3</v>
          </cell>
          <cell r="B144" t="str">
            <v>CAMANCHE UNITS  1, 2 &amp;  3 AGGREGATE</v>
          </cell>
          <cell r="C144" t="str">
            <v>Stockton</v>
          </cell>
          <cell r="D144">
            <v>2.4900000000000002</v>
          </cell>
          <cell r="E144">
            <v>4.6399999999999997</v>
          </cell>
          <cell r="F144">
            <v>4.84</v>
          </cell>
          <cell r="G144">
            <v>4.95</v>
          </cell>
          <cell r="H144">
            <v>5.24</v>
          </cell>
          <cell r="I144">
            <v>4.25</v>
          </cell>
          <cell r="J144">
            <v>3.62</v>
          </cell>
          <cell r="K144">
            <v>2.33</v>
          </cell>
          <cell r="L144">
            <v>1.66</v>
          </cell>
          <cell r="M144">
            <v>1.75</v>
          </cell>
          <cell r="N144">
            <v>1.41</v>
          </cell>
          <cell r="O144">
            <v>1.72</v>
          </cell>
        </row>
        <row r="145">
          <cell r="A145" t="str">
            <v>CAMLOT_2_SOLAR1</v>
          </cell>
          <cell r="B145" t="str">
            <v>Camelot</v>
          </cell>
          <cell r="C145" t="str">
            <v>CAISO System</v>
          </cell>
          <cell r="D145">
            <v>0.18</v>
          </cell>
          <cell r="E145">
            <v>1.35</v>
          </cell>
          <cell r="F145">
            <v>1.58</v>
          </cell>
          <cell r="G145">
            <v>1.98</v>
          </cell>
          <cell r="H145">
            <v>2.88</v>
          </cell>
          <cell r="I145">
            <v>5.9</v>
          </cell>
          <cell r="J145">
            <v>6.48</v>
          </cell>
          <cell r="K145">
            <v>5.58</v>
          </cell>
          <cell r="L145">
            <v>5</v>
          </cell>
          <cell r="M145">
            <v>3.33</v>
          </cell>
          <cell r="N145">
            <v>2.57</v>
          </cell>
          <cell r="O145">
            <v>1.58</v>
          </cell>
        </row>
        <row r="146">
          <cell r="A146" t="str">
            <v>CAMLOT_2_SOLAR2</v>
          </cell>
          <cell r="B146" t="str">
            <v>Columbia Two</v>
          </cell>
          <cell r="C146" t="str">
            <v>CAISO System</v>
          </cell>
          <cell r="D146">
            <v>0.06</v>
          </cell>
          <cell r="E146">
            <v>0.45</v>
          </cell>
          <cell r="F146">
            <v>0.53</v>
          </cell>
          <cell r="G146">
            <v>0.66</v>
          </cell>
          <cell r="H146">
            <v>0.96</v>
          </cell>
          <cell r="I146">
            <v>1.97</v>
          </cell>
          <cell r="J146">
            <v>2.16</v>
          </cell>
          <cell r="K146">
            <v>1.86</v>
          </cell>
          <cell r="L146">
            <v>1.67</v>
          </cell>
          <cell r="M146">
            <v>1.1100000000000001</v>
          </cell>
          <cell r="N146">
            <v>0.86</v>
          </cell>
          <cell r="O146">
            <v>0.53</v>
          </cell>
        </row>
        <row r="147">
          <cell r="A147" t="str">
            <v>CAMPFW_7_FARWST</v>
          </cell>
          <cell r="B147" t="str">
            <v>CAMP FAR WEST HYDRO</v>
          </cell>
          <cell r="C147" t="str">
            <v>Sierra</v>
          </cell>
          <cell r="D147">
            <v>0</v>
          </cell>
          <cell r="E147">
            <v>0</v>
          </cell>
          <cell r="F147">
            <v>3.28</v>
          </cell>
          <cell r="G147">
            <v>2</v>
          </cell>
          <cell r="H147">
            <v>1.06</v>
          </cell>
          <cell r="I147">
            <v>0.74</v>
          </cell>
          <cell r="J147">
            <v>3.1</v>
          </cell>
          <cell r="K147">
            <v>3.7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A148" t="str">
            <v>CANTUA_1_SOLAR</v>
          </cell>
          <cell r="B148" t="str">
            <v>Cantua Solar Station</v>
          </cell>
          <cell r="C148" t="str">
            <v>Fresno</v>
          </cell>
          <cell r="D148">
            <v>0.08</v>
          </cell>
          <cell r="E148">
            <v>0.6</v>
          </cell>
          <cell r="F148">
            <v>0.7</v>
          </cell>
          <cell r="G148">
            <v>0.88</v>
          </cell>
          <cell r="H148">
            <v>1.28</v>
          </cell>
          <cell r="I148">
            <v>2.62</v>
          </cell>
          <cell r="J148">
            <v>2.88</v>
          </cell>
          <cell r="K148">
            <v>2.48</v>
          </cell>
          <cell r="L148">
            <v>2.2200000000000002</v>
          </cell>
          <cell r="M148">
            <v>1.48</v>
          </cell>
          <cell r="N148">
            <v>1.1399999999999999</v>
          </cell>
          <cell r="O148">
            <v>0.7</v>
          </cell>
        </row>
        <row r="149">
          <cell r="A149" t="str">
            <v>CAPWD_1_QF</v>
          </cell>
          <cell r="B149" t="str">
            <v>Edom Hills Wind Farm</v>
          </cell>
          <cell r="C149" t="str">
            <v>LA Basin</v>
          </cell>
          <cell r="D149">
            <v>3.4544850892694994</v>
          </cell>
          <cell r="E149">
            <v>3.674084166288031</v>
          </cell>
          <cell r="F149">
            <v>3.22825963901616</v>
          </cell>
          <cell r="G149">
            <v>3.0929431611190417</v>
          </cell>
          <cell r="H149">
            <v>3.2888533261326978</v>
          </cell>
          <cell r="I149">
            <v>3.0146227344462799</v>
          </cell>
          <cell r="J149">
            <v>2.8008349781539761</v>
          </cell>
          <cell r="K149">
            <v>2.1281941838650025</v>
          </cell>
          <cell r="L149">
            <v>2.1984847937152239</v>
          </cell>
          <cell r="M149">
            <v>2.0395098877127751</v>
          </cell>
          <cell r="N149">
            <v>2.7486133728830473</v>
          </cell>
          <cell r="O149">
            <v>3.32948525977721</v>
          </cell>
        </row>
        <row r="150">
          <cell r="A150" t="str">
            <v>CARBOU_7_PL2X3</v>
          </cell>
          <cell r="B150" t="str">
            <v>CARIBOU PH 1 UNIT 2 &amp; 3 AGGREGATE</v>
          </cell>
          <cell r="C150" t="str">
            <v>CAISO System</v>
          </cell>
          <cell r="D150">
            <v>19.600000000000001</v>
          </cell>
          <cell r="E150">
            <v>1.6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22.6</v>
          </cell>
          <cell r="K150">
            <v>32.4</v>
          </cell>
          <cell r="L150">
            <v>20</v>
          </cell>
          <cell r="M150">
            <v>12.8</v>
          </cell>
          <cell r="N150">
            <v>0</v>
          </cell>
          <cell r="O150">
            <v>8</v>
          </cell>
        </row>
        <row r="151">
          <cell r="A151" t="str">
            <v>CARBOU_7_PL4X5</v>
          </cell>
          <cell r="B151" t="str">
            <v>CARIBOU PH 2 UNIT 4 &amp; 5 AGGREGATE</v>
          </cell>
          <cell r="C151" t="str">
            <v>CAISO System</v>
          </cell>
          <cell r="D151">
            <v>47.2</v>
          </cell>
          <cell r="E151">
            <v>43.2</v>
          </cell>
          <cell r="F151">
            <v>47.2</v>
          </cell>
          <cell r="G151">
            <v>16.8</v>
          </cell>
          <cell r="H151">
            <v>29.52</v>
          </cell>
          <cell r="I151">
            <v>64</v>
          </cell>
          <cell r="J151">
            <v>101.19</v>
          </cell>
          <cell r="K151">
            <v>93.2</v>
          </cell>
          <cell r="L151">
            <v>93.46</v>
          </cell>
          <cell r="M151">
            <v>80</v>
          </cell>
          <cell r="N151">
            <v>25.6</v>
          </cell>
          <cell r="O151">
            <v>43.44</v>
          </cell>
        </row>
        <row r="152">
          <cell r="A152" t="str">
            <v>CARBOU_7_UNIT 1</v>
          </cell>
          <cell r="B152" t="str">
            <v>CARIBOU PH 1 UNIT 1</v>
          </cell>
          <cell r="C152" t="str">
            <v>CAISO System</v>
          </cell>
          <cell r="D152">
            <v>19.04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8.8000000000000007</v>
          </cell>
          <cell r="K152">
            <v>19.04</v>
          </cell>
          <cell r="L152">
            <v>16.8</v>
          </cell>
          <cell r="M152">
            <v>0</v>
          </cell>
          <cell r="N152">
            <v>0</v>
          </cell>
          <cell r="O152">
            <v>0</v>
          </cell>
        </row>
        <row r="153">
          <cell r="A153" t="str">
            <v>CARLS1_2_CARCT1</v>
          </cell>
          <cell r="B153" t="str">
            <v>Carlsbad 1</v>
          </cell>
          <cell r="C153" t="str">
            <v>San Diego-IV</v>
          </cell>
          <cell r="D153">
            <v>422</v>
          </cell>
          <cell r="E153">
            <v>422</v>
          </cell>
          <cell r="F153">
            <v>422</v>
          </cell>
          <cell r="G153">
            <v>422</v>
          </cell>
          <cell r="H153">
            <v>422</v>
          </cell>
          <cell r="I153">
            <v>422</v>
          </cell>
          <cell r="J153">
            <v>422</v>
          </cell>
          <cell r="K153">
            <v>422</v>
          </cell>
          <cell r="L153">
            <v>422</v>
          </cell>
          <cell r="M153">
            <v>422</v>
          </cell>
          <cell r="N153">
            <v>422</v>
          </cell>
          <cell r="O153">
            <v>422</v>
          </cell>
        </row>
        <row r="154">
          <cell r="A154" t="str">
            <v>CARLS2_1_CARCT1</v>
          </cell>
          <cell r="B154" t="str">
            <v>Carlsbad 2</v>
          </cell>
          <cell r="C154" t="str">
            <v>San Diego-IV</v>
          </cell>
          <cell r="D154">
            <v>105.5</v>
          </cell>
          <cell r="E154">
            <v>105.5</v>
          </cell>
          <cell r="F154">
            <v>105.5</v>
          </cell>
          <cell r="G154">
            <v>105.5</v>
          </cell>
          <cell r="H154">
            <v>105.5</v>
          </cell>
          <cell r="I154">
            <v>105.5</v>
          </cell>
          <cell r="J154">
            <v>105.5</v>
          </cell>
          <cell r="K154">
            <v>105.5</v>
          </cell>
          <cell r="L154">
            <v>105.5</v>
          </cell>
          <cell r="M154">
            <v>105.5</v>
          </cell>
          <cell r="N154">
            <v>105.5</v>
          </cell>
          <cell r="O154">
            <v>105.5</v>
          </cell>
        </row>
        <row r="155">
          <cell r="A155" t="str">
            <v>CATLNA_2_SOLAR</v>
          </cell>
          <cell r="B155" t="str">
            <v>Catalina Solar - Phases 1 and 2</v>
          </cell>
          <cell r="C155" t="str">
            <v>CAISO System</v>
          </cell>
          <cell r="D155">
            <v>0.44</v>
          </cell>
          <cell r="E155">
            <v>3.3</v>
          </cell>
          <cell r="F155">
            <v>3.85</v>
          </cell>
          <cell r="G155">
            <v>4.84</v>
          </cell>
          <cell r="H155">
            <v>7.04</v>
          </cell>
          <cell r="I155">
            <v>14.41</v>
          </cell>
          <cell r="J155">
            <v>15.84</v>
          </cell>
          <cell r="K155">
            <v>13.64</v>
          </cell>
          <cell r="L155">
            <v>12.21</v>
          </cell>
          <cell r="M155">
            <v>8.14</v>
          </cell>
          <cell r="N155">
            <v>6.27</v>
          </cell>
          <cell r="O155">
            <v>3.85</v>
          </cell>
        </row>
        <row r="156">
          <cell r="A156" t="str">
            <v>CATLNA_2_SOLAR2</v>
          </cell>
          <cell r="B156" t="str">
            <v>Catalina Solar 2</v>
          </cell>
          <cell r="C156" t="str">
            <v>CAISO System</v>
          </cell>
          <cell r="D156">
            <v>7.0000000000000007E-2</v>
          </cell>
          <cell r="E156">
            <v>0.54</v>
          </cell>
          <cell r="F156">
            <v>0.63</v>
          </cell>
          <cell r="G156">
            <v>0.79</v>
          </cell>
          <cell r="H156">
            <v>1.1499999999999999</v>
          </cell>
          <cell r="I156">
            <v>2.36</v>
          </cell>
          <cell r="J156">
            <v>2.59</v>
          </cell>
          <cell r="K156">
            <v>2.23</v>
          </cell>
          <cell r="L156">
            <v>2</v>
          </cell>
          <cell r="M156">
            <v>1.33</v>
          </cell>
          <cell r="N156">
            <v>1.03</v>
          </cell>
          <cell r="O156">
            <v>0.63</v>
          </cell>
        </row>
        <row r="157">
          <cell r="A157" t="str">
            <v>CAVLSR_2_BSOLAR</v>
          </cell>
          <cell r="B157" t="str">
            <v>California Valley Solar Ranch-Phase B</v>
          </cell>
          <cell r="C157" t="str">
            <v>CAISO System</v>
          </cell>
          <cell r="D157">
            <v>0.16</v>
          </cell>
          <cell r="E157">
            <v>1.2</v>
          </cell>
          <cell r="F157">
            <v>1.4</v>
          </cell>
          <cell r="G157">
            <v>1.76</v>
          </cell>
          <cell r="H157">
            <v>2.56</v>
          </cell>
          <cell r="I157">
            <v>5.24</v>
          </cell>
          <cell r="J157">
            <v>5.76</v>
          </cell>
          <cell r="K157">
            <v>4.96</v>
          </cell>
          <cell r="L157">
            <v>4.4400000000000004</v>
          </cell>
          <cell r="M157">
            <v>2.96</v>
          </cell>
          <cell r="N157">
            <v>2.2799999999999998</v>
          </cell>
          <cell r="O157">
            <v>1.4</v>
          </cell>
        </row>
        <row r="158">
          <cell r="A158" t="str">
            <v>CAVLSR_2_RSOLAR</v>
          </cell>
          <cell r="B158" t="str">
            <v>California Valley Solar Ranch-Phase A</v>
          </cell>
          <cell r="C158" t="str">
            <v>CAISO System</v>
          </cell>
          <cell r="D158">
            <v>0.84</v>
          </cell>
          <cell r="E158">
            <v>6.3</v>
          </cell>
          <cell r="F158">
            <v>7.35</v>
          </cell>
          <cell r="G158">
            <v>9.24</v>
          </cell>
          <cell r="H158">
            <v>13.44</v>
          </cell>
          <cell r="I158">
            <v>27.51</v>
          </cell>
          <cell r="J158">
            <v>30.24</v>
          </cell>
          <cell r="K158">
            <v>26.04</v>
          </cell>
          <cell r="L158">
            <v>23.31</v>
          </cell>
          <cell r="M158">
            <v>15.54</v>
          </cell>
          <cell r="N158">
            <v>11.97</v>
          </cell>
          <cell r="O158">
            <v>7.35</v>
          </cell>
        </row>
        <row r="159">
          <cell r="A159" t="str">
            <v>CAYTNO_2_VASCO</v>
          </cell>
          <cell r="B159" t="str">
            <v>Vasco Road</v>
          </cell>
          <cell r="C159" t="str">
            <v>Bay Area</v>
          </cell>
          <cell r="D159">
            <v>3.98</v>
          </cell>
          <cell r="E159">
            <v>4.08</v>
          </cell>
          <cell r="F159">
            <v>4.08</v>
          </cell>
          <cell r="G159">
            <v>4.07</v>
          </cell>
          <cell r="H159">
            <v>4.0599999999999996</v>
          </cell>
          <cell r="I159">
            <v>4.04</v>
          </cell>
          <cell r="J159">
            <v>4.0199999999999996</v>
          </cell>
          <cell r="K159">
            <v>4.03</v>
          </cell>
          <cell r="L159">
            <v>4.04</v>
          </cell>
          <cell r="M159">
            <v>3.91</v>
          </cell>
          <cell r="N159">
            <v>3.98</v>
          </cell>
          <cell r="O159">
            <v>4.1100000000000003</v>
          </cell>
        </row>
        <row r="160">
          <cell r="A160" t="str">
            <v>CDWR07_2_GEN</v>
          </cell>
          <cell r="B160" t="str">
            <v>CDWR07_2_GEN</v>
          </cell>
          <cell r="C160" t="str">
            <v>CAISO System</v>
          </cell>
          <cell r="D160">
            <v>115.6</v>
          </cell>
          <cell r="E160">
            <v>115.6</v>
          </cell>
          <cell r="F160">
            <v>115.6</v>
          </cell>
          <cell r="G160">
            <v>115.6</v>
          </cell>
          <cell r="H160">
            <v>115.6</v>
          </cell>
          <cell r="I160">
            <v>115.6</v>
          </cell>
          <cell r="J160">
            <v>115.6</v>
          </cell>
          <cell r="K160">
            <v>115.6</v>
          </cell>
          <cell r="L160">
            <v>115.6</v>
          </cell>
          <cell r="M160">
            <v>115.6</v>
          </cell>
          <cell r="N160">
            <v>115.6</v>
          </cell>
          <cell r="O160">
            <v>115.6</v>
          </cell>
        </row>
        <row r="161">
          <cell r="A161" t="str">
            <v>CEDRCK_6_UNIT</v>
          </cell>
          <cell r="B161" t="str">
            <v>Water Wheel Ranch</v>
          </cell>
          <cell r="C161" t="str">
            <v>CAISO System</v>
          </cell>
          <cell r="D161">
            <v>0.24</v>
          </cell>
          <cell r="E161">
            <v>0.27</v>
          </cell>
          <cell r="F161">
            <v>0.28999999999999998</v>
          </cell>
          <cell r="G161">
            <v>0.44</v>
          </cell>
          <cell r="H161">
            <v>0.52</v>
          </cell>
          <cell r="I161">
            <v>0.26</v>
          </cell>
          <cell r="J161">
            <v>0.12</v>
          </cell>
          <cell r="K161">
            <v>0.09</v>
          </cell>
          <cell r="L161">
            <v>0.08</v>
          </cell>
          <cell r="M161">
            <v>0.1</v>
          </cell>
          <cell r="N161">
            <v>0.14000000000000001</v>
          </cell>
          <cell r="O161">
            <v>0.17</v>
          </cell>
        </row>
        <row r="162">
          <cell r="A162" t="str">
            <v>CEDUCR_2_SOLAR1</v>
          </cell>
          <cell r="B162" t="str">
            <v>Ducor Solar 1</v>
          </cell>
          <cell r="C162" t="str">
            <v>Big Creek-Ventura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A163" t="str">
            <v>CEDUCR_2_SOLAR2</v>
          </cell>
          <cell r="B163" t="str">
            <v>Ducor Solar 2</v>
          </cell>
          <cell r="C163" t="str">
            <v>Big Creek-Ventura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A164" t="str">
            <v>CEDUCR_2_SOLAR3</v>
          </cell>
          <cell r="B164" t="str">
            <v>Ducor Solar 3</v>
          </cell>
          <cell r="C164" t="str">
            <v>Big Creek-Ventura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A165" t="str">
            <v>CEDUCR_2_SOLAR4</v>
          </cell>
          <cell r="B165" t="str">
            <v>Ducor Solar 4</v>
          </cell>
          <cell r="C165" t="str">
            <v>Big Creek-Ventura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 t="str">
            <v>CENT40_1_C40SR1</v>
          </cell>
          <cell r="B166" t="str">
            <v>CENTRAL 40</v>
          </cell>
          <cell r="C166" t="str">
            <v>Stockton</v>
          </cell>
          <cell r="D166">
            <v>0.16</v>
          </cell>
          <cell r="E166">
            <v>1.2</v>
          </cell>
          <cell r="F166">
            <v>1.4</v>
          </cell>
          <cell r="G166">
            <v>1.76</v>
          </cell>
          <cell r="H166">
            <v>2.56</v>
          </cell>
          <cell r="I166">
            <v>5.24</v>
          </cell>
          <cell r="J166">
            <v>5.76</v>
          </cell>
          <cell r="K166">
            <v>4.96</v>
          </cell>
          <cell r="L166">
            <v>4.4400000000000004</v>
          </cell>
          <cell r="M166">
            <v>2.96</v>
          </cell>
          <cell r="N166">
            <v>2.2799999999999998</v>
          </cell>
          <cell r="O166">
            <v>1.4</v>
          </cell>
        </row>
        <row r="167">
          <cell r="A167" t="str">
            <v>CENTER_2_RHONDO</v>
          </cell>
          <cell r="B167" t="str">
            <v>MWD Rio Hondo Hydroelectric Recovery Pla</v>
          </cell>
          <cell r="C167" t="str">
            <v>LA Basin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A168" t="str">
            <v>CENTER_2_SOLAR1</v>
          </cell>
          <cell r="B168" t="str">
            <v>Pico Rivera</v>
          </cell>
          <cell r="C168" t="str">
            <v>LA Basin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A169" t="str">
            <v>CENTER_2_TECNG1</v>
          </cell>
          <cell r="B169" t="str">
            <v>TECHNICAST</v>
          </cell>
          <cell r="C169" t="str">
            <v>LA Basin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A170" t="str">
            <v>CENTER_6_PEAKER</v>
          </cell>
          <cell r="B170" t="str">
            <v>Center Peaker</v>
          </cell>
          <cell r="C170" t="str">
            <v>LA Basin</v>
          </cell>
          <cell r="D170">
            <v>47.11</v>
          </cell>
          <cell r="E170">
            <v>47.11</v>
          </cell>
          <cell r="F170">
            <v>47.11</v>
          </cell>
          <cell r="G170">
            <v>47.11</v>
          </cell>
          <cell r="H170">
            <v>47.11</v>
          </cell>
          <cell r="I170">
            <v>47.11</v>
          </cell>
          <cell r="J170">
            <v>47.11</v>
          </cell>
          <cell r="K170">
            <v>47.11</v>
          </cell>
          <cell r="L170">
            <v>47.11</v>
          </cell>
          <cell r="M170">
            <v>47.11</v>
          </cell>
          <cell r="N170">
            <v>47.11</v>
          </cell>
          <cell r="O170">
            <v>47.11</v>
          </cell>
        </row>
        <row r="171">
          <cell r="A171" t="str">
            <v>CENTRY_6_PL1X4</v>
          </cell>
          <cell r="B171" t="str">
            <v>CENTURY GENERATING PLANT (AGGREGATE)</v>
          </cell>
          <cell r="C171" t="str">
            <v>LA Basin</v>
          </cell>
          <cell r="D171">
            <v>40</v>
          </cell>
          <cell r="E171">
            <v>40</v>
          </cell>
          <cell r="F171">
            <v>40</v>
          </cell>
          <cell r="G171">
            <v>40</v>
          </cell>
          <cell r="H171">
            <v>40</v>
          </cell>
          <cell r="I171">
            <v>40</v>
          </cell>
          <cell r="J171">
            <v>40</v>
          </cell>
          <cell r="K171">
            <v>40</v>
          </cell>
          <cell r="L171">
            <v>40</v>
          </cell>
          <cell r="M171">
            <v>40</v>
          </cell>
          <cell r="N171">
            <v>40</v>
          </cell>
          <cell r="O171">
            <v>40</v>
          </cell>
        </row>
        <row r="172">
          <cell r="A172" t="str">
            <v>CHALK_1_UNIT</v>
          </cell>
          <cell r="B172" t="str">
            <v>CHALK CLIFF LIMITED</v>
          </cell>
          <cell r="C172" t="str">
            <v>CAISO System</v>
          </cell>
          <cell r="D172">
            <v>48.67</v>
          </cell>
          <cell r="E172">
            <v>48.67</v>
          </cell>
          <cell r="F172">
            <v>48.67</v>
          </cell>
          <cell r="G172">
            <v>48.67</v>
          </cell>
          <cell r="H172">
            <v>48.67</v>
          </cell>
          <cell r="I172">
            <v>48.67</v>
          </cell>
          <cell r="J172">
            <v>48.67</v>
          </cell>
          <cell r="K172">
            <v>48.67</v>
          </cell>
          <cell r="L172">
            <v>48.67</v>
          </cell>
          <cell r="M172">
            <v>48.67</v>
          </cell>
          <cell r="N172">
            <v>48.67</v>
          </cell>
          <cell r="O172">
            <v>48.67</v>
          </cell>
        </row>
        <row r="173">
          <cell r="A173" t="str">
            <v>CHARMN_2_PGONG1</v>
          </cell>
          <cell r="B173" t="str">
            <v>PROCTER  AND  GAMBLE OXNARD I</v>
          </cell>
          <cell r="C173" t="str">
            <v>Big Creek-Ventura</v>
          </cell>
          <cell r="D173">
            <v>19.87</v>
          </cell>
          <cell r="E173">
            <v>19.87</v>
          </cell>
          <cell r="F173">
            <v>19.87</v>
          </cell>
          <cell r="G173">
            <v>19.87</v>
          </cell>
          <cell r="H173">
            <v>19.87</v>
          </cell>
          <cell r="I173">
            <v>19.87</v>
          </cell>
          <cell r="J173">
            <v>19.87</v>
          </cell>
          <cell r="K173">
            <v>19.87</v>
          </cell>
          <cell r="L173">
            <v>19.309999999999999</v>
          </cell>
          <cell r="M173">
            <v>19.829999999999998</v>
          </cell>
          <cell r="N173">
            <v>18.36</v>
          </cell>
          <cell r="O173">
            <v>19.87</v>
          </cell>
        </row>
        <row r="174">
          <cell r="A174" t="str">
            <v>CHEVCD_6_UNIT</v>
          </cell>
          <cell r="B174" t="str">
            <v>CHEVRON USA (TAFT/CADET)</v>
          </cell>
          <cell r="C174" t="str">
            <v>CAISO System</v>
          </cell>
          <cell r="D174">
            <v>0.96</v>
          </cell>
          <cell r="E174">
            <v>1.66</v>
          </cell>
          <cell r="F174">
            <v>1.51</v>
          </cell>
          <cell r="G174">
            <v>1.39</v>
          </cell>
          <cell r="H174">
            <v>1.28</v>
          </cell>
          <cell r="I174">
            <v>1.72</v>
          </cell>
          <cell r="J174">
            <v>1.62</v>
          </cell>
          <cell r="K174">
            <v>1.64</v>
          </cell>
          <cell r="L174">
            <v>1.71</v>
          </cell>
          <cell r="M174">
            <v>1.68</v>
          </cell>
          <cell r="N174">
            <v>1.87</v>
          </cell>
          <cell r="O174">
            <v>1.55</v>
          </cell>
        </row>
        <row r="175">
          <cell r="A175" t="str">
            <v>CHEVCO_6_UNIT 1</v>
          </cell>
          <cell r="B175" t="str">
            <v>CHEVRON USA (COALINGA)</v>
          </cell>
          <cell r="C175" t="str">
            <v>Fresno</v>
          </cell>
          <cell r="D175">
            <v>1.19</v>
          </cell>
          <cell r="E175">
            <v>1.22</v>
          </cell>
          <cell r="F175">
            <v>1.34</v>
          </cell>
          <cell r="G175">
            <v>1.3</v>
          </cell>
          <cell r="H175">
            <v>2.1800000000000002</v>
          </cell>
          <cell r="I175">
            <v>2.19</v>
          </cell>
          <cell r="J175">
            <v>2.31</v>
          </cell>
          <cell r="K175">
            <v>2.71</v>
          </cell>
          <cell r="L175">
            <v>2.87</v>
          </cell>
          <cell r="M175">
            <v>2.42</v>
          </cell>
          <cell r="N175">
            <v>1.5</v>
          </cell>
          <cell r="O175">
            <v>1.1499999999999999</v>
          </cell>
        </row>
        <row r="176">
          <cell r="A176" t="str">
            <v>CHEVCO_6_UNIT 2</v>
          </cell>
          <cell r="B176" t="str">
            <v>AERA ENERGY LLC. (COALINGA)</v>
          </cell>
          <cell r="C176" t="str">
            <v>Fresno</v>
          </cell>
          <cell r="D176">
            <v>0.93</v>
          </cell>
          <cell r="E176">
            <v>1.01</v>
          </cell>
          <cell r="F176">
            <v>1.1100000000000001</v>
          </cell>
          <cell r="G176">
            <v>1.08</v>
          </cell>
          <cell r="H176">
            <v>0.91</v>
          </cell>
          <cell r="I176">
            <v>0.73</v>
          </cell>
          <cell r="J176">
            <v>0.66</v>
          </cell>
          <cell r="K176">
            <v>0.6</v>
          </cell>
          <cell r="L176">
            <v>0.72</v>
          </cell>
          <cell r="M176">
            <v>0.94</v>
          </cell>
          <cell r="N176">
            <v>1.02</v>
          </cell>
          <cell r="O176">
            <v>1</v>
          </cell>
        </row>
        <row r="177">
          <cell r="A177" t="str">
            <v>CHEVCY_1_UNIT</v>
          </cell>
          <cell r="B177" t="str">
            <v>CHEVRON USA (CYMRIC)</v>
          </cell>
          <cell r="C177" t="str">
            <v>CAISO System</v>
          </cell>
          <cell r="D177">
            <v>4.8099999999999996</v>
          </cell>
          <cell r="E177">
            <v>4.08</v>
          </cell>
          <cell r="F177">
            <v>3.46</v>
          </cell>
          <cell r="G177">
            <v>3.57</v>
          </cell>
          <cell r="H177">
            <v>3.18</v>
          </cell>
          <cell r="I177">
            <v>3.7</v>
          </cell>
          <cell r="J177">
            <v>3.6</v>
          </cell>
          <cell r="K177">
            <v>2.92</v>
          </cell>
          <cell r="L177">
            <v>2.61</v>
          </cell>
          <cell r="M177">
            <v>3.71</v>
          </cell>
          <cell r="N177">
            <v>3.21</v>
          </cell>
          <cell r="O177">
            <v>3.4</v>
          </cell>
        </row>
        <row r="178">
          <cell r="A178" t="str">
            <v>CHEVMN_2_UNITS</v>
          </cell>
          <cell r="B178" t="str">
            <v>CHEVRON U.S.A. UNITS 1 &amp; 2 AGGREGATE</v>
          </cell>
          <cell r="C178" t="str">
            <v>LA Basin</v>
          </cell>
          <cell r="D178">
            <v>3.34</v>
          </cell>
          <cell r="E178">
            <v>0.03</v>
          </cell>
          <cell r="F178">
            <v>5.47</v>
          </cell>
          <cell r="G178">
            <v>9.74</v>
          </cell>
          <cell r="H178">
            <v>2.58</v>
          </cell>
          <cell r="I178">
            <v>3</v>
          </cell>
          <cell r="J178">
            <v>3.77</v>
          </cell>
          <cell r="K178">
            <v>2.81</v>
          </cell>
          <cell r="L178">
            <v>3.42</v>
          </cell>
          <cell r="M178">
            <v>2.87</v>
          </cell>
          <cell r="N178">
            <v>1.39</v>
          </cell>
          <cell r="O178">
            <v>3.47</v>
          </cell>
        </row>
        <row r="179">
          <cell r="A179" t="str">
            <v>CHICPK_7_UNIT 1</v>
          </cell>
          <cell r="B179" t="str">
            <v>Chicago Park Powerhouse</v>
          </cell>
          <cell r="C179" t="str">
            <v>Sierra</v>
          </cell>
          <cell r="D179">
            <v>19.68</v>
          </cell>
          <cell r="E179">
            <v>19.940000000000001</v>
          </cell>
          <cell r="F179">
            <v>19.8</v>
          </cell>
          <cell r="G179">
            <v>19.2</v>
          </cell>
          <cell r="H179">
            <v>20.54</v>
          </cell>
          <cell r="I179">
            <v>21.6</v>
          </cell>
          <cell r="J179">
            <v>27.6</v>
          </cell>
          <cell r="K179">
            <v>27.2</v>
          </cell>
          <cell r="L179">
            <v>8.8000000000000007</v>
          </cell>
          <cell r="M179">
            <v>6.4</v>
          </cell>
          <cell r="N179">
            <v>18.8</v>
          </cell>
          <cell r="O179">
            <v>23.32</v>
          </cell>
        </row>
        <row r="180">
          <cell r="A180" t="str">
            <v>CHILLS_1_SYCENG</v>
          </cell>
          <cell r="B180" t="str">
            <v>Sycamore Energy 1</v>
          </cell>
          <cell r="C180" t="str">
            <v>San Diego-IV</v>
          </cell>
          <cell r="D180">
            <v>0.68</v>
          </cell>
          <cell r="E180">
            <v>0.72</v>
          </cell>
          <cell r="F180">
            <v>0.8</v>
          </cell>
          <cell r="G180">
            <v>0.79</v>
          </cell>
          <cell r="H180">
            <v>0.72</v>
          </cell>
          <cell r="I180">
            <v>0.66</v>
          </cell>
          <cell r="J180">
            <v>0.85</v>
          </cell>
          <cell r="K180">
            <v>0.88</v>
          </cell>
          <cell r="L180">
            <v>0.86</v>
          </cell>
          <cell r="M180">
            <v>0.79</v>
          </cell>
          <cell r="N180">
            <v>0.77</v>
          </cell>
          <cell r="O180">
            <v>0.77</v>
          </cell>
        </row>
        <row r="181">
          <cell r="A181" t="str">
            <v>CHILLS_7_UNITA1</v>
          </cell>
          <cell r="B181" t="str">
            <v>Sycamore Energy 2</v>
          </cell>
          <cell r="C181" t="str">
            <v>San Diego-IV</v>
          </cell>
          <cell r="D181">
            <v>1.82</v>
          </cell>
          <cell r="E181">
            <v>2</v>
          </cell>
          <cell r="F181">
            <v>2</v>
          </cell>
          <cell r="G181">
            <v>2</v>
          </cell>
          <cell r="H181">
            <v>1.4</v>
          </cell>
          <cell r="I181">
            <v>1.68</v>
          </cell>
          <cell r="J181">
            <v>1.56</v>
          </cell>
          <cell r="K181">
            <v>1.52</v>
          </cell>
          <cell r="L181">
            <v>1.74</v>
          </cell>
          <cell r="M181">
            <v>1.75</v>
          </cell>
          <cell r="N181">
            <v>1.8</v>
          </cell>
          <cell r="O181">
            <v>1.61</v>
          </cell>
        </row>
        <row r="182">
          <cell r="A182" t="str">
            <v>CHINO_2_APEBT1</v>
          </cell>
          <cell r="B182" t="str">
            <v>Pomona Energy Storage</v>
          </cell>
          <cell r="C182" t="str">
            <v>LA Basin</v>
          </cell>
          <cell r="D182">
            <v>20</v>
          </cell>
          <cell r="E182">
            <v>20</v>
          </cell>
          <cell r="F182">
            <v>20</v>
          </cell>
          <cell r="G182">
            <v>20</v>
          </cell>
          <cell r="H182">
            <v>20</v>
          </cell>
          <cell r="I182">
            <v>20</v>
          </cell>
          <cell r="J182">
            <v>20</v>
          </cell>
          <cell r="K182">
            <v>20</v>
          </cell>
          <cell r="L182">
            <v>20</v>
          </cell>
          <cell r="M182">
            <v>20</v>
          </cell>
          <cell r="N182">
            <v>20</v>
          </cell>
          <cell r="O182">
            <v>20</v>
          </cell>
        </row>
        <row r="183">
          <cell r="A183" t="str">
            <v>CHINO_2_JURUPA</v>
          </cell>
          <cell r="B183" t="str">
            <v>Jurupa</v>
          </cell>
          <cell r="C183" t="str">
            <v>LA Basin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A184" t="str">
            <v>CHINO_2_QF</v>
          </cell>
          <cell r="B184" t="str">
            <v>CHINO QFS</v>
          </cell>
          <cell r="C184" t="str">
            <v>LA Basin</v>
          </cell>
          <cell r="D184">
            <v>0</v>
          </cell>
          <cell r="E184">
            <v>0.02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</row>
        <row r="185">
          <cell r="A185" t="str">
            <v>CHINO_2_SASOLR</v>
          </cell>
          <cell r="B185" t="str">
            <v>SS San Antonio West LLC</v>
          </cell>
          <cell r="C185" t="str">
            <v>LA Basin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A186" t="str">
            <v>CHINO_2_SOLAR</v>
          </cell>
          <cell r="B186" t="str">
            <v>Chino RT Solar 1</v>
          </cell>
          <cell r="C186" t="str">
            <v>LA Basin</v>
          </cell>
          <cell r="D186">
            <v>0</v>
          </cell>
          <cell r="E186">
            <v>0.03</v>
          </cell>
          <cell r="F186">
            <v>0.04</v>
          </cell>
          <cell r="G186">
            <v>0.04</v>
          </cell>
          <cell r="H186">
            <v>0.06</v>
          </cell>
          <cell r="I186">
            <v>0.13</v>
          </cell>
          <cell r="J186">
            <v>0.14000000000000001</v>
          </cell>
          <cell r="K186">
            <v>0.12</v>
          </cell>
          <cell r="L186">
            <v>0.11</v>
          </cell>
          <cell r="M186">
            <v>7.0000000000000007E-2</v>
          </cell>
          <cell r="N186">
            <v>0.06</v>
          </cell>
          <cell r="O186">
            <v>0.04</v>
          </cell>
        </row>
        <row r="187">
          <cell r="A187" t="str">
            <v>CHINO_2_SOLAR2</v>
          </cell>
          <cell r="B187" t="str">
            <v>Kona Solar - Terra Francesca</v>
          </cell>
          <cell r="C187" t="str">
            <v>LA Basin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A188" t="str">
            <v>CHINO_6_CIMGEN</v>
          </cell>
          <cell r="B188" t="str">
            <v>Chino Co-Generation</v>
          </cell>
          <cell r="C188" t="str">
            <v>LA Basin</v>
          </cell>
          <cell r="D188">
            <v>26</v>
          </cell>
          <cell r="E188">
            <v>26</v>
          </cell>
          <cell r="F188">
            <v>26</v>
          </cell>
          <cell r="G188">
            <v>26</v>
          </cell>
          <cell r="H188">
            <v>26</v>
          </cell>
          <cell r="I188">
            <v>26</v>
          </cell>
          <cell r="J188">
            <v>26</v>
          </cell>
          <cell r="K188">
            <v>26</v>
          </cell>
          <cell r="L188">
            <v>26</v>
          </cell>
          <cell r="M188">
            <v>26</v>
          </cell>
          <cell r="N188">
            <v>26</v>
          </cell>
          <cell r="O188">
            <v>26</v>
          </cell>
        </row>
        <row r="189">
          <cell r="A189" t="str">
            <v>CHWCHL_1_BIOMAS</v>
          </cell>
          <cell r="B189" t="str">
            <v>Chow II Biomass to Energy</v>
          </cell>
          <cell r="C189" t="str">
            <v>Fresno</v>
          </cell>
          <cell r="D189">
            <v>9.67</v>
          </cell>
          <cell r="E189">
            <v>9.8000000000000007</v>
          </cell>
          <cell r="F189">
            <v>9.3800000000000008</v>
          </cell>
          <cell r="G189">
            <v>9.32</v>
          </cell>
          <cell r="H189">
            <v>9.4700000000000006</v>
          </cell>
          <cell r="I189">
            <v>9.76</v>
          </cell>
          <cell r="J189">
            <v>9.6</v>
          </cell>
          <cell r="K189">
            <v>9.39</v>
          </cell>
          <cell r="L189">
            <v>9.61</v>
          </cell>
          <cell r="M189">
            <v>9.4499999999999993</v>
          </cell>
          <cell r="N189">
            <v>9.42</v>
          </cell>
          <cell r="O189">
            <v>9.08</v>
          </cell>
        </row>
        <row r="190">
          <cell r="A190" t="str">
            <v>CHWCHL_1_UNIT</v>
          </cell>
          <cell r="B190" t="str">
            <v>CHOW 2 PEAKER PLANT</v>
          </cell>
          <cell r="C190" t="str">
            <v>Fresno</v>
          </cell>
          <cell r="D190">
            <v>48</v>
          </cell>
          <cell r="E190">
            <v>48</v>
          </cell>
          <cell r="F190">
            <v>48</v>
          </cell>
          <cell r="G190">
            <v>48</v>
          </cell>
          <cell r="H190">
            <v>48</v>
          </cell>
          <cell r="I190">
            <v>48</v>
          </cell>
          <cell r="J190">
            <v>48</v>
          </cell>
          <cell r="K190">
            <v>48</v>
          </cell>
          <cell r="L190">
            <v>48</v>
          </cell>
          <cell r="M190">
            <v>48</v>
          </cell>
          <cell r="N190">
            <v>48</v>
          </cell>
          <cell r="O190">
            <v>48</v>
          </cell>
        </row>
        <row r="191">
          <cell r="A191" t="str">
            <v>CLOVDL_1_SOLAR</v>
          </cell>
          <cell r="B191" t="str">
            <v>Cloverdale Solar I</v>
          </cell>
          <cell r="C191" t="str">
            <v>NCNB</v>
          </cell>
          <cell r="D191">
            <v>0.01</v>
          </cell>
          <cell r="E191">
            <v>0.05</v>
          </cell>
          <cell r="F191">
            <v>0.05</v>
          </cell>
          <cell r="G191">
            <v>7.0000000000000007E-2</v>
          </cell>
          <cell r="H191">
            <v>0.1</v>
          </cell>
          <cell r="I191">
            <v>0.2</v>
          </cell>
          <cell r="J191">
            <v>0.22</v>
          </cell>
          <cell r="K191">
            <v>0.19</v>
          </cell>
          <cell r="L191">
            <v>0.17</v>
          </cell>
          <cell r="M191">
            <v>0.11</v>
          </cell>
          <cell r="N191">
            <v>0.09</v>
          </cell>
          <cell r="O191">
            <v>0.05</v>
          </cell>
        </row>
        <row r="192">
          <cell r="A192" t="str">
            <v>CLOVER_2_UNIT</v>
          </cell>
          <cell r="B192" t="str">
            <v>Clover Creek</v>
          </cell>
          <cell r="C192" t="str">
            <v>CAISO System</v>
          </cell>
          <cell r="D192">
            <v>0.51</v>
          </cell>
          <cell r="E192">
            <v>0.62</v>
          </cell>
          <cell r="F192">
            <v>0.53</v>
          </cell>
          <cell r="G192">
            <v>0.72</v>
          </cell>
          <cell r="H192">
            <v>0.47</v>
          </cell>
          <cell r="I192">
            <v>0.32</v>
          </cell>
          <cell r="J192">
            <v>0.21</v>
          </cell>
          <cell r="K192">
            <v>0.13</v>
          </cell>
          <cell r="L192">
            <v>0.06</v>
          </cell>
          <cell r="M192">
            <v>0.04</v>
          </cell>
          <cell r="N192">
            <v>0.09</v>
          </cell>
          <cell r="O192">
            <v>0.37</v>
          </cell>
        </row>
        <row r="193">
          <cell r="A193" t="str">
            <v>CLRMTK_1_QF</v>
          </cell>
          <cell r="B193" t="str">
            <v>SMALL QF AGGREGATION - OAKLAND</v>
          </cell>
          <cell r="C193" t="str">
            <v>Bay Area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A194" t="str">
            <v>CNTNLA_2_SOLAR1</v>
          </cell>
          <cell r="B194" t="str">
            <v xml:space="preserve">Centinela Solar Energy I </v>
          </cell>
          <cell r="C194" t="str">
            <v>San Diego-IV</v>
          </cell>
          <cell r="D194">
            <v>0.5</v>
          </cell>
          <cell r="E194">
            <v>3.75</v>
          </cell>
          <cell r="F194">
            <v>4.38</v>
          </cell>
          <cell r="G194">
            <v>5.5</v>
          </cell>
          <cell r="H194">
            <v>8</v>
          </cell>
          <cell r="I194">
            <v>16.38</v>
          </cell>
          <cell r="J194">
            <v>18</v>
          </cell>
          <cell r="K194">
            <v>15.5</v>
          </cell>
          <cell r="L194">
            <v>13.88</v>
          </cell>
          <cell r="M194">
            <v>9.25</v>
          </cell>
          <cell r="N194">
            <v>7.13</v>
          </cell>
          <cell r="O194">
            <v>4.38</v>
          </cell>
        </row>
        <row r="195">
          <cell r="A195" t="str">
            <v>CNTNLA_2_SOLAR2</v>
          </cell>
          <cell r="B195" t="str">
            <v>Centinels Solar Energy 2</v>
          </cell>
          <cell r="C195" t="str">
            <v>San Diego-IV</v>
          </cell>
          <cell r="D195">
            <v>0.18</v>
          </cell>
          <cell r="E195">
            <v>1.37</v>
          </cell>
          <cell r="F195">
            <v>1.6</v>
          </cell>
          <cell r="G195">
            <v>2.0099999999999998</v>
          </cell>
          <cell r="H195">
            <v>2.92</v>
          </cell>
          <cell r="I195">
            <v>5.97</v>
          </cell>
          <cell r="J195">
            <v>6.57</v>
          </cell>
          <cell r="K195">
            <v>5.65</v>
          </cell>
          <cell r="L195">
            <v>5.0599999999999996</v>
          </cell>
          <cell r="M195">
            <v>3.37</v>
          </cell>
          <cell r="N195">
            <v>2.6</v>
          </cell>
          <cell r="O195">
            <v>1.6</v>
          </cell>
        </row>
        <row r="196">
          <cell r="A196" t="str">
            <v>COCOPP_2_CTG1</v>
          </cell>
          <cell r="B196" t="str">
            <v>Marsh Landing 1</v>
          </cell>
          <cell r="C196" t="str">
            <v>Bay Area</v>
          </cell>
          <cell r="D196">
            <v>202.5</v>
          </cell>
          <cell r="E196">
            <v>202.49</v>
          </cell>
          <cell r="F196">
            <v>201.5</v>
          </cell>
          <cell r="G196">
            <v>197.99</v>
          </cell>
          <cell r="H196">
            <v>197.56</v>
          </cell>
          <cell r="I196">
            <v>194.46</v>
          </cell>
          <cell r="J196">
            <v>192.97</v>
          </cell>
          <cell r="K196">
            <v>192.96</v>
          </cell>
          <cell r="L196">
            <v>195.25</v>
          </cell>
          <cell r="M196">
            <v>198.56</v>
          </cell>
          <cell r="N196">
            <v>200.97</v>
          </cell>
          <cell r="O196">
            <v>203.03</v>
          </cell>
        </row>
        <row r="197">
          <cell r="A197" t="str">
            <v>COCOPP_2_CTG2</v>
          </cell>
          <cell r="B197" t="str">
            <v>Marsh Landing 2</v>
          </cell>
          <cell r="C197" t="str">
            <v>Bay Area</v>
          </cell>
          <cell r="D197">
            <v>201.6</v>
          </cell>
          <cell r="E197">
            <v>201.63</v>
          </cell>
          <cell r="F197">
            <v>200.66</v>
          </cell>
          <cell r="G197">
            <v>197.15</v>
          </cell>
          <cell r="H197">
            <v>196.73</v>
          </cell>
          <cell r="I197">
            <v>193.71</v>
          </cell>
          <cell r="J197">
            <v>192.21</v>
          </cell>
          <cell r="K197">
            <v>192.19</v>
          </cell>
          <cell r="L197">
            <v>194.36</v>
          </cell>
          <cell r="M197">
            <v>197.62</v>
          </cell>
          <cell r="N197">
            <v>200.12</v>
          </cell>
          <cell r="O197">
            <v>202.17</v>
          </cell>
        </row>
        <row r="198">
          <cell r="A198" t="str">
            <v>COCOPP_2_CTG3</v>
          </cell>
          <cell r="B198" t="str">
            <v>Marsh Landing 3</v>
          </cell>
          <cell r="C198" t="str">
            <v>Bay Area</v>
          </cell>
          <cell r="D198">
            <v>201.2</v>
          </cell>
          <cell r="E198">
            <v>201.2</v>
          </cell>
          <cell r="F198">
            <v>200.19</v>
          </cell>
          <cell r="G198">
            <v>196.84</v>
          </cell>
          <cell r="H198">
            <v>196.48</v>
          </cell>
          <cell r="I198">
            <v>192.95</v>
          </cell>
          <cell r="J198">
            <v>191.43</v>
          </cell>
          <cell r="K198">
            <v>191.43</v>
          </cell>
          <cell r="L198">
            <v>193.71</v>
          </cell>
          <cell r="M198">
            <v>197.18</v>
          </cell>
          <cell r="N198">
            <v>199.67</v>
          </cell>
          <cell r="O198">
            <v>201.74</v>
          </cell>
        </row>
        <row r="199">
          <cell r="A199" t="str">
            <v>COCOPP_2_CTG4</v>
          </cell>
          <cell r="B199" t="str">
            <v>Marsh Landing 4</v>
          </cell>
          <cell r="C199" t="str">
            <v>Bay Area</v>
          </cell>
          <cell r="D199">
            <v>203.1</v>
          </cell>
          <cell r="E199">
            <v>203.09</v>
          </cell>
          <cell r="F199">
            <v>202.07</v>
          </cell>
          <cell r="G199">
            <v>198.69</v>
          </cell>
          <cell r="H199">
            <v>198.21</v>
          </cell>
          <cell r="I199">
            <v>194.29</v>
          </cell>
          <cell r="J199">
            <v>192.77</v>
          </cell>
          <cell r="K199">
            <v>192.77</v>
          </cell>
          <cell r="L199">
            <v>195.06</v>
          </cell>
          <cell r="M199">
            <v>199.04</v>
          </cell>
          <cell r="N199">
            <v>201.7</v>
          </cell>
          <cell r="O199">
            <v>203.61</v>
          </cell>
        </row>
        <row r="200">
          <cell r="A200" t="str">
            <v>COCOSB_6_SOLAR</v>
          </cell>
          <cell r="B200" t="str">
            <v>Oakley Solar Project</v>
          </cell>
          <cell r="C200" t="str">
            <v>Bay Area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A201" t="str">
            <v>COGNAT_1_UNIT</v>
          </cell>
          <cell r="B201" t="str">
            <v>Stockton Biomas</v>
          </cell>
          <cell r="C201" t="str">
            <v>CAISO System</v>
          </cell>
          <cell r="D201">
            <v>45</v>
          </cell>
          <cell r="E201">
            <v>45</v>
          </cell>
          <cell r="F201">
            <v>45</v>
          </cell>
          <cell r="G201">
            <v>44.93</v>
          </cell>
          <cell r="H201">
            <v>45</v>
          </cell>
          <cell r="I201">
            <v>45</v>
          </cell>
          <cell r="J201">
            <v>45</v>
          </cell>
          <cell r="K201">
            <v>45</v>
          </cell>
          <cell r="L201">
            <v>45</v>
          </cell>
          <cell r="M201">
            <v>45</v>
          </cell>
          <cell r="N201">
            <v>45</v>
          </cell>
          <cell r="O201">
            <v>45</v>
          </cell>
        </row>
        <row r="202">
          <cell r="A202" t="str">
            <v>COLEMN_2_UNIT</v>
          </cell>
          <cell r="B202" t="str">
            <v>Coleman</v>
          </cell>
          <cell r="C202" t="str">
            <v>CAISO System</v>
          </cell>
          <cell r="D202">
            <v>5.07</v>
          </cell>
          <cell r="E202">
            <v>4.93</v>
          </cell>
          <cell r="F202">
            <v>5.94</v>
          </cell>
          <cell r="G202">
            <v>5.96</v>
          </cell>
          <cell r="H202">
            <v>6.14</v>
          </cell>
          <cell r="I202">
            <v>3.57</v>
          </cell>
          <cell r="J202">
            <v>1.84</v>
          </cell>
          <cell r="K202">
            <v>0.28000000000000003</v>
          </cell>
          <cell r="L202">
            <v>2.2799999999999998</v>
          </cell>
          <cell r="M202">
            <v>2.37</v>
          </cell>
          <cell r="N202">
            <v>2.93</v>
          </cell>
          <cell r="O202">
            <v>3.76</v>
          </cell>
        </row>
        <row r="203">
          <cell r="A203" t="str">
            <v>COLGAT_7_UNIT 1</v>
          </cell>
          <cell r="B203" t="str">
            <v>Colgate Powerhouse Unit 1</v>
          </cell>
          <cell r="C203" t="str">
            <v>Sierra</v>
          </cell>
          <cell r="D203">
            <v>120</v>
          </cell>
          <cell r="E203">
            <v>144.80000000000001</v>
          </cell>
          <cell r="F203">
            <v>156.4</v>
          </cell>
          <cell r="G203">
            <v>131.19999999999999</v>
          </cell>
          <cell r="H203">
            <v>162.4</v>
          </cell>
          <cell r="I203">
            <v>161.6</v>
          </cell>
          <cell r="J203">
            <v>159.19999999999999</v>
          </cell>
          <cell r="K203">
            <v>154.4</v>
          </cell>
          <cell r="L203">
            <v>153.4</v>
          </cell>
          <cell r="M203">
            <v>169.58</v>
          </cell>
          <cell r="N203">
            <v>121.6</v>
          </cell>
          <cell r="O203">
            <v>121.6</v>
          </cell>
        </row>
        <row r="204">
          <cell r="A204" t="str">
            <v>COLGAT_7_UNIT 2</v>
          </cell>
          <cell r="B204" t="str">
            <v>Colgate Powerhouse Unit 2</v>
          </cell>
          <cell r="C204" t="str">
            <v>Sierra</v>
          </cell>
          <cell r="D204">
            <v>120</v>
          </cell>
          <cell r="E204">
            <v>120</v>
          </cell>
          <cell r="F204">
            <v>124.8</v>
          </cell>
          <cell r="G204">
            <v>129.6</v>
          </cell>
          <cell r="H204">
            <v>132</v>
          </cell>
          <cell r="I204">
            <v>161.19999999999999</v>
          </cell>
          <cell r="J204">
            <v>157.19999999999999</v>
          </cell>
          <cell r="K204">
            <v>156</v>
          </cell>
          <cell r="L204">
            <v>154.19999999999999</v>
          </cell>
          <cell r="M204">
            <v>153</v>
          </cell>
          <cell r="N204">
            <v>124.8</v>
          </cell>
          <cell r="O204">
            <v>149.80000000000001</v>
          </cell>
        </row>
        <row r="205">
          <cell r="A205" t="str">
            <v>COLPIN_6_COLLNS</v>
          </cell>
          <cell r="B205" t="str">
            <v>Collins Pine</v>
          </cell>
          <cell r="C205" t="str">
            <v>CAISO System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</row>
        <row r="206">
          <cell r="A206" t="str">
            <v>COLTON_6_AGUAM1</v>
          </cell>
          <cell r="B206" t="str">
            <v>AGUA MANSA UNIT 1 (CITY OF COLTON)</v>
          </cell>
          <cell r="C206" t="str">
            <v>LA Basin</v>
          </cell>
          <cell r="D206">
            <v>43</v>
          </cell>
          <cell r="E206">
            <v>43</v>
          </cell>
          <cell r="F206">
            <v>43</v>
          </cell>
          <cell r="G206">
            <v>43</v>
          </cell>
          <cell r="H206">
            <v>43</v>
          </cell>
          <cell r="I206">
            <v>43</v>
          </cell>
          <cell r="J206">
            <v>43</v>
          </cell>
          <cell r="K206">
            <v>43</v>
          </cell>
          <cell r="L206">
            <v>43</v>
          </cell>
          <cell r="M206">
            <v>43</v>
          </cell>
          <cell r="N206">
            <v>43</v>
          </cell>
          <cell r="O206">
            <v>43</v>
          </cell>
        </row>
        <row r="207">
          <cell r="A207" t="str">
            <v>COLUSA_2_PL1X3</v>
          </cell>
          <cell r="B207" t="str">
            <v>Colusa Generating Station</v>
          </cell>
          <cell r="C207" t="str">
            <v>CAISO System</v>
          </cell>
          <cell r="D207">
            <v>622.55999999999995</v>
          </cell>
          <cell r="E207">
            <v>625.30999999999995</v>
          </cell>
          <cell r="F207">
            <v>622.08000000000004</v>
          </cell>
          <cell r="G207">
            <v>617.86</v>
          </cell>
          <cell r="H207">
            <v>630</v>
          </cell>
          <cell r="I207">
            <v>597.14</v>
          </cell>
          <cell r="J207">
            <v>596.25</v>
          </cell>
          <cell r="K207">
            <v>595.17999999999995</v>
          </cell>
          <cell r="L207">
            <v>604.96</v>
          </cell>
          <cell r="M207">
            <v>617.86</v>
          </cell>
          <cell r="N207">
            <v>621.05999999999995</v>
          </cell>
          <cell r="O207">
            <v>624</v>
          </cell>
        </row>
        <row r="208">
          <cell r="A208" t="str">
            <v>COLVIL_7_PL1X2</v>
          </cell>
          <cell r="B208" t="str">
            <v>COLLIERVILLE HYDRO UNIT 1 &amp; 2 AGGREGATE</v>
          </cell>
          <cell r="C208" t="str">
            <v>CAISO System</v>
          </cell>
          <cell r="D208">
            <v>206.61</v>
          </cell>
          <cell r="E208">
            <v>149.22999999999999</v>
          </cell>
          <cell r="F208">
            <v>145.19999999999999</v>
          </cell>
          <cell r="G208">
            <v>199.85</v>
          </cell>
          <cell r="H208">
            <v>156.36000000000001</v>
          </cell>
          <cell r="I208">
            <v>98.22</v>
          </cell>
          <cell r="J208">
            <v>99.37</v>
          </cell>
          <cell r="K208">
            <v>175.58</v>
          </cell>
          <cell r="L208">
            <v>149.58000000000001</v>
          </cell>
          <cell r="M208">
            <v>91.23</v>
          </cell>
          <cell r="N208">
            <v>114.24</v>
          </cell>
          <cell r="O208">
            <v>140.29</v>
          </cell>
        </row>
        <row r="209">
          <cell r="A209" t="str">
            <v>CONTRL_1_CASAD1</v>
          </cell>
          <cell r="B209" t="str">
            <v>Mammoth G1</v>
          </cell>
          <cell r="C209" t="str">
            <v>CAISO System</v>
          </cell>
          <cell r="D209">
            <v>7.2</v>
          </cell>
          <cell r="E209">
            <v>7.2</v>
          </cell>
          <cell r="F209">
            <v>6.97</v>
          </cell>
          <cell r="G209">
            <v>6.69</v>
          </cell>
          <cell r="H209">
            <v>6.54</v>
          </cell>
          <cell r="I209">
            <v>5.51</v>
          </cell>
          <cell r="J209">
            <v>5.32</v>
          </cell>
          <cell r="K209">
            <v>5.44</v>
          </cell>
          <cell r="L209">
            <v>5.85</v>
          </cell>
          <cell r="M209">
            <v>6.41</v>
          </cell>
          <cell r="N209">
            <v>7.18</v>
          </cell>
          <cell r="O209">
            <v>6.88</v>
          </cell>
        </row>
        <row r="210">
          <cell r="A210" t="str">
            <v>CONTRL_1_CASAD2</v>
          </cell>
          <cell r="B210" t="str">
            <v>Mammoth G2</v>
          </cell>
          <cell r="C210" t="str">
            <v>CAISO System</v>
          </cell>
          <cell r="D210">
            <v>10.11</v>
          </cell>
          <cell r="E210">
            <v>9.9700000000000006</v>
          </cell>
          <cell r="F210">
            <v>9.4499999999999993</v>
          </cell>
          <cell r="G210">
            <v>8.35</v>
          </cell>
          <cell r="H210">
            <v>8.6300000000000008</v>
          </cell>
          <cell r="I210">
            <v>8.23</v>
          </cell>
          <cell r="J210">
            <v>9.41</v>
          </cell>
          <cell r="K210">
            <v>9.2799999999999994</v>
          </cell>
          <cell r="L210">
            <v>9.17</v>
          </cell>
          <cell r="M210">
            <v>9.16</v>
          </cell>
          <cell r="N210">
            <v>9.99</v>
          </cell>
          <cell r="O210">
            <v>10.199999999999999</v>
          </cell>
        </row>
        <row r="211">
          <cell r="A211" t="str">
            <v>CONTRL_1_CASAD3</v>
          </cell>
          <cell r="B211" t="str">
            <v>Mammoth G3</v>
          </cell>
          <cell r="C211" t="str">
            <v>CAISO System</v>
          </cell>
          <cell r="D211">
            <v>12.61</v>
          </cell>
          <cell r="E211">
            <v>13.07</v>
          </cell>
          <cell r="F211">
            <v>12.95</v>
          </cell>
          <cell r="G211">
            <v>11.17</v>
          </cell>
          <cell r="H211">
            <v>7.49</v>
          </cell>
          <cell r="I211">
            <v>6.5</v>
          </cell>
          <cell r="J211">
            <v>8.66</v>
          </cell>
          <cell r="K211">
            <v>8.84</v>
          </cell>
          <cell r="L211">
            <v>9.73</v>
          </cell>
          <cell r="M211">
            <v>10.67</v>
          </cell>
          <cell r="N211">
            <v>12.67</v>
          </cell>
          <cell r="O211">
            <v>12.91</v>
          </cell>
        </row>
        <row r="212">
          <cell r="A212" t="str">
            <v>CONTRL_1_LUNDY</v>
          </cell>
          <cell r="B212" t="str">
            <v>LUNDY</v>
          </cell>
          <cell r="C212" t="str">
            <v>CAISO System</v>
          </cell>
          <cell r="D212">
            <v>0.41</v>
          </cell>
          <cell r="E212">
            <v>0.39</v>
          </cell>
          <cell r="F212">
            <v>0.48</v>
          </cell>
          <cell r="G212">
            <v>0.67</v>
          </cell>
          <cell r="H212">
            <v>1.48</v>
          </cell>
          <cell r="I212">
            <v>1.94</v>
          </cell>
          <cell r="J212">
            <v>1.52</v>
          </cell>
          <cell r="K212">
            <v>1.1000000000000001</v>
          </cell>
          <cell r="L212">
            <v>0.78</v>
          </cell>
          <cell r="M212">
            <v>0.49</v>
          </cell>
          <cell r="N212">
            <v>0.47</v>
          </cell>
          <cell r="O212">
            <v>0.35</v>
          </cell>
        </row>
        <row r="213">
          <cell r="A213" t="str">
            <v>CONTRL_1_OXBOW</v>
          </cell>
          <cell r="B213" t="str">
            <v>Dixie Valley Geo</v>
          </cell>
          <cell r="C213" t="str">
            <v>CAISO System</v>
          </cell>
          <cell r="D213">
            <v>59.72</v>
          </cell>
          <cell r="E213">
            <v>57.58</v>
          </cell>
          <cell r="F213">
            <v>57.37</v>
          </cell>
          <cell r="G213">
            <v>56.05</v>
          </cell>
          <cell r="H213">
            <v>55.56</v>
          </cell>
          <cell r="I213">
            <v>55.56</v>
          </cell>
          <cell r="J213">
            <v>54.71</v>
          </cell>
          <cell r="K213">
            <v>54.35</v>
          </cell>
          <cell r="L213">
            <v>54.36</v>
          </cell>
          <cell r="M213">
            <v>52.52</v>
          </cell>
          <cell r="N213">
            <v>59.52</v>
          </cell>
          <cell r="O213">
            <v>58.84</v>
          </cell>
        </row>
        <row r="214">
          <cell r="A214" t="str">
            <v>CONTRL_1_POOLE</v>
          </cell>
          <cell r="B214" t="str">
            <v>POOLE HYDRO PLANT 1</v>
          </cell>
          <cell r="C214" t="str">
            <v>CAISO System</v>
          </cell>
          <cell r="D214">
            <v>0.9</v>
          </cell>
          <cell r="E214">
            <v>0.98</v>
          </cell>
          <cell r="F214">
            <v>0.65</v>
          </cell>
          <cell r="G214">
            <v>0.72</v>
          </cell>
          <cell r="H214">
            <v>1.81</v>
          </cell>
          <cell r="I214">
            <v>8.9600000000000009</v>
          </cell>
          <cell r="J214">
            <v>7.38</v>
          </cell>
          <cell r="K214">
            <v>4.88</v>
          </cell>
          <cell r="L214">
            <v>0.6</v>
          </cell>
          <cell r="M214">
            <v>0.31</v>
          </cell>
          <cell r="N214">
            <v>0.38</v>
          </cell>
          <cell r="O214">
            <v>0.8</v>
          </cell>
        </row>
        <row r="215">
          <cell r="A215" t="str">
            <v>CONTRL_1_QF</v>
          </cell>
          <cell r="B215" t="str">
            <v>CONTROL QFS</v>
          </cell>
          <cell r="C215" t="str">
            <v>CAISO System</v>
          </cell>
          <cell r="D215">
            <v>1.21</v>
          </cell>
          <cell r="E215">
            <v>1.1499999999999999</v>
          </cell>
          <cell r="F215">
            <v>1.29</v>
          </cell>
          <cell r="G215">
            <v>1.57</v>
          </cell>
          <cell r="H215">
            <v>1.43</v>
          </cell>
          <cell r="I215">
            <v>1.38</v>
          </cell>
          <cell r="J215">
            <v>1.42</v>
          </cell>
          <cell r="K215">
            <v>1.25</v>
          </cell>
          <cell r="L215">
            <v>1.32</v>
          </cell>
          <cell r="M215">
            <v>1.06</v>
          </cell>
          <cell r="N215">
            <v>1.07</v>
          </cell>
          <cell r="O215">
            <v>1.41</v>
          </cell>
        </row>
        <row r="216">
          <cell r="A216" t="str">
            <v>CONTRL_1_RUSHCK</v>
          </cell>
          <cell r="B216" t="str">
            <v>RUSH CREEK</v>
          </cell>
          <cell r="C216" t="str">
            <v>CAISO System</v>
          </cell>
          <cell r="D216">
            <v>0</v>
          </cell>
          <cell r="E216">
            <v>0.8</v>
          </cell>
          <cell r="F216">
            <v>5.62</v>
          </cell>
          <cell r="G216">
            <v>5.62</v>
          </cell>
          <cell r="H216">
            <v>5.6</v>
          </cell>
          <cell r="I216">
            <v>4.74</v>
          </cell>
          <cell r="J216">
            <v>0.8</v>
          </cell>
          <cell r="K216">
            <v>1.3</v>
          </cell>
          <cell r="L216">
            <v>1.6</v>
          </cell>
          <cell r="M216">
            <v>1.62</v>
          </cell>
          <cell r="N216">
            <v>0.66</v>
          </cell>
          <cell r="O216">
            <v>0.82</v>
          </cell>
        </row>
        <row r="217">
          <cell r="A217" t="str">
            <v>COPMT2_2_SOLAR2</v>
          </cell>
          <cell r="B217" t="str">
            <v>CMS2</v>
          </cell>
          <cell r="C217" t="str">
            <v>CAISO System</v>
          </cell>
          <cell r="D217">
            <v>0.62</v>
          </cell>
          <cell r="E217">
            <v>4.6500000000000004</v>
          </cell>
          <cell r="F217">
            <v>5.43</v>
          </cell>
          <cell r="G217">
            <v>6.82</v>
          </cell>
          <cell r="H217">
            <v>9.92</v>
          </cell>
          <cell r="I217">
            <v>20.309999999999999</v>
          </cell>
          <cell r="J217">
            <v>22.32</v>
          </cell>
          <cell r="K217">
            <v>19.22</v>
          </cell>
          <cell r="L217">
            <v>17.21</v>
          </cell>
          <cell r="M217">
            <v>11.47</v>
          </cell>
          <cell r="N217">
            <v>8.84</v>
          </cell>
          <cell r="O217">
            <v>5.43</v>
          </cell>
        </row>
        <row r="218">
          <cell r="A218" t="str">
            <v>COPMT4_2_SOLAR4</v>
          </cell>
          <cell r="B218" t="str">
            <v>Copper Mountain Solar 4</v>
          </cell>
          <cell r="C218" t="str">
            <v>CAISO System</v>
          </cell>
          <cell r="D218">
            <v>0.37</v>
          </cell>
          <cell r="E218">
            <v>2.76</v>
          </cell>
          <cell r="F218">
            <v>3.22</v>
          </cell>
          <cell r="G218">
            <v>4.05</v>
          </cell>
          <cell r="H218">
            <v>5.89</v>
          </cell>
          <cell r="I218">
            <v>12.05</v>
          </cell>
          <cell r="J218">
            <v>13.25</v>
          </cell>
          <cell r="K218">
            <v>11.41</v>
          </cell>
          <cell r="L218">
            <v>10.210000000000001</v>
          </cell>
          <cell r="M218">
            <v>6.81</v>
          </cell>
          <cell r="N218">
            <v>5.24</v>
          </cell>
          <cell r="O218">
            <v>3.22</v>
          </cell>
        </row>
        <row r="219">
          <cell r="A219" t="str">
            <v>COPMTN_2_CM10</v>
          </cell>
          <cell r="B219" t="str">
            <v>Copper Mountain 10</v>
          </cell>
          <cell r="C219" t="str">
            <v>CAISO System</v>
          </cell>
          <cell r="D219">
            <v>0.04</v>
          </cell>
          <cell r="E219">
            <v>0.3</v>
          </cell>
          <cell r="F219">
            <v>0.35</v>
          </cell>
          <cell r="G219">
            <v>0.44</v>
          </cell>
          <cell r="H219">
            <v>0.64</v>
          </cell>
          <cell r="I219">
            <v>1.31</v>
          </cell>
          <cell r="J219">
            <v>1.44</v>
          </cell>
          <cell r="K219">
            <v>1.24</v>
          </cell>
          <cell r="L219">
            <v>1.1100000000000001</v>
          </cell>
          <cell r="M219">
            <v>0.74</v>
          </cell>
          <cell r="N219">
            <v>0.56999999999999995</v>
          </cell>
          <cell r="O219">
            <v>0.35</v>
          </cell>
        </row>
        <row r="220">
          <cell r="A220" t="str">
            <v>COPMTN_2_SOLAR1</v>
          </cell>
          <cell r="B220" t="str">
            <v>Copper Mountain 48</v>
          </cell>
          <cell r="C220" t="str">
            <v>CAISO System</v>
          </cell>
          <cell r="D220">
            <v>0.19</v>
          </cell>
          <cell r="E220">
            <v>1.44</v>
          </cell>
          <cell r="F220">
            <v>1.68</v>
          </cell>
          <cell r="G220">
            <v>2.11</v>
          </cell>
          <cell r="H220">
            <v>3.07</v>
          </cell>
          <cell r="I220">
            <v>6.29</v>
          </cell>
          <cell r="J220">
            <v>6.91</v>
          </cell>
          <cell r="K220">
            <v>5.95</v>
          </cell>
          <cell r="L220">
            <v>5.33</v>
          </cell>
          <cell r="M220">
            <v>3.55</v>
          </cell>
          <cell r="N220">
            <v>2.74</v>
          </cell>
          <cell r="O220">
            <v>1.68</v>
          </cell>
        </row>
        <row r="221">
          <cell r="A221" t="str">
            <v>CORCAN_1_SOLAR1</v>
          </cell>
          <cell r="B221" t="str">
            <v>CID Solar</v>
          </cell>
          <cell r="C221" t="str">
            <v>Fresno</v>
          </cell>
          <cell r="D221">
            <v>0.08</v>
          </cell>
          <cell r="E221">
            <v>0.6</v>
          </cell>
          <cell r="F221">
            <v>0.7</v>
          </cell>
          <cell r="G221">
            <v>0.88</v>
          </cell>
          <cell r="H221">
            <v>1.28</v>
          </cell>
          <cell r="I221">
            <v>2.62</v>
          </cell>
          <cell r="J221">
            <v>2.88</v>
          </cell>
          <cell r="K221">
            <v>2.48</v>
          </cell>
          <cell r="L221">
            <v>2.2200000000000002</v>
          </cell>
          <cell r="M221">
            <v>1.48</v>
          </cell>
          <cell r="N221">
            <v>1.1399999999999999</v>
          </cell>
          <cell r="O221">
            <v>0.7</v>
          </cell>
        </row>
        <row r="222">
          <cell r="A222" t="str">
            <v>CORCAN_1_SOLAR2</v>
          </cell>
          <cell r="B222" t="str">
            <v>Corcoran City</v>
          </cell>
          <cell r="C222" t="str">
            <v>Fresno</v>
          </cell>
          <cell r="D222">
            <v>0.04</v>
          </cell>
          <cell r="E222">
            <v>0.33</v>
          </cell>
          <cell r="F222">
            <v>0.39</v>
          </cell>
          <cell r="G222">
            <v>0.48</v>
          </cell>
          <cell r="H222">
            <v>0.7</v>
          </cell>
          <cell r="I222">
            <v>1.44</v>
          </cell>
          <cell r="J222">
            <v>1.58</v>
          </cell>
          <cell r="K222">
            <v>1.36</v>
          </cell>
          <cell r="L222">
            <v>1.22</v>
          </cell>
          <cell r="M222">
            <v>0.81</v>
          </cell>
          <cell r="N222">
            <v>0.63</v>
          </cell>
          <cell r="O222">
            <v>0.39</v>
          </cell>
        </row>
        <row r="223">
          <cell r="A223" t="str">
            <v>CORONS_2_SOLAR</v>
          </cell>
          <cell r="B223" t="str">
            <v>Master Development Corona</v>
          </cell>
          <cell r="C223" t="str">
            <v>LA Basin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A224" t="str">
            <v>CORONS_6_CLRWTR</v>
          </cell>
          <cell r="B224" t="str">
            <v>Clearwater Power Plant</v>
          </cell>
          <cell r="C224" t="str">
            <v>LA Basin</v>
          </cell>
          <cell r="D224">
            <v>28</v>
          </cell>
          <cell r="E224">
            <v>28</v>
          </cell>
          <cell r="F224">
            <v>28</v>
          </cell>
          <cell r="G224">
            <v>28</v>
          </cell>
          <cell r="H224">
            <v>28</v>
          </cell>
          <cell r="I224">
            <v>28</v>
          </cell>
          <cell r="J224">
            <v>28</v>
          </cell>
          <cell r="K224">
            <v>28</v>
          </cell>
          <cell r="L224">
            <v>28</v>
          </cell>
          <cell r="M224">
            <v>28</v>
          </cell>
          <cell r="N224">
            <v>28</v>
          </cell>
          <cell r="O224">
            <v>28</v>
          </cell>
        </row>
        <row r="225">
          <cell r="A225" t="str">
            <v>CORRAL_6_SJOAQN</v>
          </cell>
          <cell r="B225" t="str">
            <v>Ameresco San Joaquin</v>
          </cell>
          <cell r="C225" t="str">
            <v>CAISO System</v>
          </cell>
          <cell r="D225">
            <v>4.28</v>
          </cell>
          <cell r="E225">
            <v>4.21</v>
          </cell>
          <cell r="F225">
            <v>4.1900000000000004</v>
          </cell>
          <cell r="G225">
            <v>4.3</v>
          </cell>
          <cell r="H225">
            <v>4.21</v>
          </cell>
          <cell r="I225">
            <v>4.21</v>
          </cell>
          <cell r="J225">
            <v>4.22</v>
          </cell>
          <cell r="K225">
            <v>4.28</v>
          </cell>
          <cell r="L225">
            <v>4.25</v>
          </cell>
          <cell r="M225">
            <v>4.28</v>
          </cell>
          <cell r="N225">
            <v>4.22</v>
          </cell>
          <cell r="O225">
            <v>4.29</v>
          </cell>
        </row>
        <row r="226">
          <cell r="A226" t="str">
            <v>COTTLE_2_FRNKNH</v>
          </cell>
          <cell r="B226" t="str">
            <v>Frankenheimer Power Plant</v>
          </cell>
          <cell r="C226" t="str">
            <v>CAISO System</v>
          </cell>
          <cell r="D226">
            <v>0</v>
          </cell>
          <cell r="E226">
            <v>0</v>
          </cell>
          <cell r="F226">
            <v>0.31</v>
          </cell>
          <cell r="G226">
            <v>1</v>
          </cell>
          <cell r="H226">
            <v>0.71</v>
          </cell>
          <cell r="I226">
            <v>0.9</v>
          </cell>
          <cell r="J226">
            <v>1.05</v>
          </cell>
          <cell r="K226">
            <v>1.02</v>
          </cell>
          <cell r="L226">
            <v>0.77</v>
          </cell>
          <cell r="M226">
            <v>0</v>
          </cell>
          <cell r="N226">
            <v>0</v>
          </cell>
          <cell r="O226">
            <v>0</v>
          </cell>
        </row>
        <row r="227">
          <cell r="A227" t="str">
            <v>COVERD_2_HCKHY1</v>
          </cell>
          <cell r="B227" t="str">
            <v>HATCHET CREEK</v>
          </cell>
          <cell r="C227" t="str">
            <v>CAISO System</v>
          </cell>
          <cell r="D227">
            <v>1.97</v>
          </cell>
          <cell r="E227">
            <v>3.05</v>
          </cell>
          <cell r="F227">
            <v>3.07</v>
          </cell>
          <cell r="G227">
            <v>3.5</v>
          </cell>
          <cell r="H227">
            <v>3.01</v>
          </cell>
          <cell r="I227">
            <v>1.06</v>
          </cell>
          <cell r="J227">
            <v>7.0000000000000007E-2</v>
          </cell>
          <cell r="K227">
            <v>0</v>
          </cell>
          <cell r="L227">
            <v>0</v>
          </cell>
          <cell r="M227">
            <v>0.14000000000000001</v>
          </cell>
          <cell r="N227">
            <v>0.09</v>
          </cell>
          <cell r="O227">
            <v>0.65</v>
          </cell>
        </row>
        <row r="228">
          <cell r="A228" t="str">
            <v>COVERD_2_MCKHY1</v>
          </cell>
          <cell r="B228" t="str">
            <v>Montgomery Creek Hydro</v>
          </cell>
          <cell r="C228" t="str">
            <v>CAISO System</v>
          </cell>
          <cell r="D228">
            <v>1.3</v>
          </cell>
          <cell r="E228">
            <v>1.35</v>
          </cell>
          <cell r="F228">
            <v>1.55</v>
          </cell>
          <cell r="G228">
            <v>1.41</v>
          </cell>
          <cell r="H228">
            <v>1.07</v>
          </cell>
          <cell r="I228">
            <v>0.36</v>
          </cell>
          <cell r="J228">
            <v>0.08</v>
          </cell>
          <cell r="K228">
            <v>0.01</v>
          </cell>
          <cell r="L228">
            <v>0</v>
          </cell>
          <cell r="M228">
            <v>0.08</v>
          </cell>
          <cell r="N228">
            <v>0</v>
          </cell>
          <cell r="O228">
            <v>0.74</v>
          </cell>
        </row>
        <row r="229">
          <cell r="A229" t="str">
            <v>COVERD_2_QFUNTS</v>
          </cell>
          <cell r="B229" t="str">
            <v>Cove Hydroelectric Project</v>
          </cell>
          <cell r="C229" t="str">
            <v>CAISO System</v>
          </cell>
          <cell r="D229">
            <v>0.34</v>
          </cell>
          <cell r="E229">
            <v>2.33</v>
          </cell>
          <cell r="F229">
            <v>0.57999999999999996</v>
          </cell>
          <cell r="G229">
            <v>1.28</v>
          </cell>
          <cell r="H229">
            <v>1.3</v>
          </cell>
          <cell r="I229">
            <v>0.76</v>
          </cell>
          <cell r="J229">
            <v>0</v>
          </cell>
          <cell r="K229">
            <v>0</v>
          </cell>
          <cell r="L229">
            <v>0</v>
          </cell>
          <cell r="M229">
            <v>1.2</v>
          </cell>
          <cell r="N229">
            <v>0.4</v>
          </cell>
          <cell r="O229">
            <v>0.8</v>
          </cell>
        </row>
        <row r="230">
          <cell r="A230" t="str">
            <v>COVERD_2_RCKHY1</v>
          </cell>
          <cell r="B230" t="str">
            <v>ROARING CREEK</v>
          </cell>
          <cell r="C230" t="str">
            <v>CAISO System</v>
          </cell>
          <cell r="D230">
            <v>0.88</v>
          </cell>
          <cell r="E230">
            <v>1.3</v>
          </cell>
          <cell r="F230">
            <v>0.84</v>
          </cell>
          <cell r="G230">
            <v>1</v>
          </cell>
          <cell r="H230">
            <v>0.67</v>
          </cell>
          <cell r="I230">
            <v>0.45</v>
          </cell>
          <cell r="J230">
            <v>0.13</v>
          </cell>
          <cell r="K230">
            <v>0</v>
          </cell>
          <cell r="L230">
            <v>0</v>
          </cell>
          <cell r="M230">
            <v>0.04</v>
          </cell>
          <cell r="N230">
            <v>0.09</v>
          </cell>
          <cell r="O230">
            <v>0.46</v>
          </cell>
        </row>
        <row r="231">
          <cell r="A231" t="str">
            <v>COWCRK_2_UNIT</v>
          </cell>
          <cell r="B231" t="str">
            <v>Cow Creek Hydro</v>
          </cell>
          <cell r="C231" t="str">
            <v>CAISO System</v>
          </cell>
          <cell r="D231">
            <v>0.85</v>
          </cell>
          <cell r="E231">
            <v>0.84</v>
          </cell>
          <cell r="F231">
            <v>0.78</v>
          </cell>
          <cell r="G231">
            <v>0.85</v>
          </cell>
          <cell r="H231">
            <v>0.48</v>
          </cell>
          <cell r="I231">
            <v>0.37</v>
          </cell>
          <cell r="J231">
            <v>0.13</v>
          </cell>
          <cell r="K231">
            <v>0.03</v>
          </cell>
          <cell r="L231">
            <v>0.01</v>
          </cell>
          <cell r="M231">
            <v>0.18</v>
          </cell>
          <cell r="N231">
            <v>0.53</v>
          </cell>
          <cell r="O231">
            <v>0.69</v>
          </cell>
        </row>
        <row r="232">
          <cell r="A232" t="str">
            <v>CPSTNO_7_PRMADS</v>
          </cell>
          <cell r="B232" t="str">
            <v>PRIMA DESCHECHA (CAPISTRANO)</v>
          </cell>
          <cell r="C232" t="str">
            <v>San Diego-IV</v>
          </cell>
          <cell r="D232">
            <v>5.72</v>
          </cell>
          <cell r="E232">
            <v>5.46</v>
          </cell>
          <cell r="F232">
            <v>5.8</v>
          </cell>
          <cell r="G232">
            <v>5.21</v>
          </cell>
          <cell r="H232">
            <v>5.26</v>
          </cell>
          <cell r="I232">
            <v>5.82</v>
          </cell>
          <cell r="J232">
            <v>5.78</v>
          </cell>
          <cell r="K232">
            <v>5.09</v>
          </cell>
          <cell r="L232">
            <v>4.8499999999999996</v>
          </cell>
          <cell r="M232">
            <v>5.7</v>
          </cell>
          <cell r="N232">
            <v>5.66</v>
          </cell>
          <cell r="O232">
            <v>5.64</v>
          </cell>
        </row>
        <row r="233">
          <cell r="A233" t="str">
            <v>CPVERD_2_SOLAR</v>
          </cell>
          <cell r="B233" t="str">
            <v>Campo Verde Solar</v>
          </cell>
          <cell r="C233" t="str">
            <v>San Diego-IV</v>
          </cell>
          <cell r="D233">
            <v>0.56000000000000005</v>
          </cell>
          <cell r="E233">
            <v>4.17</v>
          </cell>
          <cell r="F233">
            <v>4.87</v>
          </cell>
          <cell r="G233">
            <v>6.12</v>
          </cell>
          <cell r="H233">
            <v>8.9</v>
          </cell>
          <cell r="I233">
            <v>18.21</v>
          </cell>
          <cell r="J233">
            <v>20.02</v>
          </cell>
          <cell r="K233">
            <v>17.239999999999998</v>
          </cell>
          <cell r="L233">
            <v>15.43</v>
          </cell>
          <cell r="M233">
            <v>10.29</v>
          </cell>
          <cell r="N233">
            <v>7.92</v>
          </cell>
          <cell r="O233">
            <v>4.87</v>
          </cell>
        </row>
        <row r="234">
          <cell r="A234" t="str">
            <v>CRELMN_6_RAMON1</v>
          </cell>
          <cell r="B234" t="str">
            <v>Ramona 1</v>
          </cell>
          <cell r="C234" t="str">
            <v>San Diego-IV</v>
          </cell>
          <cell r="D234">
            <v>0.01</v>
          </cell>
          <cell r="E234">
            <v>0.06</v>
          </cell>
          <cell r="F234">
            <v>7.0000000000000007E-2</v>
          </cell>
          <cell r="G234">
            <v>0.09</v>
          </cell>
          <cell r="H234">
            <v>0.13</v>
          </cell>
          <cell r="I234">
            <v>0.26</v>
          </cell>
          <cell r="J234">
            <v>0.28999999999999998</v>
          </cell>
          <cell r="K234">
            <v>0.25</v>
          </cell>
          <cell r="L234">
            <v>0.22</v>
          </cell>
          <cell r="M234">
            <v>0.15</v>
          </cell>
          <cell r="N234">
            <v>0.11</v>
          </cell>
          <cell r="O234">
            <v>7.0000000000000007E-2</v>
          </cell>
        </row>
        <row r="235">
          <cell r="A235" t="str">
            <v>CRELMN_6_RAMON2</v>
          </cell>
          <cell r="B235" t="str">
            <v>Ramona 2</v>
          </cell>
          <cell r="C235" t="str">
            <v>San Diego-IV</v>
          </cell>
          <cell r="D235">
            <v>0.02</v>
          </cell>
          <cell r="E235">
            <v>0.15</v>
          </cell>
          <cell r="F235">
            <v>0.18</v>
          </cell>
          <cell r="G235">
            <v>0.22</v>
          </cell>
          <cell r="H235">
            <v>0.32</v>
          </cell>
          <cell r="I235">
            <v>0.66</v>
          </cell>
          <cell r="J235">
            <v>0.72</v>
          </cell>
          <cell r="K235">
            <v>0.62</v>
          </cell>
          <cell r="L235">
            <v>0.56000000000000005</v>
          </cell>
          <cell r="M235">
            <v>0.37</v>
          </cell>
          <cell r="N235">
            <v>0.28999999999999998</v>
          </cell>
          <cell r="O235">
            <v>0.18</v>
          </cell>
        </row>
        <row r="236">
          <cell r="A236" t="str">
            <v>CRELMN_6_RAMSR3</v>
          </cell>
          <cell r="B236" t="str">
            <v>Ramona Solar Energy</v>
          </cell>
          <cell r="C236" t="str">
            <v>San Diego-IV</v>
          </cell>
          <cell r="D236">
            <v>0.02</v>
          </cell>
          <cell r="E236">
            <v>0.13</v>
          </cell>
          <cell r="F236">
            <v>0.15</v>
          </cell>
          <cell r="G236">
            <v>0.19</v>
          </cell>
          <cell r="H236">
            <v>0.28000000000000003</v>
          </cell>
          <cell r="I236">
            <v>0.56999999999999995</v>
          </cell>
          <cell r="J236">
            <v>0.62</v>
          </cell>
          <cell r="K236">
            <v>0.54</v>
          </cell>
          <cell r="L236">
            <v>0.48</v>
          </cell>
          <cell r="M236">
            <v>0.32</v>
          </cell>
          <cell r="N236">
            <v>0.25</v>
          </cell>
          <cell r="O236">
            <v>0.15</v>
          </cell>
        </row>
        <row r="237">
          <cell r="A237" t="str">
            <v>CRESSY_1_PARKER</v>
          </cell>
          <cell r="B237" t="str">
            <v>PARKER POWERHOUSE</v>
          </cell>
          <cell r="C237" t="str">
            <v>Fresno</v>
          </cell>
          <cell r="D237">
            <v>0</v>
          </cell>
          <cell r="E237">
            <v>0</v>
          </cell>
          <cell r="F237">
            <v>0.01</v>
          </cell>
          <cell r="G237">
            <v>0.47</v>
          </cell>
          <cell r="H237">
            <v>1.1599999999999999</v>
          </cell>
          <cell r="I237">
            <v>1.39</v>
          </cell>
          <cell r="J237">
            <v>1.27</v>
          </cell>
          <cell r="K237">
            <v>0.88</v>
          </cell>
          <cell r="L237">
            <v>0.66</v>
          </cell>
          <cell r="M237">
            <v>0.34</v>
          </cell>
          <cell r="N237">
            <v>0</v>
          </cell>
          <cell r="O237">
            <v>0</v>
          </cell>
        </row>
        <row r="238">
          <cell r="A238" t="str">
            <v>CRESTA_7_PL1X2</v>
          </cell>
          <cell r="B238" t="str">
            <v>CRESTA PH UNIT 1 &amp; 2 AGGREGATE</v>
          </cell>
          <cell r="C238" t="str">
            <v>Sierra</v>
          </cell>
          <cell r="D238">
            <v>42</v>
          </cell>
          <cell r="E238">
            <v>40.520000000000003</v>
          </cell>
          <cell r="F238">
            <v>50.29</v>
          </cell>
          <cell r="G238">
            <v>46.8</v>
          </cell>
          <cell r="H238">
            <v>35.200000000000003</v>
          </cell>
          <cell r="I238">
            <v>30</v>
          </cell>
          <cell r="J238">
            <v>40.619999999999997</v>
          </cell>
          <cell r="K238">
            <v>47.6</v>
          </cell>
          <cell r="L238">
            <v>44.61</v>
          </cell>
          <cell r="M238">
            <v>28</v>
          </cell>
          <cell r="N238">
            <v>19.2</v>
          </cell>
          <cell r="O238">
            <v>27.2</v>
          </cell>
        </row>
        <row r="239">
          <cell r="A239" t="str">
            <v>CRNEVL_6_CRNVA</v>
          </cell>
          <cell r="B239" t="str">
            <v xml:space="preserve">Crane Valley </v>
          </cell>
          <cell r="C239" t="str">
            <v>Fresno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0.11</v>
          </cell>
          <cell r="M239">
            <v>0.37</v>
          </cell>
          <cell r="N239">
            <v>0.26</v>
          </cell>
          <cell r="O239">
            <v>0</v>
          </cell>
        </row>
        <row r="240">
          <cell r="A240" t="str">
            <v>CRNEVL_6_SJQN 2</v>
          </cell>
          <cell r="B240" t="str">
            <v>SAN JOAQUIN 2</v>
          </cell>
          <cell r="C240" t="str">
            <v>Fresno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A241" t="str">
            <v>CROKET_7_UNIT</v>
          </cell>
          <cell r="B241" t="str">
            <v>CROCKETT COGEN</v>
          </cell>
          <cell r="C241" t="str">
            <v>Bay Area</v>
          </cell>
          <cell r="D241">
            <v>222.23</v>
          </cell>
          <cell r="E241">
            <v>223.89</v>
          </cell>
          <cell r="F241">
            <v>153.69999999999999</v>
          </cell>
          <cell r="G241">
            <v>226.85</v>
          </cell>
          <cell r="H241">
            <v>228</v>
          </cell>
          <cell r="I241">
            <v>229.14</v>
          </cell>
          <cell r="J241">
            <v>227.06</v>
          </cell>
          <cell r="K241">
            <v>222.84</v>
          </cell>
          <cell r="L241">
            <v>215.79</v>
          </cell>
          <cell r="M241">
            <v>215.91</v>
          </cell>
          <cell r="N241">
            <v>217.86</v>
          </cell>
          <cell r="O241">
            <v>220.49</v>
          </cell>
        </row>
        <row r="242">
          <cell r="A242" t="str">
            <v>CRSTWD_6_KUMYAY</v>
          </cell>
          <cell r="B242" t="str">
            <v>Kumeyaay Wind Farm</v>
          </cell>
          <cell r="C242" t="str">
            <v>San Diego-IV</v>
          </cell>
          <cell r="D242">
            <v>8.8350002283107401</v>
          </cell>
          <cell r="E242">
            <v>9.3966346963888245</v>
          </cell>
          <cell r="F242">
            <v>8.2564185141078266</v>
          </cell>
          <cell r="G242">
            <v>7.9103405655218451</v>
          </cell>
          <cell r="H242">
            <v>8.4113895809020391</v>
          </cell>
          <cell r="I242">
            <v>7.7100325689163167</v>
          </cell>
          <cell r="J242">
            <v>7.1632608136930331</v>
          </cell>
          <cell r="K242">
            <v>5.4429518768925895</v>
          </cell>
          <cell r="L242">
            <v>5.6227232575836918</v>
          </cell>
          <cell r="M242">
            <v>5.216137820237277</v>
          </cell>
          <cell r="N242">
            <v>7.0297017209285091</v>
          </cell>
          <cell r="O242">
            <v>8.515307569762685</v>
          </cell>
        </row>
        <row r="243">
          <cell r="A243" t="str">
            <v>CRWCKS_1_SOLAR1</v>
          </cell>
          <cell r="B243" t="str">
            <v>Crow Creek Solar 1</v>
          </cell>
          <cell r="C243" t="str">
            <v>Stockton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A244" t="str">
            <v>CSCCOG_1_UNIT 1</v>
          </cell>
          <cell r="B244" t="str">
            <v>SANTA CLARA CO-GEN</v>
          </cell>
          <cell r="C244" t="str">
            <v>Bay Area</v>
          </cell>
          <cell r="D244">
            <v>6</v>
          </cell>
          <cell r="E244">
            <v>6</v>
          </cell>
          <cell r="F244">
            <v>6</v>
          </cell>
          <cell r="G244">
            <v>6</v>
          </cell>
          <cell r="H244">
            <v>6</v>
          </cell>
          <cell r="I244">
            <v>6</v>
          </cell>
          <cell r="J244">
            <v>6</v>
          </cell>
          <cell r="K244">
            <v>6</v>
          </cell>
          <cell r="L244">
            <v>6</v>
          </cell>
          <cell r="M244">
            <v>6</v>
          </cell>
          <cell r="N244">
            <v>6</v>
          </cell>
          <cell r="O244">
            <v>6</v>
          </cell>
        </row>
        <row r="245">
          <cell r="A245" t="str">
            <v>CSCGNR_1_UNIT 1</v>
          </cell>
          <cell r="B245" t="str">
            <v>GIANERA PEAKER UNIT 1</v>
          </cell>
          <cell r="C245" t="str">
            <v>Bay Area</v>
          </cell>
          <cell r="D245">
            <v>24</v>
          </cell>
          <cell r="E245">
            <v>24</v>
          </cell>
          <cell r="F245">
            <v>24</v>
          </cell>
          <cell r="G245">
            <v>24</v>
          </cell>
          <cell r="H245">
            <v>24</v>
          </cell>
          <cell r="I245">
            <v>24</v>
          </cell>
          <cell r="J245">
            <v>24</v>
          </cell>
          <cell r="K245">
            <v>24</v>
          </cell>
          <cell r="L245">
            <v>24</v>
          </cell>
          <cell r="M245">
            <v>24</v>
          </cell>
          <cell r="N245">
            <v>24</v>
          </cell>
          <cell r="O245">
            <v>24</v>
          </cell>
        </row>
        <row r="246">
          <cell r="A246" t="str">
            <v>CSCGNR_1_UNIT 2</v>
          </cell>
          <cell r="B246" t="str">
            <v>GIANERA PEAKER UNIT 2</v>
          </cell>
          <cell r="C246" t="str">
            <v>Bay Area</v>
          </cell>
          <cell r="D246">
            <v>24</v>
          </cell>
          <cell r="E246">
            <v>24</v>
          </cell>
          <cell r="F246">
            <v>24</v>
          </cell>
          <cell r="G246">
            <v>24</v>
          </cell>
          <cell r="H246">
            <v>24</v>
          </cell>
          <cell r="I246">
            <v>24</v>
          </cell>
          <cell r="J246">
            <v>24</v>
          </cell>
          <cell r="K246">
            <v>24</v>
          </cell>
          <cell r="L246">
            <v>24</v>
          </cell>
          <cell r="M246">
            <v>24</v>
          </cell>
          <cell r="N246">
            <v>24</v>
          </cell>
          <cell r="O246">
            <v>24</v>
          </cell>
        </row>
        <row r="247">
          <cell r="A247" t="str">
            <v>CSLR4S_2_SOLAR</v>
          </cell>
          <cell r="B247" t="str">
            <v>Csolar IV South</v>
          </cell>
          <cell r="C247" t="str">
            <v>San Diego-IV</v>
          </cell>
          <cell r="D247">
            <v>0.52</v>
          </cell>
          <cell r="E247">
            <v>3.9</v>
          </cell>
          <cell r="F247">
            <v>4.55</v>
          </cell>
          <cell r="G247">
            <v>5.72</v>
          </cell>
          <cell r="H247">
            <v>8.32</v>
          </cell>
          <cell r="I247">
            <v>17.03</v>
          </cell>
          <cell r="J247">
            <v>18.72</v>
          </cell>
          <cell r="K247">
            <v>16.12</v>
          </cell>
          <cell r="L247">
            <v>14.43</v>
          </cell>
          <cell r="M247">
            <v>9.6199999999999992</v>
          </cell>
          <cell r="N247">
            <v>7.41</v>
          </cell>
          <cell r="O247">
            <v>4.55</v>
          </cell>
        </row>
        <row r="248">
          <cell r="A248" t="str">
            <v>CSTOGA_6_LNDFIL</v>
          </cell>
          <cell r="B248" t="str">
            <v>Clover Flat Land Fill Gas</v>
          </cell>
          <cell r="C248" t="str">
            <v>NCNB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</row>
        <row r="249">
          <cell r="A249" t="str">
            <v>CSTRVL_7_PL1X2</v>
          </cell>
          <cell r="B249" t="str">
            <v>Marina Land Fill Gas</v>
          </cell>
          <cell r="C249" t="str">
            <v>CAISO System</v>
          </cell>
          <cell r="D249">
            <v>4.13</v>
          </cell>
          <cell r="E249">
            <v>3.51</v>
          </cell>
          <cell r="F249">
            <v>3.69</v>
          </cell>
          <cell r="G249">
            <v>4.01</v>
          </cell>
          <cell r="H249">
            <v>3.63</v>
          </cell>
          <cell r="I249">
            <v>3.95</v>
          </cell>
          <cell r="J249">
            <v>4.16</v>
          </cell>
          <cell r="K249">
            <v>4.1399999999999997</v>
          </cell>
          <cell r="L249">
            <v>4.17</v>
          </cell>
          <cell r="M249">
            <v>3.86</v>
          </cell>
          <cell r="N249">
            <v>3.98</v>
          </cell>
          <cell r="O249">
            <v>3.73</v>
          </cell>
        </row>
        <row r="250">
          <cell r="A250" t="str">
            <v>CSTRVL_7_QFUNTS</v>
          </cell>
          <cell r="B250" t="str">
            <v>Castroville QF Aggregate</v>
          </cell>
          <cell r="C250" t="str">
            <v>CAISO System</v>
          </cell>
          <cell r="D250">
            <v>0.05</v>
          </cell>
          <cell r="E250">
            <v>7.0000000000000007E-2</v>
          </cell>
          <cell r="F250">
            <v>0.13</v>
          </cell>
          <cell r="G250">
            <v>0.1</v>
          </cell>
          <cell r="H250">
            <v>7.0000000000000007E-2</v>
          </cell>
          <cell r="I250">
            <v>0.08</v>
          </cell>
          <cell r="J250">
            <v>7.0000000000000007E-2</v>
          </cell>
          <cell r="K250">
            <v>0.06</v>
          </cell>
          <cell r="L250">
            <v>0.05</v>
          </cell>
          <cell r="M250">
            <v>0.05</v>
          </cell>
          <cell r="N250">
            <v>0.05</v>
          </cell>
          <cell r="O250">
            <v>0.05</v>
          </cell>
        </row>
        <row r="251">
          <cell r="A251" t="str">
            <v>CTNWDP_1_QF</v>
          </cell>
          <cell r="B251" t="str">
            <v>SMALL QF AGGREGATION - BURNEY</v>
          </cell>
          <cell r="C251" t="str">
            <v>CAISO System</v>
          </cell>
          <cell r="D251">
            <v>0.04</v>
          </cell>
          <cell r="E251">
            <v>0.04</v>
          </cell>
          <cell r="F251">
            <v>0.04</v>
          </cell>
          <cell r="G251">
            <v>0.04</v>
          </cell>
          <cell r="H251">
            <v>0.03</v>
          </cell>
          <cell r="I251">
            <v>0.03</v>
          </cell>
          <cell r="J251">
            <v>0.02</v>
          </cell>
          <cell r="K251">
            <v>0.02</v>
          </cell>
          <cell r="L251">
            <v>0.02</v>
          </cell>
          <cell r="M251">
            <v>0.03</v>
          </cell>
          <cell r="N251">
            <v>0.03</v>
          </cell>
          <cell r="O251">
            <v>0.04</v>
          </cell>
        </row>
        <row r="252">
          <cell r="A252" t="str">
            <v>CUMBIA_1_SOLAR</v>
          </cell>
          <cell r="B252" t="str">
            <v>Columbia Solar Energy II</v>
          </cell>
          <cell r="C252" t="str">
            <v>Bay Area</v>
          </cell>
          <cell r="D252">
            <v>0.08</v>
          </cell>
          <cell r="E252">
            <v>0.56999999999999995</v>
          </cell>
          <cell r="F252">
            <v>0.67</v>
          </cell>
          <cell r="G252">
            <v>0.84</v>
          </cell>
          <cell r="H252">
            <v>1.22</v>
          </cell>
          <cell r="I252">
            <v>2.4900000000000002</v>
          </cell>
          <cell r="J252">
            <v>2.74</v>
          </cell>
          <cell r="K252">
            <v>2.36</v>
          </cell>
          <cell r="L252">
            <v>2.11</v>
          </cell>
          <cell r="M252">
            <v>1.41</v>
          </cell>
          <cell r="N252">
            <v>1.08</v>
          </cell>
          <cell r="O252">
            <v>0.67</v>
          </cell>
        </row>
        <row r="253">
          <cell r="A253" t="str">
            <v>CUMMNG_6_SUNCT1</v>
          </cell>
          <cell r="B253" t="str">
            <v>SunSelect 1</v>
          </cell>
          <cell r="C253" t="str">
            <v>CAISO System</v>
          </cell>
          <cell r="D253">
            <v>3.33</v>
          </cell>
          <cell r="E253">
            <v>3.39</v>
          </cell>
          <cell r="F253">
            <v>3.04</v>
          </cell>
          <cell r="G253">
            <v>3.01</v>
          </cell>
          <cell r="H253">
            <v>3.34</v>
          </cell>
          <cell r="I253">
            <v>3.54</v>
          </cell>
          <cell r="J253">
            <v>3.53</v>
          </cell>
          <cell r="K253">
            <v>3.56</v>
          </cell>
          <cell r="L253">
            <v>3.4</v>
          </cell>
          <cell r="M253">
            <v>3.16</v>
          </cell>
          <cell r="N253">
            <v>3.38</v>
          </cell>
          <cell r="O253">
            <v>3.45</v>
          </cell>
        </row>
        <row r="254">
          <cell r="A254" t="str">
            <v>CURTIS_1_CANLCK</v>
          </cell>
          <cell r="B254" t="str">
            <v>Canal Creek Powerhouse</v>
          </cell>
          <cell r="C254" t="str">
            <v>Fresno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 t="str">
            <v>CURTIS_1_FARFLD</v>
          </cell>
          <cell r="B255" t="str">
            <v>Fairfield Powerhouse</v>
          </cell>
          <cell r="C255" t="str">
            <v>Fresno</v>
          </cell>
          <cell r="D255">
            <v>0</v>
          </cell>
          <cell r="E255">
            <v>0</v>
          </cell>
          <cell r="F255">
            <v>0</v>
          </cell>
          <cell r="G255">
            <v>0.01</v>
          </cell>
          <cell r="H255">
            <v>0.26</v>
          </cell>
          <cell r="I255">
            <v>0.55000000000000004</v>
          </cell>
          <cell r="J255">
            <v>0.51</v>
          </cell>
          <cell r="K255">
            <v>0.49</v>
          </cell>
          <cell r="L255">
            <v>0.15</v>
          </cell>
          <cell r="M255">
            <v>0</v>
          </cell>
          <cell r="N255">
            <v>0</v>
          </cell>
          <cell r="O255">
            <v>0</v>
          </cell>
        </row>
        <row r="256">
          <cell r="A256" t="str">
            <v>CUYAMS_6_CUYSR1</v>
          </cell>
          <cell r="B256" t="str">
            <v>Cuyama Solar</v>
          </cell>
          <cell r="C256" t="str">
            <v>CAISO System</v>
          </cell>
          <cell r="D256">
            <v>0.16</v>
          </cell>
          <cell r="E256">
            <v>1.2</v>
          </cell>
          <cell r="F256">
            <v>1.4</v>
          </cell>
          <cell r="G256">
            <v>1.76</v>
          </cell>
          <cell r="H256">
            <v>2.56</v>
          </cell>
          <cell r="I256">
            <v>5.24</v>
          </cell>
          <cell r="J256">
            <v>5.76</v>
          </cell>
          <cell r="K256">
            <v>4.96</v>
          </cell>
          <cell r="L256">
            <v>4.4400000000000004</v>
          </cell>
          <cell r="M256">
            <v>2.96</v>
          </cell>
          <cell r="N256">
            <v>2.2799999999999998</v>
          </cell>
          <cell r="O256">
            <v>1.4</v>
          </cell>
        </row>
        <row r="257">
          <cell r="A257" t="str">
            <v>DAIRLD_1_MD1SL1</v>
          </cell>
          <cell r="B257" t="str">
            <v>Madera 1</v>
          </cell>
          <cell r="C257" t="str">
            <v>Fresno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A258" t="str">
            <v>DAIRLD_1_MD2BM1</v>
          </cell>
          <cell r="B258" t="str">
            <v>Madera Digester Genset 2</v>
          </cell>
          <cell r="C258" t="str">
            <v>Fresno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A259" t="str">
            <v>DAVIS_1_SOLAR1</v>
          </cell>
          <cell r="B259" t="str">
            <v>Grasslands 3</v>
          </cell>
          <cell r="C259" t="str">
            <v>Sierra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A260" t="str">
            <v>DAVIS_1_SOLAR2</v>
          </cell>
          <cell r="B260" t="str">
            <v>Grasslands 4</v>
          </cell>
          <cell r="C260" t="str">
            <v>Sierra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A261" t="str">
            <v>DAVIS_7_MNMETH</v>
          </cell>
          <cell r="B261" t="str">
            <v>MM Yolo Power LLC</v>
          </cell>
          <cell r="C261" t="str">
            <v>Sierra</v>
          </cell>
          <cell r="D261">
            <v>2.5</v>
          </cell>
          <cell r="E261">
            <v>2.4900000000000002</v>
          </cell>
          <cell r="F261">
            <v>2.5</v>
          </cell>
          <cell r="G261">
            <v>2.5</v>
          </cell>
          <cell r="H261">
            <v>1.96</v>
          </cell>
          <cell r="I261">
            <v>2.06</v>
          </cell>
          <cell r="J261">
            <v>2.0699999999999998</v>
          </cell>
          <cell r="K261">
            <v>2.33</v>
          </cell>
          <cell r="L261">
            <v>2.4</v>
          </cell>
          <cell r="M261">
            <v>2.2599999999999998</v>
          </cell>
          <cell r="N261">
            <v>2.1800000000000002</v>
          </cell>
          <cell r="O261">
            <v>2.1800000000000002</v>
          </cell>
        </row>
        <row r="262">
          <cell r="A262" t="str">
            <v>DEADCK_1_UNIT</v>
          </cell>
          <cell r="B262" t="str">
            <v>DEADCK_1_UNIT</v>
          </cell>
          <cell r="C262" t="str">
            <v>Sierra</v>
          </cell>
          <cell r="D262">
            <v>0.28000000000000003</v>
          </cell>
          <cell r="E262">
            <v>0.46</v>
          </cell>
          <cell r="F262">
            <v>0.69</v>
          </cell>
          <cell r="G262">
            <v>0.64</v>
          </cell>
          <cell r="H262">
            <v>0.13</v>
          </cell>
          <cell r="I262">
            <v>0.27</v>
          </cell>
          <cell r="J262">
            <v>0.1</v>
          </cell>
          <cell r="K262">
            <v>0.02</v>
          </cell>
          <cell r="L262">
            <v>0</v>
          </cell>
          <cell r="M262">
            <v>0</v>
          </cell>
          <cell r="N262">
            <v>0</v>
          </cell>
          <cell r="O262">
            <v>0.06</v>
          </cell>
        </row>
        <row r="263">
          <cell r="A263" t="str">
            <v>DEERCR_6_UNIT 1</v>
          </cell>
          <cell r="B263" t="str">
            <v>DEER CREEK</v>
          </cell>
          <cell r="C263" t="str">
            <v>Sierra</v>
          </cell>
          <cell r="D263">
            <v>1.38</v>
          </cell>
          <cell r="E263">
            <v>1.07</v>
          </cell>
          <cell r="F263">
            <v>0.89</v>
          </cell>
          <cell r="G263">
            <v>0.46</v>
          </cell>
          <cell r="H263">
            <v>2.72</v>
          </cell>
          <cell r="I263">
            <v>3.12</v>
          </cell>
          <cell r="J263">
            <v>3.26</v>
          </cell>
          <cell r="K263">
            <v>3.14</v>
          </cell>
          <cell r="L263">
            <v>2.87</v>
          </cell>
          <cell r="M263">
            <v>2.14</v>
          </cell>
          <cell r="N263">
            <v>1.57</v>
          </cell>
          <cell r="O263">
            <v>1.38</v>
          </cell>
        </row>
        <row r="264">
          <cell r="A264" t="str">
            <v>DELAMO_2_SOLAR1</v>
          </cell>
          <cell r="B264" t="str">
            <v>Golden Springs Building H</v>
          </cell>
          <cell r="C264" t="str">
            <v>LA Basin</v>
          </cell>
          <cell r="D264">
            <v>0.01</v>
          </cell>
          <cell r="E264">
            <v>0.05</v>
          </cell>
          <cell r="F264">
            <v>0.05</v>
          </cell>
          <cell r="G264">
            <v>7.0000000000000007E-2</v>
          </cell>
          <cell r="H264">
            <v>0.1</v>
          </cell>
          <cell r="I264">
            <v>0.2</v>
          </cell>
          <cell r="J264">
            <v>0.22</v>
          </cell>
          <cell r="K264">
            <v>0.19</v>
          </cell>
          <cell r="L264">
            <v>0.17</v>
          </cell>
          <cell r="M264">
            <v>0.11</v>
          </cell>
          <cell r="N264">
            <v>0.09</v>
          </cell>
          <cell r="O264">
            <v>0.05</v>
          </cell>
        </row>
        <row r="265">
          <cell r="A265" t="str">
            <v>DELAMO_2_SOLAR2</v>
          </cell>
          <cell r="B265" t="str">
            <v>Golden Springs Building M</v>
          </cell>
          <cell r="C265" t="str">
            <v>LA Basin</v>
          </cell>
          <cell r="D265">
            <v>0.01</v>
          </cell>
          <cell r="E265">
            <v>0.05</v>
          </cell>
          <cell r="F265">
            <v>0.06</v>
          </cell>
          <cell r="G265">
            <v>0.08</v>
          </cell>
          <cell r="H265">
            <v>0.11</v>
          </cell>
          <cell r="I265">
            <v>0.23</v>
          </cell>
          <cell r="J265">
            <v>0.25</v>
          </cell>
          <cell r="K265">
            <v>0.22</v>
          </cell>
          <cell r="L265">
            <v>0.19</v>
          </cell>
          <cell r="M265">
            <v>0.13</v>
          </cell>
          <cell r="N265">
            <v>0.1</v>
          </cell>
          <cell r="O265">
            <v>0.06</v>
          </cell>
        </row>
        <row r="266">
          <cell r="A266" t="str">
            <v>DELAMO_2_SOLAR3</v>
          </cell>
          <cell r="B266" t="str">
            <v>Golden Springs Building G</v>
          </cell>
          <cell r="C266" t="str">
            <v>LA Basin</v>
          </cell>
          <cell r="D266">
            <v>0.01</v>
          </cell>
          <cell r="E266">
            <v>0.04</v>
          </cell>
          <cell r="F266">
            <v>0.04</v>
          </cell>
          <cell r="G266">
            <v>0.06</v>
          </cell>
          <cell r="H266">
            <v>0.08</v>
          </cell>
          <cell r="I266">
            <v>0.16</v>
          </cell>
          <cell r="J266">
            <v>0.18</v>
          </cell>
          <cell r="K266">
            <v>0.16</v>
          </cell>
          <cell r="L266">
            <v>0.14000000000000001</v>
          </cell>
          <cell r="M266">
            <v>0.09</v>
          </cell>
          <cell r="N266">
            <v>7.0000000000000007E-2</v>
          </cell>
          <cell r="O266">
            <v>0.04</v>
          </cell>
        </row>
        <row r="267">
          <cell r="A267" t="str">
            <v>DELAMO_2_SOLAR4</v>
          </cell>
          <cell r="B267" t="str">
            <v>Golden Springs Building F</v>
          </cell>
          <cell r="C267" t="str">
            <v>LA Basin</v>
          </cell>
          <cell r="D267">
            <v>0.01</v>
          </cell>
          <cell r="E267">
            <v>0.04</v>
          </cell>
          <cell r="F267">
            <v>0.05</v>
          </cell>
          <cell r="G267">
            <v>0.06</v>
          </cell>
          <cell r="H267">
            <v>0.08</v>
          </cell>
          <cell r="I267">
            <v>0.17</v>
          </cell>
          <cell r="J267">
            <v>0.19</v>
          </cell>
          <cell r="K267">
            <v>0.16</v>
          </cell>
          <cell r="L267">
            <v>0.14000000000000001</v>
          </cell>
          <cell r="M267">
            <v>0.1</v>
          </cell>
          <cell r="N267">
            <v>7.0000000000000007E-2</v>
          </cell>
          <cell r="O267">
            <v>0.05</v>
          </cell>
        </row>
        <row r="268">
          <cell r="A268" t="str">
            <v>DELAMO_2_SOLAR5</v>
          </cell>
          <cell r="B268" t="str">
            <v>Golden Springs Building L</v>
          </cell>
          <cell r="C268" t="str">
            <v>LA Basin</v>
          </cell>
          <cell r="D268">
            <v>0</v>
          </cell>
          <cell r="E268">
            <v>0.03</v>
          </cell>
          <cell r="F268">
            <v>0.04</v>
          </cell>
          <cell r="G268">
            <v>0.04</v>
          </cell>
          <cell r="H268">
            <v>0.06</v>
          </cell>
          <cell r="I268">
            <v>0.13</v>
          </cell>
          <cell r="J268">
            <v>0.14000000000000001</v>
          </cell>
          <cell r="K268">
            <v>0.12</v>
          </cell>
          <cell r="L268">
            <v>0.11</v>
          </cell>
          <cell r="M268">
            <v>7.0000000000000007E-2</v>
          </cell>
          <cell r="N268">
            <v>0.06</v>
          </cell>
          <cell r="O268">
            <v>0.04</v>
          </cell>
        </row>
        <row r="269">
          <cell r="A269" t="str">
            <v>DELAMO_2_SOLAR6</v>
          </cell>
          <cell r="B269" t="str">
            <v>Freeway Springs</v>
          </cell>
          <cell r="C269" t="str">
            <v>LA Basin</v>
          </cell>
          <cell r="D269">
            <v>0.01</v>
          </cell>
          <cell r="E269">
            <v>0.06</v>
          </cell>
          <cell r="F269">
            <v>7.0000000000000007E-2</v>
          </cell>
          <cell r="G269">
            <v>0.09</v>
          </cell>
          <cell r="H269">
            <v>0.13</v>
          </cell>
          <cell r="I269">
            <v>0.26</v>
          </cell>
          <cell r="J269">
            <v>0.28999999999999998</v>
          </cell>
          <cell r="K269">
            <v>0.25</v>
          </cell>
          <cell r="L269">
            <v>0.22</v>
          </cell>
          <cell r="M269">
            <v>0.15</v>
          </cell>
          <cell r="N269">
            <v>0.11</v>
          </cell>
          <cell r="O269">
            <v>7.0000000000000007E-2</v>
          </cell>
        </row>
        <row r="270">
          <cell r="A270" t="str">
            <v>DELAMO_2_SOLRC1</v>
          </cell>
          <cell r="B270" t="str">
            <v>Golden Springs Building C1</v>
          </cell>
          <cell r="C270" t="str">
            <v>LA Basin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</row>
        <row r="271">
          <cell r="A271" t="str">
            <v>DELAMO_2_SOLRD</v>
          </cell>
          <cell r="B271" t="str">
            <v>Golden Solar Building D</v>
          </cell>
          <cell r="C271" t="str">
            <v>LA Basin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</row>
        <row r="272">
          <cell r="A272" t="str">
            <v>DELSUR_6_BSOLAR</v>
          </cell>
          <cell r="B272" t="str">
            <v>Central Antelope Dry Ranch B</v>
          </cell>
          <cell r="C272" t="str">
            <v>Big Creek-Ventura</v>
          </cell>
          <cell r="D272">
            <v>0.01</v>
          </cell>
          <cell r="E272">
            <v>0.09</v>
          </cell>
          <cell r="F272">
            <v>0.11</v>
          </cell>
          <cell r="G272">
            <v>0.13</v>
          </cell>
          <cell r="H272">
            <v>0.19</v>
          </cell>
          <cell r="I272">
            <v>0.39</v>
          </cell>
          <cell r="J272">
            <v>0.43</v>
          </cell>
          <cell r="K272">
            <v>0.37</v>
          </cell>
          <cell r="L272">
            <v>0.33</v>
          </cell>
          <cell r="M272">
            <v>0.22</v>
          </cell>
          <cell r="N272">
            <v>0.17</v>
          </cell>
          <cell r="O272">
            <v>0.11</v>
          </cell>
        </row>
        <row r="273">
          <cell r="A273" t="str">
            <v>DELSUR_6_CREST</v>
          </cell>
          <cell r="B273" t="str">
            <v>Delsur Aggregate Solar Resources</v>
          </cell>
          <cell r="C273" t="str">
            <v>Big Creek-Ventura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</row>
        <row r="274">
          <cell r="A274" t="str">
            <v>DELSUR_6_DRYFRB</v>
          </cell>
          <cell r="B274" t="str">
            <v xml:space="preserve">Dry Farm Ranch B </v>
          </cell>
          <cell r="C274" t="str">
            <v>Big Creek-Ventura</v>
          </cell>
          <cell r="D274">
            <v>0.02</v>
          </cell>
          <cell r="E274">
            <v>0.15</v>
          </cell>
          <cell r="F274">
            <v>0.18</v>
          </cell>
          <cell r="G274">
            <v>0.22</v>
          </cell>
          <cell r="H274">
            <v>0.32</v>
          </cell>
          <cell r="I274">
            <v>0.66</v>
          </cell>
          <cell r="J274">
            <v>0.72</v>
          </cell>
          <cell r="K274">
            <v>0.62</v>
          </cell>
          <cell r="L274">
            <v>0.56000000000000005</v>
          </cell>
          <cell r="M274">
            <v>0.37</v>
          </cell>
          <cell r="N274">
            <v>0.28999999999999998</v>
          </cell>
          <cell r="O274">
            <v>0.18</v>
          </cell>
        </row>
        <row r="275">
          <cell r="A275" t="str">
            <v>DELSUR_6_SOLAR1</v>
          </cell>
          <cell r="B275" t="str">
            <v xml:space="preserve">Summer Solar North </v>
          </cell>
          <cell r="C275" t="str">
            <v>Big Creek-Ventura</v>
          </cell>
          <cell r="D275">
            <v>0.03</v>
          </cell>
          <cell r="E275">
            <v>0.2</v>
          </cell>
          <cell r="F275">
            <v>0.23</v>
          </cell>
          <cell r="G275">
            <v>0.28999999999999998</v>
          </cell>
          <cell r="H275">
            <v>0.42</v>
          </cell>
          <cell r="I275">
            <v>0.85</v>
          </cell>
          <cell r="J275">
            <v>0.94</v>
          </cell>
          <cell r="K275">
            <v>0.81</v>
          </cell>
          <cell r="L275">
            <v>0.72</v>
          </cell>
          <cell r="M275">
            <v>0.48</v>
          </cell>
          <cell r="N275">
            <v>0.37</v>
          </cell>
          <cell r="O275">
            <v>0.23</v>
          </cell>
        </row>
        <row r="276">
          <cell r="A276" t="str">
            <v>DELSUR_6_SOLAR4</v>
          </cell>
          <cell r="B276" t="str">
            <v>Radiance Solar 4</v>
          </cell>
          <cell r="C276" t="str">
            <v>Big Creek-Ventura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</row>
        <row r="277">
          <cell r="A277" t="str">
            <v>DELSUR_6_SOLAR5</v>
          </cell>
          <cell r="B277" t="str">
            <v>Radiance Solar 5</v>
          </cell>
          <cell r="C277" t="str">
            <v>Big Creek-Ventura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A278" t="str">
            <v>DELTA_2_PL1X4</v>
          </cell>
          <cell r="B278" t="str">
            <v>DELTA ENERGY CENTER AGGREGATE</v>
          </cell>
          <cell r="C278" t="str">
            <v>Bay Area</v>
          </cell>
          <cell r="D278">
            <v>876.29</v>
          </cell>
          <cell r="E278">
            <v>876.29</v>
          </cell>
          <cell r="F278">
            <v>880</v>
          </cell>
          <cell r="G278">
            <v>875</v>
          </cell>
          <cell r="H278">
            <v>865</v>
          </cell>
          <cell r="I278">
            <v>855</v>
          </cell>
          <cell r="J278">
            <v>848</v>
          </cell>
          <cell r="K278">
            <v>848</v>
          </cell>
          <cell r="L278">
            <v>848</v>
          </cell>
          <cell r="M278">
            <v>865</v>
          </cell>
          <cell r="N278">
            <v>880</v>
          </cell>
          <cell r="O278">
            <v>880</v>
          </cell>
        </row>
        <row r="279">
          <cell r="A279" t="str">
            <v>DEVERS_1_SEPV05</v>
          </cell>
          <cell r="B279" t="str">
            <v>SEPV 5</v>
          </cell>
          <cell r="C279" t="str">
            <v>LA Basin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</row>
        <row r="280">
          <cell r="A280" t="str">
            <v>DEVERS_1_SOLAR</v>
          </cell>
          <cell r="B280" t="str">
            <v>Cascade Solar</v>
          </cell>
          <cell r="C280" t="str">
            <v>LA Basin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</row>
        <row r="281">
          <cell r="A281" t="str">
            <v>DEVERS_1_SOLAR1</v>
          </cell>
          <cell r="B281" t="str">
            <v>SEPV8</v>
          </cell>
          <cell r="C281" t="str">
            <v>LA Basin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</row>
        <row r="282">
          <cell r="A282" t="str">
            <v>DEVERS_1_SOLAR2</v>
          </cell>
          <cell r="B282" t="str">
            <v>SEPV9</v>
          </cell>
          <cell r="C282" t="str">
            <v>LA Basin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</row>
        <row r="283">
          <cell r="A283" t="str">
            <v>DEVERS_2_CS2SR4</v>
          </cell>
          <cell r="B283" t="str">
            <v>Caliente Solar 2</v>
          </cell>
          <cell r="C283" t="str">
            <v>LA Basin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</row>
        <row r="284">
          <cell r="A284" t="str">
            <v>DEVERS_2_DHSPG2</v>
          </cell>
          <cell r="B284" t="str">
            <v>Desert Hot Springs 2</v>
          </cell>
          <cell r="C284" t="str">
            <v>LA Basin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</row>
        <row r="285">
          <cell r="A285" t="str">
            <v>DEXZEL_1_UNIT</v>
          </cell>
          <cell r="B285" t="str">
            <v>Western Power and Steam Cogeneration</v>
          </cell>
          <cell r="C285" t="str">
            <v>Kern</v>
          </cell>
          <cell r="D285">
            <v>17.45</v>
          </cell>
          <cell r="E285">
            <v>17.45</v>
          </cell>
          <cell r="F285">
            <v>17.45</v>
          </cell>
          <cell r="G285">
            <v>17.03</v>
          </cell>
          <cell r="H285">
            <v>17.45</v>
          </cell>
          <cell r="I285">
            <v>17.45</v>
          </cell>
          <cell r="J285">
            <v>16.28</v>
          </cell>
          <cell r="K285">
            <v>16.100000000000001</v>
          </cell>
          <cell r="L285">
            <v>16.93</v>
          </cell>
          <cell r="M285">
            <v>16.059999999999999</v>
          </cell>
          <cell r="N285">
            <v>15.35</v>
          </cell>
          <cell r="O285">
            <v>15.33</v>
          </cell>
        </row>
        <row r="286">
          <cell r="A286" t="str">
            <v>DIABLO_7_UNIT 1</v>
          </cell>
          <cell r="B286" t="str">
            <v>Diablo Canyon Unit 1</v>
          </cell>
          <cell r="C286" t="str">
            <v>CAISO System</v>
          </cell>
          <cell r="D286">
            <v>1140</v>
          </cell>
          <cell r="E286">
            <v>1140</v>
          </cell>
          <cell r="F286">
            <v>1140</v>
          </cell>
          <cell r="G286">
            <v>1140</v>
          </cell>
          <cell r="H286">
            <v>1140</v>
          </cell>
          <cell r="I286">
            <v>1140</v>
          </cell>
          <cell r="J286">
            <v>1140</v>
          </cell>
          <cell r="K286">
            <v>1140</v>
          </cell>
          <cell r="L286">
            <v>1140</v>
          </cell>
          <cell r="M286">
            <v>1140</v>
          </cell>
          <cell r="N286">
            <v>1140</v>
          </cell>
          <cell r="O286">
            <v>1140</v>
          </cell>
        </row>
        <row r="287">
          <cell r="A287" t="str">
            <v>DIABLO_7_UNIT 2</v>
          </cell>
          <cell r="B287" t="str">
            <v>Diablo Canyon Unit 2</v>
          </cell>
          <cell r="C287" t="str">
            <v>CAISO System</v>
          </cell>
          <cell r="D287">
            <v>1140</v>
          </cell>
          <cell r="E287">
            <v>1140</v>
          </cell>
          <cell r="F287">
            <v>1140</v>
          </cell>
          <cell r="G287">
            <v>1140</v>
          </cell>
          <cell r="H287">
            <v>1140</v>
          </cell>
          <cell r="I287">
            <v>1140</v>
          </cell>
          <cell r="J287">
            <v>1140</v>
          </cell>
          <cell r="K287">
            <v>1140</v>
          </cell>
          <cell r="L287">
            <v>1140</v>
          </cell>
          <cell r="M287">
            <v>1140</v>
          </cell>
          <cell r="N287">
            <v>1140</v>
          </cell>
          <cell r="O287">
            <v>1140</v>
          </cell>
        </row>
        <row r="288">
          <cell r="A288" t="str">
            <v>DISCOV_1_CHEVRN</v>
          </cell>
          <cell r="B288" t="str">
            <v>CHEVRON USA (EASTRIDGE)</v>
          </cell>
          <cell r="C288" t="str">
            <v>Kern</v>
          </cell>
          <cell r="D288">
            <v>4.38</v>
          </cell>
          <cell r="E288">
            <v>7.18</v>
          </cell>
          <cell r="F288">
            <v>4.99</v>
          </cell>
          <cell r="G288">
            <v>5</v>
          </cell>
          <cell r="H288">
            <v>5.87</v>
          </cell>
          <cell r="I288">
            <v>6.41</v>
          </cell>
          <cell r="J288">
            <v>6.76</v>
          </cell>
          <cell r="K288">
            <v>7.23</v>
          </cell>
          <cell r="L288">
            <v>6.26</v>
          </cell>
          <cell r="M288">
            <v>5.4</v>
          </cell>
          <cell r="N288">
            <v>5</v>
          </cell>
          <cell r="O288">
            <v>4.26</v>
          </cell>
        </row>
        <row r="289">
          <cell r="A289" t="str">
            <v>DIXNLD_1_LNDFL</v>
          </cell>
          <cell r="B289" t="str">
            <v>Zero Waste Energy</v>
          </cell>
          <cell r="C289" t="str">
            <v>Bay Area</v>
          </cell>
          <cell r="D289">
            <v>0.8</v>
          </cell>
          <cell r="E289">
            <v>0.8</v>
          </cell>
          <cell r="F289">
            <v>0.87</v>
          </cell>
          <cell r="G289">
            <v>0.93</v>
          </cell>
          <cell r="H289">
            <v>0.88</v>
          </cell>
          <cell r="I289">
            <v>0.92</v>
          </cell>
          <cell r="J289">
            <v>0.87</v>
          </cell>
          <cell r="K289">
            <v>0.87</v>
          </cell>
          <cell r="L289">
            <v>0.82</v>
          </cell>
          <cell r="M289">
            <v>0.84</v>
          </cell>
          <cell r="N289">
            <v>0.8</v>
          </cell>
          <cell r="O289">
            <v>0.77</v>
          </cell>
        </row>
        <row r="290">
          <cell r="A290" t="str">
            <v>DMDVLY_1_UNITS</v>
          </cell>
          <cell r="B290" t="str">
            <v>DIAMOND VALLEY LAKE PUMP-GEN PLANT</v>
          </cell>
          <cell r="C290" t="str">
            <v>LA Basin</v>
          </cell>
          <cell r="D290">
            <v>1.6</v>
          </cell>
          <cell r="E290">
            <v>3.95</v>
          </cell>
          <cell r="F290">
            <v>0.72</v>
          </cell>
          <cell r="G290">
            <v>0.88</v>
          </cell>
          <cell r="H290">
            <v>3.05</v>
          </cell>
          <cell r="I290">
            <v>2.63</v>
          </cell>
          <cell r="J290">
            <v>0.31</v>
          </cell>
          <cell r="K290">
            <v>3.09</v>
          </cell>
          <cell r="L290">
            <v>1.04</v>
          </cell>
          <cell r="M290">
            <v>0.74</v>
          </cell>
          <cell r="N290">
            <v>1.62</v>
          </cell>
          <cell r="O290">
            <v>0</v>
          </cell>
        </row>
        <row r="291">
          <cell r="A291" t="str">
            <v>DONNLS_7_UNIT</v>
          </cell>
          <cell r="B291" t="str">
            <v>Donnells Hydro</v>
          </cell>
          <cell r="C291" t="str">
            <v>Stockton</v>
          </cell>
          <cell r="D291">
            <v>60.8</v>
          </cell>
          <cell r="E291">
            <v>59.6</v>
          </cell>
          <cell r="F291">
            <v>54.4</v>
          </cell>
          <cell r="G291">
            <v>52</v>
          </cell>
          <cell r="H291">
            <v>52</v>
          </cell>
          <cell r="I291">
            <v>52</v>
          </cell>
          <cell r="J291">
            <v>55</v>
          </cell>
          <cell r="K291">
            <v>58.2</v>
          </cell>
          <cell r="L291">
            <v>56</v>
          </cell>
          <cell r="M291">
            <v>57.6</v>
          </cell>
          <cell r="N291">
            <v>57.6</v>
          </cell>
          <cell r="O291">
            <v>57.6</v>
          </cell>
        </row>
        <row r="292">
          <cell r="A292" t="str">
            <v>DOSMGO_2_NSPIN</v>
          </cell>
          <cell r="B292" t="str">
            <v>DOSMGO_2_NSPIN</v>
          </cell>
          <cell r="C292" t="str">
            <v>CAISO System</v>
          </cell>
          <cell r="D292">
            <v>16.260000000000002</v>
          </cell>
          <cell r="E292">
            <v>16.260000000000002</v>
          </cell>
          <cell r="F292">
            <v>16.260000000000002</v>
          </cell>
          <cell r="G292">
            <v>16.260000000000002</v>
          </cell>
          <cell r="H292">
            <v>16.260000000000002</v>
          </cell>
          <cell r="I292">
            <v>16.260000000000002</v>
          </cell>
          <cell r="J292">
            <v>16.260000000000002</v>
          </cell>
          <cell r="K292">
            <v>16.260000000000002</v>
          </cell>
          <cell r="L292">
            <v>16.260000000000002</v>
          </cell>
          <cell r="M292">
            <v>13.64</v>
          </cell>
          <cell r="N292">
            <v>16.260000000000002</v>
          </cell>
          <cell r="O292">
            <v>16.260000000000002</v>
          </cell>
        </row>
        <row r="293">
          <cell r="A293" t="str">
            <v>DOUBLC_1_UNITS</v>
          </cell>
          <cell r="B293" t="str">
            <v>DOUBLE "C" LIMITED</v>
          </cell>
          <cell r="C293" t="str">
            <v>Kern</v>
          </cell>
          <cell r="D293">
            <v>52.23</v>
          </cell>
          <cell r="E293">
            <v>52.23</v>
          </cell>
          <cell r="F293">
            <v>52.23</v>
          </cell>
          <cell r="G293">
            <v>52.23</v>
          </cell>
          <cell r="H293">
            <v>52.23</v>
          </cell>
          <cell r="I293">
            <v>52.23</v>
          </cell>
          <cell r="J293">
            <v>52.23</v>
          </cell>
          <cell r="K293">
            <v>52.23</v>
          </cell>
          <cell r="L293">
            <v>52.23</v>
          </cell>
          <cell r="M293">
            <v>52.23</v>
          </cell>
          <cell r="N293">
            <v>52.23</v>
          </cell>
          <cell r="O293">
            <v>52.23</v>
          </cell>
        </row>
        <row r="294">
          <cell r="A294" t="str">
            <v>DRACKR_2_D4SR4B</v>
          </cell>
          <cell r="B294" t="str">
            <v>Dracker Solar Unit 4B</v>
          </cell>
          <cell r="C294" t="str">
            <v>CAISO System</v>
          </cell>
          <cell r="D294">
            <v>0.25</v>
          </cell>
          <cell r="E294">
            <v>1.88</v>
          </cell>
          <cell r="F294">
            <v>2.19</v>
          </cell>
          <cell r="G294">
            <v>2.75</v>
          </cell>
          <cell r="H294">
            <v>4</v>
          </cell>
          <cell r="I294">
            <v>8.19</v>
          </cell>
          <cell r="J294">
            <v>9</v>
          </cell>
          <cell r="K294">
            <v>7.75</v>
          </cell>
          <cell r="L294">
            <v>6.94</v>
          </cell>
          <cell r="M294">
            <v>4.63</v>
          </cell>
          <cell r="N294">
            <v>3.56</v>
          </cell>
          <cell r="O294">
            <v>2.19</v>
          </cell>
        </row>
        <row r="295">
          <cell r="A295" t="str">
            <v>DRACKR_2_DS3SR3</v>
          </cell>
          <cell r="B295" t="str">
            <v>Dracker Solar Unit 3</v>
          </cell>
          <cell r="C295" t="str">
            <v>CAISO System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</row>
        <row r="296">
          <cell r="A296" t="str">
            <v>DRACKR_2_DS4SR4</v>
          </cell>
          <cell r="B296" t="str">
            <v>Dracker Solar Unit 4</v>
          </cell>
          <cell r="C296" t="str">
            <v>CAISO System</v>
          </cell>
          <cell r="D296">
            <v>0.08</v>
          </cell>
          <cell r="E296">
            <v>0.91</v>
          </cell>
          <cell r="F296">
            <v>1.06</v>
          </cell>
          <cell r="G296">
            <v>1.77</v>
          </cell>
          <cell r="H296">
            <v>2.7</v>
          </cell>
          <cell r="I296">
            <v>5.54</v>
          </cell>
          <cell r="J296">
            <v>6.01</v>
          </cell>
          <cell r="K296">
            <v>5.09</v>
          </cell>
          <cell r="L296">
            <v>4.41</v>
          </cell>
          <cell r="M296">
            <v>2.66</v>
          </cell>
          <cell r="N296">
            <v>1.6</v>
          </cell>
          <cell r="O296">
            <v>0.47</v>
          </cell>
        </row>
        <row r="297">
          <cell r="A297" t="str">
            <v>DRACKR_2_DSUBT1</v>
          </cell>
          <cell r="B297" t="str">
            <v>Dracker Solar Unit 1 BESS</v>
          </cell>
          <cell r="C297" t="str">
            <v>CAISO System</v>
          </cell>
          <cell r="D297">
            <v>63</v>
          </cell>
          <cell r="E297">
            <v>63</v>
          </cell>
          <cell r="F297">
            <v>63</v>
          </cell>
          <cell r="G297">
            <v>63</v>
          </cell>
          <cell r="H297">
            <v>63</v>
          </cell>
          <cell r="I297">
            <v>63</v>
          </cell>
          <cell r="J297">
            <v>63</v>
          </cell>
          <cell r="K297">
            <v>63</v>
          </cell>
          <cell r="L297">
            <v>63</v>
          </cell>
          <cell r="M297">
            <v>63</v>
          </cell>
          <cell r="N297">
            <v>63</v>
          </cell>
          <cell r="O297">
            <v>63</v>
          </cell>
        </row>
        <row r="298">
          <cell r="A298" t="str">
            <v>DRACKR_2_DSUBT2</v>
          </cell>
          <cell r="B298" t="str">
            <v>Dracker Solar Unit 2 BESS</v>
          </cell>
          <cell r="C298" t="str">
            <v>CAISO System</v>
          </cell>
          <cell r="D298">
            <v>103.18</v>
          </cell>
          <cell r="E298">
            <v>115</v>
          </cell>
          <cell r="F298">
            <v>115</v>
          </cell>
          <cell r="G298">
            <v>115</v>
          </cell>
          <cell r="H298">
            <v>115</v>
          </cell>
          <cell r="I298">
            <v>115</v>
          </cell>
          <cell r="J298">
            <v>115</v>
          </cell>
          <cell r="K298">
            <v>115</v>
          </cell>
          <cell r="L298">
            <v>115</v>
          </cell>
          <cell r="M298">
            <v>115</v>
          </cell>
          <cell r="N298">
            <v>115</v>
          </cell>
          <cell r="O298">
            <v>89.5</v>
          </cell>
        </row>
        <row r="299">
          <cell r="A299" t="str">
            <v>DRACKR_2_DSUBT3</v>
          </cell>
          <cell r="B299" t="str">
            <v>Dracker Solar Unit 3 BESS</v>
          </cell>
          <cell r="C299" t="str">
            <v>CAISO System</v>
          </cell>
          <cell r="D299">
            <v>115</v>
          </cell>
          <cell r="E299">
            <v>115</v>
          </cell>
          <cell r="F299">
            <v>115</v>
          </cell>
          <cell r="G299">
            <v>115</v>
          </cell>
          <cell r="H299">
            <v>115</v>
          </cell>
          <cell r="I299">
            <v>115</v>
          </cell>
          <cell r="J299">
            <v>115</v>
          </cell>
          <cell r="K299">
            <v>115</v>
          </cell>
          <cell r="L299">
            <v>115</v>
          </cell>
          <cell r="M299">
            <v>115</v>
          </cell>
          <cell r="N299">
            <v>115</v>
          </cell>
          <cell r="O299">
            <v>97.86</v>
          </cell>
        </row>
        <row r="300">
          <cell r="A300" t="str">
            <v>DRACKR_2_SOLAR1</v>
          </cell>
          <cell r="B300" t="str">
            <v>Dracker Solar Unit 1</v>
          </cell>
          <cell r="C300" t="str">
            <v>CAISO System</v>
          </cell>
          <cell r="D300">
            <v>0.22</v>
          </cell>
          <cell r="E300">
            <v>1.91</v>
          </cell>
          <cell r="F300">
            <v>2.58</v>
          </cell>
          <cell r="G300">
            <v>3.61</v>
          </cell>
          <cell r="H300">
            <v>5.47</v>
          </cell>
          <cell r="I300">
            <v>11.2</v>
          </cell>
          <cell r="J300">
            <v>11.97</v>
          </cell>
          <cell r="K300">
            <v>10.15</v>
          </cell>
          <cell r="L300">
            <v>8.6199999999999992</v>
          </cell>
          <cell r="M300">
            <v>5.49</v>
          </cell>
          <cell r="N300">
            <v>3.35</v>
          </cell>
          <cell r="O300">
            <v>1.47</v>
          </cell>
        </row>
        <row r="301">
          <cell r="A301" t="str">
            <v>DRACKR_2_SOLAR2</v>
          </cell>
          <cell r="B301" t="str">
            <v>Dracker Solar Unit 2</v>
          </cell>
          <cell r="C301" t="str">
            <v>CAISO System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A302" t="str">
            <v>DREWS_6_PL1X4</v>
          </cell>
          <cell r="B302" t="str">
            <v>Drews Generating Plant</v>
          </cell>
          <cell r="C302" t="str">
            <v>LA Basin</v>
          </cell>
          <cell r="D302">
            <v>40</v>
          </cell>
          <cell r="E302">
            <v>40</v>
          </cell>
          <cell r="F302">
            <v>40</v>
          </cell>
          <cell r="G302">
            <v>40</v>
          </cell>
          <cell r="H302">
            <v>40</v>
          </cell>
          <cell r="I302">
            <v>40</v>
          </cell>
          <cell r="J302">
            <v>40</v>
          </cell>
          <cell r="K302">
            <v>40</v>
          </cell>
          <cell r="L302">
            <v>40</v>
          </cell>
          <cell r="M302">
            <v>40</v>
          </cell>
          <cell r="N302">
            <v>40</v>
          </cell>
          <cell r="O302">
            <v>40</v>
          </cell>
        </row>
        <row r="303">
          <cell r="A303" t="str">
            <v>DRUM_7_PL1X2</v>
          </cell>
          <cell r="B303" t="str">
            <v>Drum PH 1 Units 1 &amp; 2 Aggregate</v>
          </cell>
          <cell r="C303" t="str">
            <v>Sierra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10.4</v>
          </cell>
          <cell r="L303">
            <v>0</v>
          </cell>
          <cell r="M303">
            <v>0</v>
          </cell>
          <cell r="N303">
            <v>0</v>
          </cell>
          <cell r="O303">
            <v>9.6</v>
          </cell>
        </row>
        <row r="304">
          <cell r="A304" t="str">
            <v>DRUM_7_PL3X4</v>
          </cell>
          <cell r="B304" t="str">
            <v>Drum PH 1 Units 3 &amp; 4 Aggregate</v>
          </cell>
          <cell r="C304" t="str">
            <v>Sierra</v>
          </cell>
          <cell r="D304">
            <v>12.8</v>
          </cell>
          <cell r="E304">
            <v>0</v>
          </cell>
          <cell r="F304">
            <v>0</v>
          </cell>
          <cell r="G304">
            <v>0</v>
          </cell>
          <cell r="H304">
            <v>12.8</v>
          </cell>
          <cell r="I304">
            <v>12.8</v>
          </cell>
          <cell r="J304">
            <v>12.8</v>
          </cell>
          <cell r="K304">
            <v>9.6</v>
          </cell>
          <cell r="L304">
            <v>0</v>
          </cell>
          <cell r="M304">
            <v>0</v>
          </cell>
          <cell r="N304">
            <v>12.8</v>
          </cell>
          <cell r="O304">
            <v>12.8</v>
          </cell>
        </row>
        <row r="305">
          <cell r="A305" t="str">
            <v>DRUM_7_UNIT 5</v>
          </cell>
          <cell r="B305" t="str">
            <v>DRUM PH 2 UNIT 5</v>
          </cell>
          <cell r="C305" t="str">
            <v>Sierra</v>
          </cell>
          <cell r="D305">
            <v>39.6</v>
          </cell>
          <cell r="E305">
            <v>44.6</v>
          </cell>
          <cell r="F305">
            <v>43.6</v>
          </cell>
          <cell r="G305">
            <v>39.6</v>
          </cell>
          <cell r="H305">
            <v>41.74</v>
          </cell>
          <cell r="I305">
            <v>39.6</v>
          </cell>
          <cell r="J305">
            <v>48.1</v>
          </cell>
          <cell r="K305">
            <v>47.74</v>
          </cell>
          <cell r="L305">
            <v>25.6</v>
          </cell>
          <cell r="M305">
            <v>0</v>
          </cell>
          <cell r="N305">
            <v>34.479999999999997</v>
          </cell>
          <cell r="O305">
            <v>39.200000000000003</v>
          </cell>
        </row>
        <row r="306">
          <cell r="A306" t="str">
            <v>DSABLA_7_UNIT</v>
          </cell>
          <cell r="B306" t="str">
            <v>De Sabla Hydro</v>
          </cell>
          <cell r="C306" t="str">
            <v>CAISO System</v>
          </cell>
          <cell r="D306">
            <v>6.43</v>
          </cell>
          <cell r="E306">
            <v>4.8499999999999996</v>
          </cell>
          <cell r="F306">
            <v>3.64</v>
          </cell>
          <cell r="G306">
            <v>1.56</v>
          </cell>
          <cell r="H306">
            <v>7.28</v>
          </cell>
          <cell r="I306">
            <v>7.06</v>
          </cell>
          <cell r="J306">
            <v>9.06</v>
          </cell>
          <cell r="K306">
            <v>6.06</v>
          </cell>
          <cell r="L306">
            <v>4.3499999999999996</v>
          </cell>
          <cell r="M306">
            <v>2.74</v>
          </cell>
          <cell r="N306">
            <v>2.5099999999999998</v>
          </cell>
          <cell r="O306">
            <v>4.1100000000000003</v>
          </cell>
        </row>
        <row r="307">
          <cell r="A307" t="str">
            <v>DSFLWR_2_WS2SR1</v>
          </cell>
          <cell r="B307" t="str">
            <v>Willow Springs 2</v>
          </cell>
          <cell r="C307" t="str">
            <v>CAISO System</v>
          </cell>
          <cell r="D307">
            <v>0.4</v>
          </cell>
          <cell r="E307">
            <v>3</v>
          </cell>
          <cell r="F307">
            <v>3.5</v>
          </cell>
          <cell r="G307">
            <v>4.4000000000000004</v>
          </cell>
          <cell r="H307">
            <v>6.4</v>
          </cell>
          <cell r="I307">
            <v>13.1</v>
          </cell>
          <cell r="J307">
            <v>14.4</v>
          </cell>
          <cell r="K307">
            <v>12.4</v>
          </cell>
          <cell r="L307">
            <v>11.1</v>
          </cell>
          <cell r="M307">
            <v>7.4</v>
          </cell>
          <cell r="N307">
            <v>5.7</v>
          </cell>
          <cell r="O307">
            <v>3.5</v>
          </cell>
        </row>
        <row r="308">
          <cell r="A308" t="str">
            <v>DSRTHV_2_DH1SR1</v>
          </cell>
          <cell r="B308" t="str">
            <v>Desert Harvest</v>
          </cell>
          <cell r="C308" t="str">
            <v>CAISO System</v>
          </cell>
          <cell r="D308">
            <v>0.32</v>
          </cell>
          <cell r="E308">
            <v>2.4</v>
          </cell>
          <cell r="F308">
            <v>2.8</v>
          </cell>
          <cell r="G308">
            <v>3.52</v>
          </cell>
          <cell r="H308">
            <v>5.12</v>
          </cell>
          <cell r="I308">
            <v>10.48</v>
          </cell>
          <cell r="J308">
            <v>11.52</v>
          </cell>
          <cell r="K308">
            <v>9.92</v>
          </cell>
          <cell r="L308">
            <v>8.8800000000000008</v>
          </cell>
          <cell r="M308">
            <v>5.92</v>
          </cell>
          <cell r="N308">
            <v>4.5599999999999996</v>
          </cell>
          <cell r="O308">
            <v>2.8</v>
          </cell>
        </row>
        <row r="309">
          <cell r="A309" t="str">
            <v>DSRTHV_2_DH2BT1</v>
          </cell>
          <cell r="B309" t="str">
            <v>Desert Harvest BESS</v>
          </cell>
          <cell r="C309" t="str">
            <v>CAISO System</v>
          </cell>
          <cell r="D309">
            <v>35</v>
          </cell>
          <cell r="E309">
            <v>35</v>
          </cell>
          <cell r="F309">
            <v>35</v>
          </cell>
          <cell r="G309">
            <v>35</v>
          </cell>
          <cell r="H309">
            <v>35</v>
          </cell>
          <cell r="I309">
            <v>35</v>
          </cell>
          <cell r="J309">
            <v>35</v>
          </cell>
          <cell r="K309">
            <v>35</v>
          </cell>
          <cell r="L309">
            <v>35</v>
          </cell>
          <cell r="M309">
            <v>35</v>
          </cell>
          <cell r="N309">
            <v>35</v>
          </cell>
          <cell r="O309">
            <v>35</v>
          </cell>
        </row>
        <row r="310">
          <cell r="A310" t="str">
            <v>DSRTHV_2_DH2SR2</v>
          </cell>
          <cell r="B310" t="str">
            <v>Desert Harvest 2</v>
          </cell>
          <cell r="C310" t="str">
            <v>CAISO System</v>
          </cell>
          <cell r="D310">
            <v>0.08</v>
          </cell>
          <cell r="E310">
            <v>0.69</v>
          </cell>
          <cell r="F310">
            <v>0.82</v>
          </cell>
          <cell r="G310">
            <v>1.1599999999999999</v>
          </cell>
          <cell r="H310">
            <v>1.72</v>
          </cell>
          <cell r="I310">
            <v>3.55</v>
          </cell>
          <cell r="J310">
            <v>3.92</v>
          </cell>
          <cell r="K310">
            <v>3.32</v>
          </cell>
          <cell r="L310">
            <v>2.86</v>
          </cell>
          <cell r="M310">
            <v>1.8</v>
          </cell>
          <cell r="N310">
            <v>1.21</v>
          </cell>
          <cell r="O310">
            <v>0.59</v>
          </cell>
        </row>
        <row r="311">
          <cell r="A311" t="str">
            <v>DSRTSL_2_SOLAR1</v>
          </cell>
          <cell r="B311" t="str">
            <v>Desert Stateline</v>
          </cell>
          <cell r="C311" t="str">
            <v>CAISO System</v>
          </cell>
          <cell r="D311">
            <v>1.18</v>
          </cell>
          <cell r="E311">
            <v>8.89</v>
          </cell>
          <cell r="F311">
            <v>10.37</v>
          </cell>
          <cell r="G311">
            <v>13.03</v>
          </cell>
          <cell r="H311">
            <v>18.96</v>
          </cell>
          <cell r="I311">
            <v>38.799999999999997</v>
          </cell>
          <cell r="J311">
            <v>42.65</v>
          </cell>
          <cell r="K311">
            <v>36.729999999999997</v>
          </cell>
          <cell r="L311">
            <v>32.880000000000003</v>
          </cell>
          <cell r="M311">
            <v>21.92</v>
          </cell>
          <cell r="N311">
            <v>16.88</v>
          </cell>
          <cell r="O311">
            <v>10.37</v>
          </cell>
        </row>
        <row r="312">
          <cell r="A312" t="str">
            <v>DSRTSN_2_SOLAR1</v>
          </cell>
          <cell r="B312" t="str">
            <v>Desert Sunlight 300</v>
          </cell>
          <cell r="C312" t="str">
            <v>CAISO System</v>
          </cell>
          <cell r="D312">
            <v>1.2</v>
          </cell>
          <cell r="E312">
            <v>9</v>
          </cell>
          <cell r="F312">
            <v>10.5</v>
          </cell>
          <cell r="G312">
            <v>13.2</v>
          </cell>
          <cell r="H312">
            <v>19.2</v>
          </cell>
          <cell r="I312">
            <v>39.299999999999997</v>
          </cell>
          <cell r="J312">
            <v>43.2</v>
          </cell>
          <cell r="K312">
            <v>37.200000000000003</v>
          </cell>
          <cell r="L312">
            <v>33.299999999999997</v>
          </cell>
          <cell r="M312">
            <v>22.2</v>
          </cell>
          <cell r="N312">
            <v>17.100000000000001</v>
          </cell>
          <cell r="O312">
            <v>10.5</v>
          </cell>
        </row>
        <row r="313">
          <cell r="A313" t="str">
            <v>DSRTSN_2_SOLAR2</v>
          </cell>
          <cell r="B313" t="str">
            <v>Desert Sunlight 250</v>
          </cell>
          <cell r="C313" t="str">
            <v>CAISO System</v>
          </cell>
          <cell r="D313">
            <v>1</v>
          </cell>
          <cell r="E313">
            <v>7.5</v>
          </cell>
          <cell r="F313">
            <v>8.75</v>
          </cell>
          <cell r="G313">
            <v>11</v>
          </cell>
          <cell r="H313">
            <v>16</v>
          </cell>
          <cell r="I313">
            <v>32.75</v>
          </cell>
          <cell r="J313">
            <v>36</v>
          </cell>
          <cell r="K313">
            <v>31</v>
          </cell>
          <cell r="L313">
            <v>27.75</v>
          </cell>
          <cell r="M313">
            <v>18.5</v>
          </cell>
          <cell r="N313">
            <v>14.25</v>
          </cell>
          <cell r="O313">
            <v>8.75</v>
          </cell>
        </row>
        <row r="314">
          <cell r="A314" t="str">
            <v>DTCHWD_2_BT3WND</v>
          </cell>
          <cell r="B314" t="str">
            <v>Brookfield Tehachapi 3</v>
          </cell>
          <cell r="C314" t="str">
            <v>CAISO System</v>
          </cell>
          <cell r="D314">
            <v>0.79515002054796657</v>
          </cell>
          <cell r="E314">
            <v>0.84569712267499431</v>
          </cell>
          <cell r="F314">
            <v>0.74307766626970428</v>
          </cell>
          <cell r="G314">
            <v>0.71193065089696606</v>
          </cell>
          <cell r="H314">
            <v>0.7570250622811836</v>
          </cell>
          <cell r="I314">
            <v>0.69390293120246849</v>
          </cell>
          <cell r="J314">
            <v>0.64469347323237292</v>
          </cell>
          <cell r="K314">
            <v>0.48986566892033301</v>
          </cell>
          <cell r="L314">
            <v>0.50604509318253232</v>
          </cell>
          <cell r="M314">
            <v>0.46945240382135489</v>
          </cell>
          <cell r="N314">
            <v>0.63267315488356579</v>
          </cell>
          <cell r="O314">
            <v>0.7663776812786417</v>
          </cell>
        </row>
        <row r="315">
          <cell r="A315" t="str">
            <v>DTCHWD_2_BT4WND</v>
          </cell>
          <cell r="B315" t="str">
            <v>Brookfield Tehachapi 4</v>
          </cell>
          <cell r="C315" t="str">
            <v>CAISO System</v>
          </cell>
          <cell r="D315">
            <v>1.1520840297717205</v>
          </cell>
          <cell r="E315">
            <v>1.2253211644091029</v>
          </cell>
          <cell r="F315">
            <v>1.0766369742396606</v>
          </cell>
          <cell r="G315">
            <v>1.0315084097440486</v>
          </cell>
          <cell r="H315">
            <v>1.0968452013496262</v>
          </cell>
          <cell r="I315">
            <v>1.0053882469866877</v>
          </cell>
          <cell r="J315">
            <v>0.93408921010557155</v>
          </cell>
          <cell r="K315">
            <v>0.70976092474679364</v>
          </cell>
          <cell r="L315">
            <v>0.73320311278891348</v>
          </cell>
          <cell r="M315">
            <v>0.68018437175894086</v>
          </cell>
          <cell r="N315">
            <v>0.91667310440907768</v>
          </cell>
          <cell r="O315">
            <v>1.1103961070970543</v>
          </cell>
        </row>
        <row r="316">
          <cell r="A316" t="str">
            <v>DUANE_1_PL1X3</v>
          </cell>
          <cell r="B316" t="str">
            <v>DONALD VON RAESFELD POWER PROJECT</v>
          </cell>
          <cell r="C316" t="str">
            <v>Bay Area</v>
          </cell>
          <cell r="D316">
            <v>147.80000000000001</v>
          </cell>
          <cell r="E316">
            <v>147.80000000000001</v>
          </cell>
          <cell r="F316">
            <v>147.80000000000001</v>
          </cell>
          <cell r="G316">
            <v>147.80000000000001</v>
          </cell>
          <cell r="H316">
            <v>143.5</v>
          </cell>
          <cell r="I316">
            <v>143.5</v>
          </cell>
          <cell r="J316">
            <v>143.5</v>
          </cell>
          <cell r="K316">
            <v>143.5</v>
          </cell>
          <cell r="L316">
            <v>143.5</v>
          </cell>
          <cell r="M316">
            <v>147.80000000000001</v>
          </cell>
          <cell r="N316">
            <v>147.80000000000001</v>
          </cell>
          <cell r="O316">
            <v>147.80000000000001</v>
          </cell>
        </row>
        <row r="317">
          <cell r="A317" t="str">
            <v>DUTCH1_7_UNIT 1</v>
          </cell>
          <cell r="B317" t="str">
            <v>DUTCH FLAT 1 PH</v>
          </cell>
          <cell r="C317" t="str">
            <v>Sierra</v>
          </cell>
          <cell r="D317">
            <v>17.600000000000001</v>
          </cell>
          <cell r="E317">
            <v>12.8</v>
          </cell>
          <cell r="F317">
            <v>9.36</v>
          </cell>
          <cell r="G317">
            <v>16</v>
          </cell>
          <cell r="H317">
            <v>17.399999999999999</v>
          </cell>
          <cell r="I317">
            <v>18.8</v>
          </cell>
          <cell r="J317">
            <v>18.8</v>
          </cell>
          <cell r="K317">
            <v>19</v>
          </cell>
          <cell r="L317">
            <v>16.8</v>
          </cell>
          <cell r="M317">
            <v>6.4</v>
          </cell>
          <cell r="N317">
            <v>15.3</v>
          </cell>
          <cell r="O317">
            <v>18.64</v>
          </cell>
        </row>
        <row r="318">
          <cell r="A318" t="str">
            <v>DUTCH2_7_UNIT 1</v>
          </cell>
          <cell r="B318" t="str">
            <v>DUTCH FLAT 2 PH</v>
          </cell>
          <cell r="C318" t="str">
            <v>Sierra</v>
          </cell>
          <cell r="D318">
            <v>0</v>
          </cell>
          <cell r="E318">
            <v>5.16</v>
          </cell>
          <cell r="F318">
            <v>17.52</v>
          </cell>
          <cell r="G318">
            <v>5.6</v>
          </cell>
          <cell r="H318">
            <v>15.2</v>
          </cell>
          <cell r="I318">
            <v>5.6</v>
          </cell>
          <cell r="J318">
            <v>15.6</v>
          </cell>
          <cell r="K318">
            <v>16.760000000000002</v>
          </cell>
          <cell r="L318">
            <v>0</v>
          </cell>
          <cell r="M318">
            <v>0</v>
          </cell>
          <cell r="N318">
            <v>0</v>
          </cell>
          <cell r="O318">
            <v>15.28</v>
          </cell>
        </row>
        <row r="319">
          <cell r="A319" t="str">
            <v>DVLCYN_1_UNITS</v>
          </cell>
          <cell r="B319" t="str">
            <v>DEVIL CANYON HYDRO UNITS 1-4 AGGREGATE</v>
          </cell>
          <cell r="C319" t="str">
            <v>LA Basin</v>
          </cell>
          <cell r="D319">
            <v>138.4</v>
          </cell>
          <cell r="E319">
            <v>77.599999999999994</v>
          </cell>
          <cell r="F319">
            <v>70</v>
          </cell>
          <cell r="G319">
            <v>64.8</v>
          </cell>
          <cell r="H319">
            <v>76.599999999999994</v>
          </cell>
          <cell r="I319">
            <v>74.599999999999994</v>
          </cell>
          <cell r="J319">
            <v>70</v>
          </cell>
          <cell r="K319">
            <v>84.4</v>
          </cell>
          <cell r="L319">
            <v>71</v>
          </cell>
          <cell r="M319">
            <v>64</v>
          </cell>
          <cell r="N319">
            <v>63</v>
          </cell>
          <cell r="O319">
            <v>59.2</v>
          </cell>
        </row>
        <row r="320">
          <cell r="A320" t="str">
            <v>DYERSM_6_DSWWD1</v>
          </cell>
          <cell r="B320" t="str">
            <v>Dyer Summit Wind Repower</v>
          </cell>
          <cell r="C320" t="str">
            <v>CAISO System</v>
          </cell>
          <cell r="D320">
            <v>14.710864380152602</v>
          </cell>
          <cell r="E320">
            <v>15.783569448017669</v>
          </cell>
          <cell r="F320">
            <v>14.077357729261145</v>
          </cell>
          <cell r="G320">
            <v>14.871806059276585</v>
          </cell>
          <cell r="H320">
            <v>15.385608266364571</v>
          </cell>
          <cell r="I320">
            <v>11.349519646423017</v>
          </cell>
          <cell r="J320">
            <v>10.093900099446451</v>
          </cell>
          <cell r="K320">
            <v>9.4802513520371541</v>
          </cell>
          <cell r="L320">
            <v>9.7333809536133291</v>
          </cell>
          <cell r="M320">
            <v>8.1566111135580179</v>
          </cell>
          <cell r="N320">
            <v>10.304797524818905</v>
          </cell>
          <cell r="O320">
            <v>13.171643663211148</v>
          </cell>
        </row>
        <row r="321">
          <cell r="A321" t="str">
            <v>EASTWD_7_UNIT</v>
          </cell>
          <cell r="B321" t="str">
            <v>EASTWOOD PUMP-GEN</v>
          </cell>
          <cell r="C321" t="str">
            <v>Big Creek-Ventura</v>
          </cell>
          <cell r="D321">
            <v>199</v>
          </cell>
          <cell r="E321">
            <v>199</v>
          </cell>
          <cell r="F321">
            <v>199</v>
          </cell>
          <cell r="G321">
            <v>199</v>
          </cell>
          <cell r="H321">
            <v>199</v>
          </cell>
          <cell r="I321">
            <v>199</v>
          </cell>
          <cell r="J321">
            <v>199</v>
          </cell>
          <cell r="K321">
            <v>199</v>
          </cell>
          <cell r="L321">
            <v>199</v>
          </cell>
          <cell r="M321">
            <v>199</v>
          </cell>
          <cell r="N321">
            <v>199</v>
          </cell>
          <cell r="O321">
            <v>199</v>
          </cell>
        </row>
        <row r="322">
          <cell r="A322" t="str">
            <v>EDMONS_2_NSPIN</v>
          </cell>
          <cell r="B322" t="str">
            <v>EDMONS_2_NSPIN</v>
          </cell>
          <cell r="C322" t="str">
            <v>Big Creek-Ventura</v>
          </cell>
          <cell r="D322">
            <v>236</v>
          </cell>
          <cell r="E322">
            <v>236</v>
          </cell>
          <cell r="F322">
            <v>236</v>
          </cell>
          <cell r="G322">
            <v>236</v>
          </cell>
          <cell r="H322">
            <v>236</v>
          </cell>
          <cell r="I322">
            <v>236</v>
          </cell>
          <cell r="J322">
            <v>236</v>
          </cell>
          <cell r="K322">
            <v>236</v>
          </cell>
          <cell r="L322">
            <v>236</v>
          </cell>
          <cell r="M322">
            <v>236</v>
          </cell>
          <cell r="N322">
            <v>236</v>
          </cell>
          <cell r="O322">
            <v>236</v>
          </cell>
        </row>
        <row r="323">
          <cell r="A323" t="str">
            <v>EDWARD_2_E23SB1</v>
          </cell>
          <cell r="B323" t="str">
            <v>EdSan 2 Edwards 3</v>
          </cell>
          <cell r="C323" t="str">
            <v>CAISO System</v>
          </cell>
          <cell r="D323">
            <v>6.07</v>
          </cell>
          <cell r="E323">
            <v>6.59</v>
          </cell>
          <cell r="F323">
            <v>6.7</v>
          </cell>
          <cell r="G323">
            <v>6.92</v>
          </cell>
          <cell r="H323">
            <v>7.35</v>
          </cell>
          <cell r="I323">
            <v>8.7899999999999991</v>
          </cell>
          <cell r="J323">
            <v>9.07</v>
          </cell>
          <cell r="K323">
            <v>8.620000000000001</v>
          </cell>
          <cell r="L323">
            <v>8.2899999999999991</v>
          </cell>
          <cell r="M323">
            <v>7.49</v>
          </cell>
          <cell r="N323">
            <v>7.08</v>
          </cell>
          <cell r="O323">
            <v>6.6</v>
          </cell>
        </row>
        <row r="324">
          <cell r="A324" t="str">
            <v>EDWARD_2_ES2BT3</v>
          </cell>
          <cell r="B324" t="str">
            <v>EdSan 2</v>
          </cell>
          <cell r="C324" t="str">
            <v>CAISO System</v>
          </cell>
          <cell r="D324">
            <v>66.22</v>
          </cell>
          <cell r="E324">
            <v>68.099999999999994</v>
          </cell>
          <cell r="F324">
            <v>68.63</v>
          </cell>
          <cell r="G324">
            <v>69.680000000000007</v>
          </cell>
          <cell r="H324">
            <v>71.510000000000005</v>
          </cell>
          <cell r="I324">
            <v>77.569999999999993</v>
          </cell>
          <cell r="J324">
            <v>78.69</v>
          </cell>
          <cell r="K324">
            <v>76.67</v>
          </cell>
          <cell r="L324">
            <v>75</v>
          </cell>
          <cell r="M324">
            <v>71.569999999999993</v>
          </cell>
          <cell r="N324">
            <v>69.58</v>
          </cell>
          <cell r="O324">
            <v>67.44</v>
          </cell>
        </row>
        <row r="325">
          <cell r="A325" t="str">
            <v>EEKTMN_6_SOLAR1</v>
          </cell>
          <cell r="B325" t="str">
            <v>EE K Solar 1</v>
          </cell>
          <cell r="C325" t="str">
            <v>Fresno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A326" t="str">
            <v>ELCAJN_6_EB1BT1</v>
          </cell>
          <cell r="B326" t="str">
            <v>Eastern BESS 1</v>
          </cell>
          <cell r="C326" t="str">
            <v>San Diego-IV</v>
          </cell>
          <cell r="D326">
            <v>7.5</v>
          </cell>
          <cell r="E326">
            <v>7.5</v>
          </cell>
          <cell r="F326">
            <v>7.5</v>
          </cell>
          <cell r="G326">
            <v>7.5</v>
          </cell>
          <cell r="H326">
            <v>7.5</v>
          </cell>
          <cell r="I326">
            <v>7.5</v>
          </cell>
          <cell r="J326">
            <v>7.5</v>
          </cell>
          <cell r="K326">
            <v>7.5</v>
          </cell>
          <cell r="L326">
            <v>7.5</v>
          </cell>
          <cell r="M326">
            <v>7.5</v>
          </cell>
          <cell r="N326">
            <v>7.5</v>
          </cell>
          <cell r="O326">
            <v>7.5</v>
          </cell>
        </row>
        <row r="327">
          <cell r="A327" t="str">
            <v>ELCAJN_6_LM6K</v>
          </cell>
          <cell r="B327" t="str">
            <v>El Cajon Energy Center</v>
          </cell>
          <cell r="C327" t="str">
            <v>San Diego-IV</v>
          </cell>
          <cell r="D327">
            <v>48.1</v>
          </cell>
          <cell r="E327">
            <v>48.1</v>
          </cell>
          <cell r="F327">
            <v>48.1</v>
          </cell>
          <cell r="G327">
            <v>48.1</v>
          </cell>
          <cell r="H327">
            <v>48.1</v>
          </cell>
          <cell r="I327">
            <v>48.1</v>
          </cell>
          <cell r="J327">
            <v>48.1</v>
          </cell>
          <cell r="K327">
            <v>48.1</v>
          </cell>
          <cell r="L327">
            <v>48.1</v>
          </cell>
          <cell r="M327">
            <v>48.1</v>
          </cell>
          <cell r="N327">
            <v>48.1</v>
          </cell>
          <cell r="O327">
            <v>48.1</v>
          </cell>
        </row>
        <row r="328">
          <cell r="A328" t="str">
            <v>ELCAJN_6_UNITA1</v>
          </cell>
          <cell r="B328" t="str">
            <v>Cuyamaca Peak Energy Plant</v>
          </cell>
          <cell r="C328" t="str">
            <v>San Diego-IV</v>
          </cell>
          <cell r="D328">
            <v>45.42</v>
          </cell>
          <cell r="E328">
            <v>45.42</v>
          </cell>
          <cell r="F328">
            <v>45.42</v>
          </cell>
          <cell r="G328">
            <v>45.42</v>
          </cell>
          <cell r="H328">
            <v>45.42</v>
          </cell>
          <cell r="I328">
            <v>45.42</v>
          </cell>
          <cell r="J328">
            <v>45.42</v>
          </cell>
          <cell r="K328">
            <v>45.42</v>
          </cell>
          <cell r="L328">
            <v>45.42</v>
          </cell>
          <cell r="M328">
            <v>45.42</v>
          </cell>
          <cell r="N328">
            <v>45.42</v>
          </cell>
          <cell r="O328">
            <v>45.42</v>
          </cell>
        </row>
        <row r="329">
          <cell r="A329" t="str">
            <v>ELCAP_1_SOLAR</v>
          </cell>
          <cell r="B329" t="str">
            <v>2097 Helton</v>
          </cell>
          <cell r="C329" t="str">
            <v>Fresno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0">
          <cell r="A330" t="str">
            <v>ELDORO_7_UNIT 1</v>
          </cell>
          <cell r="B330" t="str">
            <v>El Dorado Unit 1</v>
          </cell>
          <cell r="C330" t="str">
            <v>Sierra</v>
          </cell>
          <cell r="D330">
            <v>4.49</v>
          </cell>
          <cell r="E330">
            <v>3.83</v>
          </cell>
          <cell r="F330">
            <v>5.44</v>
          </cell>
          <cell r="G330">
            <v>8.35</v>
          </cell>
          <cell r="H330">
            <v>8.5</v>
          </cell>
          <cell r="I330">
            <v>6.39</v>
          </cell>
          <cell r="J330">
            <v>5.1100000000000003</v>
          </cell>
          <cell r="K330">
            <v>2.5299999999999998</v>
          </cell>
          <cell r="L330">
            <v>3.6</v>
          </cell>
          <cell r="M330">
            <v>0</v>
          </cell>
          <cell r="N330">
            <v>0</v>
          </cell>
          <cell r="O330">
            <v>1.05</v>
          </cell>
        </row>
        <row r="331">
          <cell r="A331" t="str">
            <v>ELDORO_7_UNIT 2</v>
          </cell>
          <cell r="B331" t="str">
            <v>El Dorado Unit 2</v>
          </cell>
          <cell r="C331" t="str">
            <v>Sierra</v>
          </cell>
          <cell r="D331">
            <v>7</v>
          </cell>
          <cell r="E331">
            <v>4.09</v>
          </cell>
          <cell r="F331">
            <v>4</v>
          </cell>
          <cell r="G331">
            <v>8.0500000000000007</v>
          </cell>
          <cell r="H331">
            <v>8.81</v>
          </cell>
          <cell r="I331">
            <v>6.44</v>
          </cell>
          <cell r="J331">
            <v>4.24</v>
          </cell>
          <cell r="K331">
            <v>5.18</v>
          </cell>
          <cell r="L331">
            <v>3.18</v>
          </cell>
          <cell r="M331">
            <v>0</v>
          </cell>
          <cell r="N331">
            <v>0</v>
          </cell>
          <cell r="O331">
            <v>0.68</v>
          </cell>
        </row>
        <row r="332">
          <cell r="A332" t="str">
            <v>ELECTR_7_PL1X3</v>
          </cell>
          <cell r="B332" t="str">
            <v>ELECTRA PH UNIT 1 &amp; 2 AGGREGATE</v>
          </cell>
          <cell r="C332" t="str">
            <v>CAISO System</v>
          </cell>
          <cell r="D332">
            <v>49.36</v>
          </cell>
          <cell r="E332">
            <v>33.74</v>
          </cell>
          <cell r="F332">
            <v>51</v>
          </cell>
          <cell r="G332">
            <v>25.4</v>
          </cell>
          <cell r="H332">
            <v>48.6</v>
          </cell>
          <cell r="I332">
            <v>53.88</v>
          </cell>
          <cell r="J332">
            <v>50.6</v>
          </cell>
          <cell r="K332">
            <v>54.6</v>
          </cell>
          <cell r="L332">
            <v>61.28</v>
          </cell>
          <cell r="M332">
            <v>48.64</v>
          </cell>
          <cell r="N332">
            <v>50.76</v>
          </cell>
          <cell r="O332">
            <v>55.6</v>
          </cell>
        </row>
        <row r="333">
          <cell r="A333" t="str">
            <v>ELKCRK_6_STONYG</v>
          </cell>
          <cell r="B333" t="str">
            <v>STONEY GORGE HYDRO AGGREGATE</v>
          </cell>
          <cell r="C333" t="str">
            <v>CAISO System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</row>
        <row r="334">
          <cell r="A334" t="str">
            <v>ELKHIL_2_PL1X3</v>
          </cell>
          <cell r="B334" t="str">
            <v>ELK HILLS COMBINED CYCLE (AGGREGATE)</v>
          </cell>
          <cell r="C334" t="str">
            <v>CAISO System</v>
          </cell>
          <cell r="D334">
            <v>380</v>
          </cell>
          <cell r="E334">
            <v>380</v>
          </cell>
          <cell r="F334">
            <v>380</v>
          </cell>
          <cell r="G334">
            <v>380</v>
          </cell>
          <cell r="H334">
            <v>380</v>
          </cell>
          <cell r="I334">
            <v>380</v>
          </cell>
          <cell r="J334">
            <v>380</v>
          </cell>
          <cell r="K334">
            <v>380</v>
          </cell>
          <cell r="L334">
            <v>380</v>
          </cell>
          <cell r="M334">
            <v>380</v>
          </cell>
          <cell r="N334">
            <v>380</v>
          </cell>
          <cell r="O334">
            <v>380</v>
          </cell>
        </row>
        <row r="335">
          <cell r="A335" t="str">
            <v>ELKHRN_1_EESX3</v>
          </cell>
          <cell r="B335" t="str">
            <v>Elkhorn Energy Storage</v>
          </cell>
          <cell r="C335" t="str">
            <v>Bay Area</v>
          </cell>
          <cell r="D335">
            <v>182.5</v>
          </cell>
          <cell r="E335">
            <v>182.5</v>
          </cell>
          <cell r="F335">
            <v>182.5</v>
          </cell>
          <cell r="G335">
            <v>182.5</v>
          </cell>
          <cell r="H335">
            <v>182.5</v>
          </cell>
          <cell r="I335">
            <v>182.5</v>
          </cell>
          <cell r="J335">
            <v>182.5</v>
          </cell>
          <cell r="K335">
            <v>182.5</v>
          </cell>
          <cell r="L335">
            <v>182.5</v>
          </cell>
          <cell r="M335">
            <v>182.5</v>
          </cell>
          <cell r="N335">
            <v>182.5</v>
          </cell>
          <cell r="O335">
            <v>182.5</v>
          </cell>
        </row>
        <row r="336">
          <cell r="A336" t="str">
            <v>ELLIS_2_QF</v>
          </cell>
          <cell r="B336" t="str">
            <v>ELLIS QFS</v>
          </cell>
          <cell r="C336" t="str">
            <v>LA Basin</v>
          </cell>
          <cell r="D336">
            <v>0.24</v>
          </cell>
          <cell r="E336">
            <v>0.33</v>
          </cell>
          <cell r="F336">
            <v>7.0000000000000007E-2</v>
          </cell>
          <cell r="G336">
            <v>0.05</v>
          </cell>
          <cell r="H336">
            <v>0.06</v>
          </cell>
          <cell r="I336">
            <v>0.11</v>
          </cell>
          <cell r="J336">
            <v>0.2</v>
          </cell>
          <cell r="K336">
            <v>0.55000000000000004</v>
          </cell>
          <cell r="L336">
            <v>1</v>
          </cell>
          <cell r="M336">
            <v>1</v>
          </cell>
          <cell r="N336">
            <v>1</v>
          </cell>
          <cell r="O336">
            <v>0.98</v>
          </cell>
        </row>
        <row r="337">
          <cell r="A337" t="str">
            <v>ELNIDP_6_BIOMAS</v>
          </cell>
          <cell r="B337" t="str">
            <v>El Nido Biomass to Energy</v>
          </cell>
          <cell r="C337" t="str">
            <v>Fresno</v>
          </cell>
          <cell r="D337">
            <v>9.16</v>
          </cell>
          <cell r="E337">
            <v>9.5</v>
          </cell>
          <cell r="F337">
            <v>9.6</v>
          </cell>
          <cell r="G337">
            <v>9.08</v>
          </cell>
          <cell r="H337">
            <v>8.9</v>
          </cell>
          <cell r="I337">
            <v>9.77</v>
          </cell>
          <cell r="J337">
            <v>9.27</v>
          </cell>
          <cell r="K337">
            <v>9.5299999999999994</v>
          </cell>
          <cell r="L337">
            <v>9.4499999999999993</v>
          </cell>
          <cell r="M337">
            <v>7.19</v>
          </cell>
          <cell r="N337">
            <v>5.74</v>
          </cell>
          <cell r="O337">
            <v>6.58</v>
          </cell>
        </row>
        <row r="338">
          <cell r="A338" t="str">
            <v>ELSEGN_2_UN1011</v>
          </cell>
          <cell r="B338" t="str">
            <v>El Segundo Energy Center 5/6</v>
          </cell>
          <cell r="C338" t="str">
            <v>LA Basin</v>
          </cell>
          <cell r="D338">
            <v>274.31</v>
          </cell>
          <cell r="E338">
            <v>274.31</v>
          </cell>
          <cell r="F338">
            <v>274.31</v>
          </cell>
          <cell r="G338">
            <v>274.31</v>
          </cell>
          <cell r="H338">
            <v>274.31</v>
          </cell>
          <cell r="I338">
            <v>274.31</v>
          </cell>
          <cell r="J338">
            <v>274.31</v>
          </cell>
          <cell r="K338">
            <v>274.31</v>
          </cell>
          <cell r="L338">
            <v>274.31</v>
          </cell>
          <cell r="M338">
            <v>274.31</v>
          </cell>
          <cell r="N338">
            <v>274.31</v>
          </cell>
          <cell r="O338">
            <v>274.31</v>
          </cell>
        </row>
        <row r="339">
          <cell r="A339" t="str">
            <v>ELSEGN_2_UN2021</v>
          </cell>
          <cell r="B339" t="str">
            <v>El Segundo Energy Center 7/8</v>
          </cell>
          <cell r="C339" t="str">
            <v>LA Basin</v>
          </cell>
          <cell r="D339">
            <v>271.74</v>
          </cell>
          <cell r="E339">
            <v>271.74</v>
          </cell>
          <cell r="F339">
            <v>271.74</v>
          </cell>
          <cell r="G339">
            <v>271.74</v>
          </cell>
          <cell r="H339">
            <v>271.74</v>
          </cell>
          <cell r="I339">
            <v>271.74</v>
          </cell>
          <cell r="J339">
            <v>271.74</v>
          </cell>
          <cell r="K339">
            <v>271.74</v>
          </cell>
          <cell r="L339">
            <v>271.74</v>
          </cell>
          <cell r="M339">
            <v>271.74</v>
          </cell>
          <cell r="N339">
            <v>271.74</v>
          </cell>
          <cell r="O339">
            <v>271.74</v>
          </cell>
        </row>
        <row r="340">
          <cell r="A340" t="str">
            <v>ENERSJ_2_WIND</v>
          </cell>
          <cell r="B340" t="str">
            <v>ESJ Wind Energy</v>
          </cell>
          <cell r="C340" t="str">
            <v>San Diego-IV</v>
          </cell>
          <cell r="D340">
            <v>26.681700689498435</v>
          </cell>
          <cell r="E340">
            <v>28.377836783094253</v>
          </cell>
          <cell r="F340">
            <v>24.934383912605632</v>
          </cell>
          <cell r="G340">
            <v>23.889228507875973</v>
          </cell>
          <cell r="H340">
            <v>25.402396534324161</v>
          </cell>
          <cell r="I340">
            <v>23.284298358127277</v>
          </cell>
          <cell r="J340">
            <v>21.633047657352961</v>
          </cell>
          <cell r="K340">
            <v>16.437714668215619</v>
          </cell>
          <cell r="L340">
            <v>16.980624237902749</v>
          </cell>
          <cell r="M340">
            <v>15.752736217116576</v>
          </cell>
          <cell r="N340">
            <v>21.229699197204098</v>
          </cell>
          <cell r="O340">
            <v>25.716228860683309</v>
          </cell>
        </row>
        <row r="341">
          <cell r="A341" t="str">
            <v>ENERSJ_5_ESJWD2</v>
          </cell>
          <cell r="B341" t="str">
            <v>Energia Sierra Juarez Wind 2</v>
          </cell>
          <cell r="C341" t="str">
            <v>San Diego-IV</v>
          </cell>
          <cell r="D341">
            <v>18.553500479452552</v>
          </cell>
          <cell r="E341">
            <v>19.732932862416533</v>
          </cell>
          <cell r="F341">
            <v>17.338478879626436</v>
          </cell>
          <cell r="G341">
            <v>16.611715187595873</v>
          </cell>
          <cell r="H341">
            <v>17.663918119894284</v>
          </cell>
          <cell r="I341">
            <v>16.191068394724265</v>
          </cell>
          <cell r="J341">
            <v>15.042847708755369</v>
          </cell>
          <cell r="K341">
            <v>11.430198941474437</v>
          </cell>
          <cell r="L341">
            <v>11.807718840925753</v>
          </cell>
          <cell r="M341">
            <v>10.95388942249828</v>
          </cell>
          <cell r="N341">
            <v>14.762373613949869</v>
          </cell>
          <cell r="O341">
            <v>17.88214589650164</v>
          </cell>
        </row>
        <row r="342">
          <cell r="A342" t="str">
            <v>ENWIND_2_WIND1</v>
          </cell>
          <cell r="B342" t="str">
            <v>Cameron Ridge</v>
          </cell>
          <cell r="C342" t="str">
            <v>CAISO System</v>
          </cell>
          <cell r="D342">
            <v>8.3225702150687173</v>
          </cell>
          <cell r="E342">
            <v>8.8516298839982746</v>
          </cell>
          <cell r="F342">
            <v>7.7775462402895723</v>
          </cell>
          <cell r="G342">
            <v>7.4515408127215785</v>
          </cell>
          <cell r="H342">
            <v>7.9235289852097219</v>
          </cell>
          <cell r="I342">
            <v>7.262850679919171</v>
          </cell>
          <cell r="J342">
            <v>6.7477916864988368</v>
          </cell>
          <cell r="K342">
            <v>5.127260668032819</v>
          </cell>
          <cell r="L342">
            <v>5.2966053086438381</v>
          </cell>
          <cell r="M342">
            <v>4.9136018266635144</v>
          </cell>
          <cell r="N342">
            <v>6.6219790211146563</v>
          </cell>
          <cell r="O342">
            <v>8.0214197307164508</v>
          </cell>
        </row>
        <row r="343">
          <cell r="A343" t="str">
            <v>ENWIND_2_WIND2</v>
          </cell>
          <cell r="B343" t="str">
            <v>Ridgetop I</v>
          </cell>
          <cell r="C343" t="str">
            <v>CAISO System</v>
          </cell>
          <cell r="D343">
            <v>6.7570081746120536</v>
          </cell>
          <cell r="E343">
            <v>7.1865462157981739</v>
          </cell>
          <cell r="F343">
            <v>6.3145088795896651</v>
          </cell>
          <cell r="G343">
            <v>6.0498284645111076</v>
          </cell>
          <cell r="H343">
            <v>6.4330307514738809</v>
          </cell>
          <cell r="I343">
            <v>5.8966329087071996</v>
          </cell>
          <cell r="J343">
            <v>5.4784618703124321</v>
          </cell>
          <cell r="K343">
            <v>4.1627695954474522</v>
          </cell>
          <cell r="L343">
            <v>4.300258747400008</v>
          </cell>
          <cell r="M343">
            <v>3.9893022049174691</v>
          </cell>
          <cell r="N343">
            <v>5.3763158761661245</v>
          </cell>
          <cell r="O343">
            <v>6.5125072293545019</v>
          </cell>
        </row>
        <row r="344">
          <cell r="A344" t="str">
            <v>ESCNDO_6_EB1BT1</v>
          </cell>
          <cell r="B344" t="str">
            <v>Escondido BESS 1</v>
          </cell>
          <cell r="C344" t="str">
            <v>San Diego-IV</v>
          </cell>
          <cell r="D344">
            <v>10</v>
          </cell>
          <cell r="E344">
            <v>10</v>
          </cell>
          <cell r="F344">
            <v>10</v>
          </cell>
          <cell r="G344">
            <v>10</v>
          </cell>
          <cell r="H344">
            <v>10</v>
          </cell>
          <cell r="I344">
            <v>10</v>
          </cell>
          <cell r="J344">
            <v>10</v>
          </cell>
          <cell r="K344">
            <v>10</v>
          </cell>
          <cell r="L344">
            <v>10</v>
          </cell>
          <cell r="M344">
            <v>10</v>
          </cell>
          <cell r="N344">
            <v>10</v>
          </cell>
          <cell r="O344">
            <v>10</v>
          </cell>
        </row>
        <row r="345">
          <cell r="A345" t="str">
            <v>ESCNDO_6_EB2BT2</v>
          </cell>
          <cell r="B345" t="str">
            <v>Escondido BESS 2</v>
          </cell>
          <cell r="C345" t="str">
            <v>San Diego-IV</v>
          </cell>
          <cell r="D345">
            <v>10</v>
          </cell>
          <cell r="E345">
            <v>10</v>
          </cell>
          <cell r="F345">
            <v>10</v>
          </cell>
          <cell r="G345">
            <v>10</v>
          </cell>
          <cell r="H345">
            <v>10</v>
          </cell>
          <cell r="I345">
            <v>10</v>
          </cell>
          <cell r="J345">
            <v>10</v>
          </cell>
          <cell r="K345">
            <v>10</v>
          </cell>
          <cell r="L345">
            <v>10</v>
          </cell>
          <cell r="M345">
            <v>10</v>
          </cell>
          <cell r="N345">
            <v>10</v>
          </cell>
          <cell r="O345">
            <v>10</v>
          </cell>
        </row>
        <row r="346">
          <cell r="A346" t="str">
            <v>ESCNDO_6_EB3BT3</v>
          </cell>
          <cell r="B346" t="str">
            <v>Escondido BESS 3</v>
          </cell>
          <cell r="C346" t="str">
            <v>San Diego-IV</v>
          </cell>
          <cell r="D346">
            <v>10</v>
          </cell>
          <cell r="E346">
            <v>10</v>
          </cell>
          <cell r="F346">
            <v>10</v>
          </cell>
          <cell r="G346">
            <v>10</v>
          </cell>
          <cell r="H346">
            <v>10</v>
          </cell>
          <cell r="I346">
            <v>10</v>
          </cell>
          <cell r="J346">
            <v>10</v>
          </cell>
          <cell r="K346">
            <v>10</v>
          </cell>
          <cell r="L346">
            <v>10</v>
          </cell>
          <cell r="M346">
            <v>10</v>
          </cell>
          <cell r="N346">
            <v>10</v>
          </cell>
          <cell r="O346">
            <v>10</v>
          </cell>
        </row>
        <row r="347">
          <cell r="A347" t="str">
            <v>ESCNDO_6_PL1X2</v>
          </cell>
          <cell r="B347" t="str">
            <v>MMC Escondido Aggregate</v>
          </cell>
          <cell r="C347" t="str">
            <v>San Diego-IV</v>
          </cell>
          <cell r="D347">
            <v>48.71</v>
          </cell>
          <cell r="E347">
            <v>48.71</v>
          </cell>
          <cell r="F347">
            <v>48.71</v>
          </cell>
          <cell r="G347">
            <v>48.71</v>
          </cell>
          <cell r="H347">
            <v>48.71</v>
          </cell>
          <cell r="I347">
            <v>48.71</v>
          </cell>
          <cell r="J347">
            <v>48.71</v>
          </cell>
          <cell r="K347">
            <v>48.71</v>
          </cell>
          <cell r="L347">
            <v>48.71</v>
          </cell>
          <cell r="M347">
            <v>48.71</v>
          </cell>
          <cell r="N347">
            <v>48.71</v>
          </cell>
          <cell r="O347">
            <v>48.71</v>
          </cell>
        </row>
        <row r="348">
          <cell r="A348" t="str">
            <v>ESCNDO_6_UNITB1</v>
          </cell>
          <cell r="B348" t="str">
            <v>CalPeak Power Enterprise Unit 1</v>
          </cell>
          <cell r="C348" t="str">
            <v>San Diego-IV</v>
          </cell>
          <cell r="D348">
            <v>48.04</v>
          </cell>
          <cell r="E348">
            <v>48.04</v>
          </cell>
          <cell r="F348">
            <v>48.04</v>
          </cell>
          <cell r="G348">
            <v>48.04</v>
          </cell>
          <cell r="H348">
            <v>48.04</v>
          </cell>
          <cell r="I348">
            <v>48.04</v>
          </cell>
          <cell r="J348">
            <v>48.04</v>
          </cell>
          <cell r="K348">
            <v>48.04</v>
          </cell>
          <cell r="L348">
            <v>48.04</v>
          </cell>
          <cell r="M348">
            <v>48.04</v>
          </cell>
          <cell r="N348">
            <v>48.04</v>
          </cell>
          <cell r="O348">
            <v>48.04</v>
          </cell>
        </row>
        <row r="349">
          <cell r="A349" t="str">
            <v>ESCO_6_GLMQF</v>
          </cell>
          <cell r="B349" t="str">
            <v>Goal Line Cogen</v>
          </cell>
          <cell r="C349" t="str">
            <v>San Diego-IV</v>
          </cell>
          <cell r="D349">
            <v>49.9</v>
          </cell>
          <cell r="E349">
            <v>49.9</v>
          </cell>
          <cell r="F349">
            <v>49.9</v>
          </cell>
          <cell r="G349">
            <v>49.9</v>
          </cell>
          <cell r="H349">
            <v>49.9</v>
          </cell>
          <cell r="I349">
            <v>49.9</v>
          </cell>
          <cell r="J349">
            <v>49.9</v>
          </cell>
          <cell r="K349">
            <v>49.9</v>
          </cell>
          <cell r="L349">
            <v>49.9</v>
          </cell>
          <cell r="M349">
            <v>49.9</v>
          </cell>
          <cell r="N349">
            <v>49.9</v>
          </cell>
          <cell r="O349">
            <v>49.9</v>
          </cell>
        </row>
        <row r="350">
          <cell r="A350" t="str">
            <v>ESNHWR_2_WC1BT1</v>
          </cell>
          <cell r="B350" t="str">
            <v>Wildcat I BESS</v>
          </cell>
          <cell r="C350" t="str">
            <v>LA Basin</v>
          </cell>
          <cell r="D350">
            <v>1.5</v>
          </cell>
          <cell r="E350">
            <v>1.5</v>
          </cell>
          <cell r="F350">
            <v>1.5</v>
          </cell>
          <cell r="G350">
            <v>1.5</v>
          </cell>
          <cell r="H350">
            <v>1.5</v>
          </cell>
          <cell r="I350">
            <v>1.5</v>
          </cell>
          <cell r="J350">
            <v>1.5</v>
          </cell>
          <cell r="K350">
            <v>1.5</v>
          </cell>
          <cell r="L350">
            <v>1.5</v>
          </cell>
          <cell r="M350">
            <v>1.5</v>
          </cell>
          <cell r="N350">
            <v>1.5</v>
          </cell>
          <cell r="O350">
            <v>1.5</v>
          </cell>
        </row>
        <row r="351">
          <cell r="A351" t="str">
            <v>ESQUON_6_LNDFIL</v>
          </cell>
          <cell r="B351" t="str">
            <v>Neal Road Landfill Generating Facility</v>
          </cell>
          <cell r="C351" t="str">
            <v>CAISO System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A352" t="str">
            <v>ESTWND_2_OPPWD1</v>
          </cell>
          <cell r="B352" t="str">
            <v>Oasis Power Plant Eastwind</v>
          </cell>
          <cell r="C352" t="str">
            <v>CAISO System</v>
          </cell>
          <cell r="D352">
            <v>10.096638260913513</v>
          </cell>
          <cell r="E352">
            <v>10.738474131033149</v>
          </cell>
          <cell r="F352">
            <v>9.4354350779224241</v>
          </cell>
          <cell r="G352">
            <v>9.0399371982783645</v>
          </cell>
          <cell r="H352">
            <v>9.6125360130548518</v>
          </cell>
          <cell r="I352">
            <v>8.8110252197575676</v>
          </cell>
          <cell r="J352">
            <v>8.1861744578883986</v>
          </cell>
          <cell r="K352">
            <v>6.2202054049128508</v>
          </cell>
          <cell r="L352">
            <v>6.4256481387666433</v>
          </cell>
          <cell r="M352">
            <v>5.9610023009671593</v>
          </cell>
          <cell r="N352">
            <v>8.0335431266771007</v>
          </cell>
          <cell r="O352">
            <v>9.7312934907247968</v>
          </cell>
        </row>
        <row r="353">
          <cell r="A353" t="str">
            <v>ETIWND_2_CHMPNE</v>
          </cell>
          <cell r="B353" t="str">
            <v>Champagne</v>
          </cell>
          <cell r="C353" t="str">
            <v>LA Basin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A354" t="str">
            <v>ETIWND_2_FONTNA</v>
          </cell>
          <cell r="B354" t="str">
            <v>FONTANALYTLE CREEK POWERHOUSE P</v>
          </cell>
          <cell r="C354" t="str">
            <v>LA Basin</v>
          </cell>
          <cell r="D354">
            <v>0.91</v>
          </cell>
          <cell r="E354">
            <v>0.9</v>
          </cell>
          <cell r="F354">
            <v>0.55000000000000004</v>
          </cell>
          <cell r="G354">
            <v>0.92</v>
          </cell>
          <cell r="H354">
            <v>0.94</v>
          </cell>
          <cell r="I354">
            <v>0.72</v>
          </cell>
          <cell r="J354">
            <v>0.75</v>
          </cell>
          <cell r="K354">
            <v>0.65</v>
          </cell>
          <cell r="L354">
            <v>0.71</v>
          </cell>
          <cell r="M354">
            <v>0.6</v>
          </cell>
          <cell r="N354">
            <v>0.81</v>
          </cell>
          <cell r="O354">
            <v>0.74</v>
          </cell>
        </row>
        <row r="355">
          <cell r="A355" t="str">
            <v>ETIWND_2_RTS010</v>
          </cell>
          <cell r="B355" t="str">
            <v>SPVP010 Fontana RT Solar</v>
          </cell>
          <cell r="C355" t="str">
            <v>LA Basin</v>
          </cell>
          <cell r="D355">
            <v>0.01</v>
          </cell>
          <cell r="E355">
            <v>0.05</v>
          </cell>
          <cell r="F355">
            <v>0.05</v>
          </cell>
          <cell r="G355">
            <v>7.0000000000000007E-2</v>
          </cell>
          <cell r="H355">
            <v>0.1</v>
          </cell>
          <cell r="I355">
            <v>0.2</v>
          </cell>
          <cell r="J355">
            <v>0.22</v>
          </cell>
          <cell r="K355">
            <v>0.19</v>
          </cell>
          <cell r="L355">
            <v>0.17</v>
          </cell>
          <cell r="M355">
            <v>0.11</v>
          </cell>
          <cell r="N355">
            <v>0.09</v>
          </cell>
          <cell r="O355">
            <v>0.05</v>
          </cell>
        </row>
        <row r="356">
          <cell r="A356" t="str">
            <v>ETIWND_2_RTS015</v>
          </cell>
          <cell r="B356" t="str">
            <v>SPVP015</v>
          </cell>
          <cell r="C356" t="str">
            <v>LA Basin</v>
          </cell>
          <cell r="D356">
            <v>0.01</v>
          </cell>
          <cell r="E356">
            <v>0.09</v>
          </cell>
          <cell r="F356">
            <v>0.11</v>
          </cell>
          <cell r="G356">
            <v>0.13</v>
          </cell>
          <cell r="H356">
            <v>0.19</v>
          </cell>
          <cell r="I356">
            <v>0.39</v>
          </cell>
          <cell r="J356">
            <v>0.43</v>
          </cell>
          <cell r="K356">
            <v>0.37</v>
          </cell>
          <cell r="L356">
            <v>0.33</v>
          </cell>
          <cell r="M356">
            <v>0.22</v>
          </cell>
          <cell r="N356">
            <v>0.17</v>
          </cell>
          <cell r="O356">
            <v>0.11</v>
          </cell>
        </row>
        <row r="357">
          <cell r="A357" t="str">
            <v>ETIWND_2_RTS017</v>
          </cell>
          <cell r="B357" t="str">
            <v>SPVP017</v>
          </cell>
          <cell r="C357" t="str">
            <v>LA Basin</v>
          </cell>
          <cell r="D357">
            <v>0.01</v>
          </cell>
          <cell r="E357">
            <v>0.11</v>
          </cell>
          <cell r="F357">
            <v>0.12</v>
          </cell>
          <cell r="G357">
            <v>0.15</v>
          </cell>
          <cell r="H357">
            <v>0.22</v>
          </cell>
          <cell r="I357">
            <v>0.46</v>
          </cell>
          <cell r="J357">
            <v>0.5</v>
          </cell>
          <cell r="K357">
            <v>0.43</v>
          </cell>
          <cell r="L357">
            <v>0.39</v>
          </cell>
          <cell r="M357">
            <v>0.26</v>
          </cell>
          <cell r="N357">
            <v>0.2</v>
          </cell>
          <cell r="O357">
            <v>0.12</v>
          </cell>
        </row>
        <row r="358">
          <cell r="A358" t="str">
            <v>ETIWND_2_RTS018</v>
          </cell>
          <cell r="B358" t="str">
            <v>SPVP018 Fontana RT Solar</v>
          </cell>
          <cell r="C358" t="str">
            <v>LA Basin</v>
          </cell>
          <cell r="D358">
            <v>0.01</v>
          </cell>
          <cell r="E358">
            <v>0.05</v>
          </cell>
          <cell r="F358">
            <v>0.05</v>
          </cell>
          <cell r="G358">
            <v>7.0000000000000007E-2</v>
          </cell>
          <cell r="H358">
            <v>0.1</v>
          </cell>
          <cell r="I358">
            <v>0.2</v>
          </cell>
          <cell r="J358">
            <v>0.22</v>
          </cell>
          <cell r="K358">
            <v>0.19</v>
          </cell>
          <cell r="L358">
            <v>0.17</v>
          </cell>
          <cell r="M358">
            <v>0.11</v>
          </cell>
          <cell r="N358">
            <v>0.09</v>
          </cell>
          <cell r="O358">
            <v>0.05</v>
          </cell>
        </row>
        <row r="359">
          <cell r="A359" t="str">
            <v>ETIWND_2_RTS023</v>
          </cell>
          <cell r="B359" t="str">
            <v>SPVP023 Fontana RT Solar</v>
          </cell>
          <cell r="C359" t="str">
            <v>LA Basin</v>
          </cell>
          <cell r="D359">
            <v>0.01</v>
          </cell>
          <cell r="E359">
            <v>0.08</v>
          </cell>
          <cell r="F359">
            <v>0.09</v>
          </cell>
          <cell r="G359">
            <v>0.11</v>
          </cell>
          <cell r="H359">
            <v>0.16</v>
          </cell>
          <cell r="I359">
            <v>0.33</v>
          </cell>
          <cell r="J359">
            <v>0.36</v>
          </cell>
          <cell r="K359">
            <v>0.31</v>
          </cell>
          <cell r="L359">
            <v>0.28000000000000003</v>
          </cell>
          <cell r="M359">
            <v>0.19</v>
          </cell>
          <cell r="N359">
            <v>0.14000000000000001</v>
          </cell>
          <cell r="O359">
            <v>0.09</v>
          </cell>
        </row>
        <row r="360">
          <cell r="A360" t="str">
            <v>ETIWND_2_RTS026</v>
          </cell>
          <cell r="B360" t="str">
            <v>SPVP026</v>
          </cell>
          <cell r="C360" t="str">
            <v>LA Basin</v>
          </cell>
          <cell r="D360">
            <v>0.02</v>
          </cell>
          <cell r="E360">
            <v>0.18</v>
          </cell>
          <cell r="F360">
            <v>0.21</v>
          </cell>
          <cell r="G360">
            <v>0.26</v>
          </cell>
          <cell r="H360">
            <v>0.38</v>
          </cell>
          <cell r="I360">
            <v>0.79</v>
          </cell>
          <cell r="J360">
            <v>0.86</v>
          </cell>
          <cell r="K360">
            <v>0.74</v>
          </cell>
          <cell r="L360">
            <v>0.67</v>
          </cell>
          <cell r="M360">
            <v>0.44</v>
          </cell>
          <cell r="N360">
            <v>0.34</v>
          </cell>
          <cell r="O360">
            <v>0.21</v>
          </cell>
        </row>
        <row r="361">
          <cell r="A361" t="str">
            <v>ETIWND_2_RTS027</v>
          </cell>
          <cell r="B361" t="str">
            <v>SPVP027</v>
          </cell>
          <cell r="C361" t="str">
            <v>LA Basin</v>
          </cell>
          <cell r="D361">
            <v>0.01</v>
          </cell>
          <cell r="E361">
            <v>0.06</v>
          </cell>
          <cell r="F361">
            <v>7.0000000000000007E-2</v>
          </cell>
          <cell r="G361">
            <v>0.09</v>
          </cell>
          <cell r="H361">
            <v>0.13</v>
          </cell>
          <cell r="I361">
            <v>0.26</v>
          </cell>
          <cell r="J361">
            <v>0.28999999999999998</v>
          </cell>
          <cell r="K361">
            <v>0.25</v>
          </cell>
          <cell r="L361">
            <v>0.22</v>
          </cell>
          <cell r="M361">
            <v>0.15</v>
          </cell>
          <cell r="N361">
            <v>0.11</v>
          </cell>
          <cell r="O361">
            <v>7.0000000000000007E-2</v>
          </cell>
        </row>
        <row r="362">
          <cell r="A362" t="str">
            <v>ETIWND_2_SOLAR1</v>
          </cell>
          <cell r="B362" t="str">
            <v>Dedeaux Ontario</v>
          </cell>
          <cell r="C362" t="str">
            <v>LA Basin</v>
          </cell>
          <cell r="D362">
            <v>0</v>
          </cell>
          <cell r="E362">
            <v>0.03</v>
          </cell>
          <cell r="F362">
            <v>0.04</v>
          </cell>
          <cell r="G362">
            <v>0.04</v>
          </cell>
          <cell r="H362">
            <v>0.06</v>
          </cell>
          <cell r="I362">
            <v>0.13</v>
          </cell>
          <cell r="J362">
            <v>0.14000000000000001</v>
          </cell>
          <cell r="K362">
            <v>0.12</v>
          </cell>
          <cell r="L362">
            <v>0.11</v>
          </cell>
          <cell r="M362">
            <v>7.0000000000000007E-2</v>
          </cell>
          <cell r="N362">
            <v>0.06</v>
          </cell>
          <cell r="O362">
            <v>0.04</v>
          </cell>
        </row>
        <row r="363">
          <cell r="A363" t="str">
            <v>ETIWND_2_SOLAR2</v>
          </cell>
          <cell r="B363" t="str">
            <v>Rochester</v>
          </cell>
          <cell r="C363" t="str">
            <v>LA Basin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A364" t="str">
            <v>ETIWND_2_SOLAR5</v>
          </cell>
          <cell r="B364" t="str">
            <v>Dulles</v>
          </cell>
          <cell r="C364" t="str">
            <v>LA Basin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A365" t="str">
            <v>ETIWND_2_UNIT1</v>
          </cell>
          <cell r="B365" t="str">
            <v>ETIWND_2_UNIT1</v>
          </cell>
          <cell r="C365" t="str">
            <v>LA Basin</v>
          </cell>
          <cell r="D365">
            <v>5.85</v>
          </cell>
          <cell r="E365">
            <v>6.31</v>
          </cell>
          <cell r="F365">
            <v>6.38</v>
          </cell>
          <cell r="G365">
            <v>5.49</v>
          </cell>
          <cell r="H365">
            <v>5.44</v>
          </cell>
          <cell r="I365">
            <v>5.33</v>
          </cell>
          <cell r="J365">
            <v>4.75</v>
          </cell>
          <cell r="K365">
            <v>3.71</v>
          </cell>
          <cell r="L365">
            <v>3.85</v>
          </cell>
          <cell r="M365">
            <v>4.38</v>
          </cell>
          <cell r="N365">
            <v>5.85</v>
          </cell>
          <cell r="O365">
            <v>5.97</v>
          </cell>
        </row>
        <row r="366">
          <cell r="A366" t="str">
            <v>ETIWND_6_GRPLND</v>
          </cell>
          <cell r="B366" t="str">
            <v>Grapeland Peaker</v>
          </cell>
          <cell r="C366" t="str">
            <v>LA Basin</v>
          </cell>
          <cell r="D366">
            <v>45.64</v>
          </cell>
          <cell r="E366">
            <v>45.64</v>
          </cell>
          <cell r="F366">
            <v>45.64</v>
          </cell>
          <cell r="G366">
            <v>45.64</v>
          </cell>
          <cell r="H366">
            <v>45.64</v>
          </cell>
          <cell r="I366">
            <v>45.64</v>
          </cell>
          <cell r="J366">
            <v>45.64</v>
          </cell>
          <cell r="K366">
            <v>45.64</v>
          </cell>
          <cell r="L366">
            <v>45.64</v>
          </cell>
          <cell r="M366">
            <v>45.64</v>
          </cell>
          <cell r="N366">
            <v>45.64</v>
          </cell>
          <cell r="O366">
            <v>45.64</v>
          </cell>
        </row>
        <row r="367">
          <cell r="A367" t="str">
            <v>ETIWND_6_MWDETI</v>
          </cell>
          <cell r="B367" t="str">
            <v>ETIWANDA RECOVERY HYDRO</v>
          </cell>
          <cell r="C367" t="str">
            <v>LA Basin</v>
          </cell>
          <cell r="D367">
            <v>1.26</v>
          </cell>
          <cell r="E367">
            <v>2.98</v>
          </cell>
          <cell r="F367">
            <v>0</v>
          </cell>
          <cell r="G367">
            <v>3.5</v>
          </cell>
          <cell r="H367">
            <v>4.04</v>
          </cell>
          <cell r="I367">
            <v>1.85</v>
          </cell>
          <cell r="J367">
            <v>3.18</v>
          </cell>
          <cell r="K367">
            <v>2.4500000000000002</v>
          </cell>
          <cell r="L367">
            <v>2.35</v>
          </cell>
          <cell r="M367">
            <v>2.4</v>
          </cell>
          <cell r="N367">
            <v>4.91</v>
          </cell>
          <cell r="O367">
            <v>5.39</v>
          </cell>
        </row>
        <row r="368">
          <cell r="A368" t="str">
            <v>EXCHEC_7_UNIT 1</v>
          </cell>
          <cell r="B368" t="str">
            <v>EXCHEQUER HYDRO</v>
          </cell>
          <cell r="C368" t="str">
            <v>Fresno</v>
          </cell>
          <cell r="D368">
            <v>0</v>
          </cell>
          <cell r="E368">
            <v>56</v>
          </cell>
          <cell r="F368">
            <v>40</v>
          </cell>
          <cell r="G368">
            <v>44</v>
          </cell>
          <cell r="H368">
            <v>49.6</v>
          </cell>
          <cell r="I368">
            <v>72.8</v>
          </cell>
          <cell r="J368">
            <v>80.2</v>
          </cell>
          <cell r="K368">
            <v>75.599999999999994</v>
          </cell>
          <cell r="L368">
            <v>71.2</v>
          </cell>
          <cell r="M368">
            <v>64</v>
          </cell>
          <cell r="N368">
            <v>0</v>
          </cell>
          <cell r="O368">
            <v>56</v>
          </cell>
        </row>
        <row r="369">
          <cell r="A369" t="str">
            <v>EXCLSG_1_SOLAR</v>
          </cell>
          <cell r="B369" t="str">
            <v xml:space="preserve">Excelsior Solar </v>
          </cell>
          <cell r="C369" t="str">
            <v>Fresno</v>
          </cell>
          <cell r="D369">
            <v>0.24</v>
          </cell>
          <cell r="E369">
            <v>1.8</v>
          </cell>
          <cell r="F369">
            <v>2.1</v>
          </cell>
          <cell r="G369">
            <v>2.64</v>
          </cell>
          <cell r="H369">
            <v>3.84</v>
          </cell>
          <cell r="I369">
            <v>7.86</v>
          </cell>
          <cell r="J369">
            <v>8.64</v>
          </cell>
          <cell r="K369">
            <v>7.44</v>
          </cell>
          <cell r="L369">
            <v>6.66</v>
          </cell>
          <cell r="M369">
            <v>4.4400000000000004</v>
          </cell>
          <cell r="N369">
            <v>3.42</v>
          </cell>
          <cell r="O369">
            <v>2.1</v>
          </cell>
        </row>
        <row r="370">
          <cell r="A370" t="str">
            <v>FELLOW_7_QFUNTS</v>
          </cell>
          <cell r="B370" t="str">
            <v>Fellow QF Aggregate</v>
          </cell>
          <cell r="C370" t="str">
            <v>CAISO System</v>
          </cell>
          <cell r="D370">
            <v>2.15</v>
          </cell>
          <cell r="E370">
            <v>2.0499999999999998</v>
          </cell>
          <cell r="F370">
            <v>2.09</v>
          </cell>
          <cell r="G370">
            <v>2.17</v>
          </cell>
          <cell r="H370">
            <v>2.41</v>
          </cell>
          <cell r="I370">
            <v>2.37</v>
          </cell>
          <cell r="J370">
            <v>2.2999999999999998</v>
          </cell>
          <cell r="K370">
            <v>2.2999999999999998</v>
          </cell>
          <cell r="L370">
            <v>2.4900000000000002</v>
          </cell>
          <cell r="M370">
            <v>2.56</v>
          </cell>
          <cell r="N370">
            <v>2.5</v>
          </cell>
          <cell r="O370">
            <v>2.4700000000000002</v>
          </cell>
        </row>
        <row r="371">
          <cell r="A371" t="str">
            <v>FLOWD_2_RT2WD2</v>
          </cell>
          <cell r="B371" t="str">
            <v>Ridgetop 2</v>
          </cell>
          <cell r="C371" t="str">
            <v>CAISO System</v>
          </cell>
          <cell r="D371">
            <v>4.8398131250686234</v>
          </cell>
          <cell r="E371">
            <v>5.147476486681799</v>
          </cell>
          <cell r="F371">
            <v>4.5228660620282675</v>
          </cell>
          <cell r="G371">
            <v>4.3332845617928673</v>
          </cell>
          <cell r="H371">
            <v>4.6077592124181379</v>
          </cell>
          <cell r="I371">
            <v>4.2235558412523586</v>
          </cell>
          <cell r="J371">
            <v>3.9240342737410434</v>
          </cell>
          <cell r="K371">
            <v>2.9816490381617604</v>
          </cell>
          <cell r="L371">
            <v>3.0801278005043464</v>
          </cell>
          <cell r="M371">
            <v>2.85740029792598</v>
          </cell>
          <cell r="N371">
            <v>3.8508706027246373</v>
          </cell>
          <cell r="O371">
            <v>4.6646854867159995</v>
          </cell>
        </row>
        <row r="372">
          <cell r="A372" t="str">
            <v>FLOWD_2_WIND1</v>
          </cell>
          <cell r="B372" t="str">
            <v>Cameron Ridge 2</v>
          </cell>
          <cell r="C372" t="str">
            <v>CAISO System</v>
          </cell>
          <cell r="D372">
            <v>2.1027300543379561</v>
          </cell>
          <cell r="E372">
            <v>2.2363990577405404</v>
          </cell>
          <cell r="F372">
            <v>1.9650276063576626</v>
          </cell>
          <cell r="G372">
            <v>1.8826610545941991</v>
          </cell>
          <cell r="H372">
            <v>2.0019107202546857</v>
          </cell>
          <cell r="I372">
            <v>1.8349877514020834</v>
          </cell>
          <cell r="J372">
            <v>1.7048560736589418</v>
          </cell>
          <cell r="K372">
            <v>1.2954225467004363</v>
          </cell>
          <cell r="L372">
            <v>1.3382081353049189</v>
          </cell>
          <cell r="M372">
            <v>1.2414408012164719</v>
          </cell>
          <cell r="N372">
            <v>1.6730690095809853</v>
          </cell>
          <cell r="O372">
            <v>2.0266432016035192</v>
          </cell>
        </row>
        <row r="373">
          <cell r="A373" t="str">
            <v>FLOWD2_2_FPLWND</v>
          </cell>
          <cell r="B373" t="str">
            <v>DIABLO WINDS</v>
          </cell>
          <cell r="C373" t="str">
            <v>CAISO System</v>
          </cell>
          <cell r="D373">
            <v>5.9106151527398847</v>
          </cell>
          <cell r="E373">
            <v>6.3416127246499556</v>
          </cell>
          <cell r="F373">
            <v>5.6560812305067092</v>
          </cell>
          <cell r="G373">
            <v>5.9752792202450564</v>
          </cell>
          <cell r="H373">
            <v>6.1817176070214792</v>
          </cell>
          <cell r="I373">
            <v>4.5600748579378187</v>
          </cell>
          <cell r="J373">
            <v>4.0555848613847338</v>
          </cell>
          <cell r="K373">
            <v>3.8090295610863563</v>
          </cell>
          <cell r="L373">
            <v>3.910733418862498</v>
          </cell>
          <cell r="M373">
            <v>3.2772098224117032</v>
          </cell>
          <cell r="N373">
            <v>4.1403204340790243</v>
          </cell>
          <cell r="O373">
            <v>5.2921782575401926</v>
          </cell>
        </row>
        <row r="374">
          <cell r="A374" t="str">
            <v>FMEADO_6_HELLHL</v>
          </cell>
          <cell r="B374" t="str">
            <v>FMEADO_6_HELLHL</v>
          </cell>
          <cell r="C374" t="str">
            <v>Sierra</v>
          </cell>
          <cell r="D374">
            <v>0.17</v>
          </cell>
          <cell r="E374">
            <v>0.16</v>
          </cell>
          <cell r="F374">
            <v>0.17</v>
          </cell>
          <cell r="G374">
            <v>0.2</v>
          </cell>
          <cell r="H374">
            <v>0.11</v>
          </cell>
          <cell r="I374">
            <v>0.34</v>
          </cell>
          <cell r="J374">
            <v>0.44</v>
          </cell>
          <cell r="K374">
            <v>0.41</v>
          </cell>
          <cell r="L374">
            <v>0.33</v>
          </cell>
          <cell r="M374">
            <v>0.35</v>
          </cell>
          <cell r="N374">
            <v>0.3</v>
          </cell>
          <cell r="O374">
            <v>0.27</v>
          </cell>
        </row>
        <row r="375">
          <cell r="A375" t="str">
            <v>FMEADO_7_UNIT</v>
          </cell>
          <cell r="B375" t="str">
            <v>FRENCH MEADOWS HYDRO</v>
          </cell>
          <cell r="C375" t="str">
            <v>Sierra</v>
          </cell>
          <cell r="D375">
            <v>14</v>
          </cell>
          <cell r="E375">
            <v>14</v>
          </cell>
          <cell r="F375">
            <v>15.8</v>
          </cell>
          <cell r="G375">
            <v>12</v>
          </cell>
          <cell r="H375">
            <v>12.8</v>
          </cell>
          <cell r="I375">
            <v>15.8</v>
          </cell>
          <cell r="J375">
            <v>15.8</v>
          </cell>
          <cell r="K375">
            <v>15.8</v>
          </cell>
          <cell r="L375">
            <v>13.52</v>
          </cell>
          <cell r="M375">
            <v>11.72</v>
          </cell>
          <cell r="N375">
            <v>14.8</v>
          </cell>
          <cell r="O375">
            <v>15.6</v>
          </cell>
        </row>
        <row r="376">
          <cell r="A376" t="str">
            <v>FORBST_7_UNIT 1</v>
          </cell>
          <cell r="B376" t="str">
            <v>FORBESTOWN HYDRO</v>
          </cell>
          <cell r="C376" t="str">
            <v>Sierra</v>
          </cell>
          <cell r="D376">
            <v>37.5</v>
          </cell>
          <cell r="E376">
            <v>30</v>
          </cell>
          <cell r="F376">
            <v>30</v>
          </cell>
          <cell r="G376">
            <v>37.4</v>
          </cell>
          <cell r="H376">
            <v>30</v>
          </cell>
          <cell r="I376">
            <v>30</v>
          </cell>
          <cell r="J376">
            <v>30</v>
          </cell>
          <cell r="K376">
            <v>36</v>
          </cell>
          <cell r="L376">
            <v>30</v>
          </cell>
          <cell r="M376">
            <v>30</v>
          </cell>
          <cell r="N376">
            <v>30</v>
          </cell>
          <cell r="O376">
            <v>32</v>
          </cell>
        </row>
        <row r="377">
          <cell r="A377" t="str">
            <v>FORKBU_6_UNIT</v>
          </cell>
          <cell r="B377" t="str">
            <v>HYPOWER, INC. (FORKS OF BUTTE)</v>
          </cell>
          <cell r="C377" t="str">
            <v>CAISO System</v>
          </cell>
          <cell r="D377">
            <v>2.2200000000000002</v>
          </cell>
          <cell r="E377">
            <v>6.79</v>
          </cell>
          <cell r="F377">
            <v>6.77</v>
          </cell>
          <cell r="G377">
            <v>7.4</v>
          </cell>
          <cell r="H377">
            <v>5.37</v>
          </cell>
          <cell r="I377">
            <v>3.27</v>
          </cell>
          <cell r="J377">
            <v>0.8</v>
          </cell>
          <cell r="K377">
            <v>0</v>
          </cell>
          <cell r="L377">
            <v>0</v>
          </cell>
          <cell r="M377">
            <v>0.57999999999999996</v>
          </cell>
          <cell r="N377">
            <v>0.65</v>
          </cell>
          <cell r="O377">
            <v>3.14</v>
          </cell>
        </row>
        <row r="378">
          <cell r="A378" t="str">
            <v>FRESHW_1_SOLAR1</v>
          </cell>
          <cell r="B378" t="str">
            <v>Corcoran 3</v>
          </cell>
          <cell r="C378" t="str">
            <v>Fresno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A379" t="str">
            <v>FRIANT_6_UNITS</v>
          </cell>
          <cell r="B379" t="str">
            <v>FRIANT DAM</v>
          </cell>
          <cell r="C379" t="str">
            <v>Fresno</v>
          </cell>
          <cell r="D379">
            <v>1.2</v>
          </cell>
          <cell r="E379">
            <v>5.05</v>
          </cell>
          <cell r="F379">
            <v>6.22</v>
          </cell>
          <cell r="G379">
            <v>4.67</v>
          </cell>
          <cell r="H379">
            <v>8.81</v>
          </cell>
          <cell r="I379">
            <v>15.33</v>
          </cell>
          <cell r="J379">
            <v>15.5</v>
          </cell>
          <cell r="K379">
            <v>10.48</v>
          </cell>
          <cell r="L379">
            <v>6.54</v>
          </cell>
          <cell r="M379">
            <v>4.5999999999999996</v>
          </cell>
          <cell r="N379">
            <v>1.86</v>
          </cell>
          <cell r="O379">
            <v>1.96</v>
          </cell>
        </row>
        <row r="380">
          <cell r="A380" t="str">
            <v>FRITO_1_LAY</v>
          </cell>
          <cell r="B380" t="str">
            <v>FRITO-LAY</v>
          </cell>
          <cell r="C380" t="str">
            <v>CAISO System</v>
          </cell>
          <cell r="D380">
            <v>0.14000000000000001</v>
          </cell>
          <cell r="E380">
            <v>0.19</v>
          </cell>
          <cell r="F380">
            <v>0.13</v>
          </cell>
          <cell r="G380">
            <v>0.09</v>
          </cell>
          <cell r="H380">
            <v>7.0000000000000007E-2</v>
          </cell>
          <cell r="I380">
            <v>0.08</v>
          </cell>
          <cell r="J380">
            <v>0.06</v>
          </cell>
          <cell r="K380">
            <v>7.0000000000000007E-2</v>
          </cell>
          <cell r="L380">
            <v>0.09</v>
          </cell>
          <cell r="M380">
            <v>7.0000000000000007E-2</v>
          </cell>
          <cell r="N380">
            <v>0.1</v>
          </cell>
          <cell r="O380">
            <v>0.19</v>
          </cell>
        </row>
        <row r="381">
          <cell r="A381" t="str">
            <v>FRNTBW_6_SOLAR1</v>
          </cell>
          <cell r="B381" t="str">
            <v>Frontier Solar</v>
          </cell>
          <cell r="C381" t="str">
            <v>CAISO System</v>
          </cell>
          <cell r="D381">
            <v>0.08</v>
          </cell>
          <cell r="E381">
            <v>0.6</v>
          </cell>
          <cell r="F381">
            <v>0.7</v>
          </cell>
          <cell r="G381">
            <v>0.88</v>
          </cell>
          <cell r="H381">
            <v>1.28</v>
          </cell>
          <cell r="I381">
            <v>2.62</v>
          </cell>
          <cell r="J381">
            <v>2.88</v>
          </cell>
          <cell r="K381">
            <v>2.48</v>
          </cell>
          <cell r="L381">
            <v>2.2200000000000002</v>
          </cell>
          <cell r="M381">
            <v>1.48</v>
          </cell>
          <cell r="N381">
            <v>1.1399999999999999</v>
          </cell>
          <cell r="O381">
            <v>0.7</v>
          </cell>
        </row>
        <row r="382">
          <cell r="A382" t="str">
            <v>FROGTN_1_UTICAA</v>
          </cell>
          <cell r="B382" t="str">
            <v>Angels Powerhouse</v>
          </cell>
          <cell r="C382" t="str">
            <v>Stockton</v>
          </cell>
          <cell r="D382">
            <v>0.73</v>
          </cell>
          <cell r="E382">
            <v>0.85</v>
          </cell>
          <cell r="F382">
            <v>0.89</v>
          </cell>
          <cell r="G382">
            <v>0.78</v>
          </cell>
          <cell r="H382">
            <v>0.61</v>
          </cell>
          <cell r="I382">
            <v>0.52</v>
          </cell>
          <cell r="J382">
            <v>0.45</v>
          </cell>
          <cell r="K382">
            <v>0.37</v>
          </cell>
          <cell r="L382">
            <v>0.47</v>
          </cell>
          <cell r="M382">
            <v>0.48</v>
          </cell>
          <cell r="N382">
            <v>0.06</v>
          </cell>
          <cell r="O382">
            <v>0.81</v>
          </cell>
        </row>
        <row r="383">
          <cell r="A383" t="str">
            <v>FROGTN_1_UTICAM</v>
          </cell>
          <cell r="B383" t="str">
            <v>Murphys Powerhouse</v>
          </cell>
          <cell r="C383" t="str">
            <v>Stockton</v>
          </cell>
          <cell r="D383">
            <v>1.53</v>
          </cell>
          <cell r="E383">
            <v>1.77</v>
          </cell>
          <cell r="F383">
            <v>2.04</v>
          </cell>
          <cell r="G383">
            <v>1.75</v>
          </cell>
          <cell r="H383">
            <v>1.71</v>
          </cell>
          <cell r="I383">
            <v>1.7</v>
          </cell>
          <cell r="J383">
            <v>1.49</v>
          </cell>
          <cell r="K383">
            <v>1.51</v>
          </cell>
          <cell r="L383">
            <v>1.5</v>
          </cell>
          <cell r="M383">
            <v>1.24</v>
          </cell>
          <cell r="N383">
            <v>0.09</v>
          </cell>
          <cell r="O383">
            <v>1.65</v>
          </cell>
        </row>
        <row r="384">
          <cell r="A384" t="str">
            <v>FTSWRD_6_TRFORK</v>
          </cell>
          <cell r="B384" t="str">
            <v>Three Forks Water Power Project</v>
          </cell>
          <cell r="C384" t="str">
            <v>Humboldt</v>
          </cell>
          <cell r="D384">
            <v>0.74</v>
          </cell>
          <cell r="E384">
            <v>0.84</v>
          </cell>
          <cell r="F384">
            <v>0.72</v>
          </cell>
          <cell r="G384">
            <v>0.84</v>
          </cell>
          <cell r="H384">
            <v>0.71</v>
          </cell>
          <cell r="I384">
            <v>0.46</v>
          </cell>
          <cell r="J384">
            <v>0.34</v>
          </cell>
          <cell r="K384">
            <v>0.13</v>
          </cell>
          <cell r="L384">
            <v>0.24</v>
          </cell>
          <cell r="M384">
            <v>0.13</v>
          </cell>
          <cell r="N384">
            <v>0.15</v>
          </cell>
          <cell r="O384">
            <v>0.2</v>
          </cell>
        </row>
        <row r="385">
          <cell r="A385" t="str">
            <v>FTSWRD_7_QFUNTS</v>
          </cell>
          <cell r="B385" t="str">
            <v>FTSWRD_7_QFUNTS</v>
          </cell>
          <cell r="C385" t="str">
            <v>Humboldt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A386" t="str">
            <v>FULTON_1_QF</v>
          </cell>
          <cell r="B386" t="str">
            <v>SMALL QF AGGREGATION - ZENIA</v>
          </cell>
          <cell r="C386" t="str">
            <v>NCNB</v>
          </cell>
          <cell r="D386">
            <v>0.13</v>
          </cell>
          <cell r="E386">
            <v>0.12</v>
          </cell>
          <cell r="F386">
            <v>0.11</v>
          </cell>
          <cell r="G386">
            <v>0.14000000000000001</v>
          </cell>
          <cell r="H386">
            <v>0.13</v>
          </cell>
          <cell r="I386">
            <v>0.1</v>
          </cell>
          <cell r="J386">
            <v>7.0000000000000007E-2</v>
          </cell>
          <cell r="K386">
            <v>0.04</v>
          </cell>
          <cell r="L386">
            <v>0.05</v>
          </cell>
          <cell r="M386">
            <v>0.06</v>
          </cell>
          <cell r="N386">
            <v>7.0000000000000007E-2</v>
          </cell>
          <cell r="O386">
            <v>0.1</v>
          </cell>
        </row>
        <row r="387">
          <cell r="A387" t="str">
            <v>GALE_1_SR3SR3</v>
          </cell>
          <cell r="B387" t="str">
            <v>Sunray 3</v>
          </cell>
          <cell r="C387" t="str">
            <v>CAISO System</v>
          </cell>
          <cell r="D387">
            <v>0.06</v>
          </cell>
          <cell r="E387">
            <v>0.41</v>
          </cell>
          <cell r="F387">
            <v>0.48</v>
          </cell>
          <cell r="G387">
            <v>0.61</v>
          </cell>
          <cell r="H387">
            <v>0.88</v>
          </cell>
          <cell r="I387">
            <v>1.81</v>
          </cell>
          <cell r="J387">
            <v>1.99</v>
          </cell>
          <cell r="K387">
            <v>1.71</v>
          </cell>
          <cell r="L387">
            <v>1.53</v>
          </cell>
          <cell r="M387">
            <v>1.02</v>
          </cell>
          <cell r="N387">
            <v>0.79</v>
          </cell>
          <cell r="O387">
            <v>0.48</v>
          </cell>
        </row>
        <row r="388">
          <cell r="A388" t="str">
            <v>GANSO_1_WSTBM1</v>
          </cell>
          <cell r="B388" t="str">
            <v>Weststar Dairy Biogas</v>
          </cell>
          <cell r="C388" t="str">
            <v>CAISO System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89">
          <cell r="A389" t="str">
            <v>GARLND_2_GARBT1</v>
          </cell>
          <cell r="B389" t="str">
            <v>Garland B BESS</v>
          </cell>
          <cell r="C389" t="str">
            <v>CAISO System</v>
          </cell>
          <cell r="D389">
            <v>88</v>
          </cell>
          <cell r="E389">
            <v>88</v>
          </cell>
          <cell r="F389">
            <v>88</v>
          </cell>
          <cell r="G389">
            <v>88</v>
          </cell>
          <cell r="H389">
            <v>88</v>
          </cell>
          <cell r="I389">
            <v>88</v>
          </cell>
          <cell r="J389">
            <v>88</v>
          </cell>
          <cell r="K389">
            <v>88</v>
          </cell>
          <cell r="L389">
            <v>88</v>
          </cell>
          <cell r="M389">
            <v>88</v>
          </cell>
          <cell r="N389">
            <v>88</v>
          </cell>
          <cell r="O389">
            <v>88</v>
          </cell>
        </row>
        <row r="390">
          <cell r="A390" t="str">
            <v>GARLND_2_GASLR</v>
          </cell>
          <cell r="B390" t="str">
            <v>Garland B</v>
          </cell>
          <cell r="C390" t="str">
            <v>CAISO System</v>
          </cell>
          <cell r="D390">
            <v>0.44</v>
          </cell>
          <cell r="E390">
            <v>3.69</v>
          </cell>
          <cell r="F390">
            <v>4.4000000000000004</v>
          </cell>
          <cell r="G390">
            <v>5.75</v>
          </cell>
          <cell r="H390">
            <v>8.64</v>
          </cell>
          <cell r="I390">
            <v>18.98</v>
          </cell>
          <cell r="J390">
            <v>21.1</v>
          </cell>
          <cell r="K390">
            <v>17.89</v>
          </cell>
          <cell r="L390">
            <v>15.31</v>
          </cell>
          <cell r="M390">
            <v>9.49</v>
          </cell>
          <cell r="N390">
            <v>6.56</v>
          </cell>
          <cell r="O390">
            <v>3.32</v>
          </cell>
        </row>
        <row r="391">
          <cell r="A391" t="str">
            <v>GARLND_2_GASLRA</v>
          </cell>
          <cell r="B391" t="str">
            <v>Garland A</v>
          </cell>
          <cell r="C391" t="str">
            <v>CAISO System</v>
          </cell>
          <cell r="D391">
            <v>0.08</v>
          </cell>
          <cell r="E391">
            <v>0.6</v>
          </cell>
          <cell r="F391">
            <v>0.7</v>
          </cell>
          <cell r="G391">
            <v>0.88</v>
          </cell>
          <cell r="H391">
            <v>1.28</v>
          </cell>
          <cell r="I391">
            <v>2.62</v>
          </cell>
          <cell r="J391">
            <v>2.88</v>
          </cell>
          <cell r="K391">
            <v>2.48</v>
          </cell>
          <cell r="L391">
            <v>2.2200000000000002</v>
          </cell>
          <cell r="M391">
            <v>1.48</v>
          </cell>
          <cell r="N391">
            <v>1.1399999999999999</v>
          </cell>
          <cell r="O391">
            <v>0.7</v>
          </cell>
        </row>
        <row r="392">
          <cell r="A392" t="str">
            <v>GARNET_1_SOLAR</v>
          </cell>
          <cell r="B392" t="str">
            <v>North Palm Springs 4A</v>
          </cell>
          <cell r="C392" t="str">
            <v>LA Basin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</row>
        <row r="393">
          <cell r="A393" t="str">
            <v>GARNET_1_SOLAR2</v>
          </cell>
          <cell r="B393" t="str">
            <v>Garnet Solar Power Generation Station 1</v>
          </cell>
          <cell r="C393" t="str">
            <v>LA Basin</v>
          </cell>
          <cell r="D393">
            <v>0.02</v>
          </cell>
          <cell r="E393">
            <v>0.12</v>
          </cell>
          <cell r="F393">
            <v>0.14000000000000001</v>
          </cell>
          <cell r="G393">
            <v>0.18</v>
          </cell>
          <cell r="H393">
            <v>0.26</v>
          </cell>
          <cell r="I393">
            <v>0.52</v>
          </cell>
          <cell r="J393">
            <v>0.57999999999999996</v>
          </cell>
          <cell r="K393">
            <v>0.5</v>
          </cell>
          <cell r="L393">
            <v>0.44</v>
          </cell>
          <cell r="M393">
            <v>0.3</v>
          </cell>
          <cell r="N393">
            <v>0.23</v>
          </cell>
          <cell r="O393">
            <v>0.14000000000000001</v>
          </cell>
        </row>
        <row r="394">
          <cell r="A394" t="str">
            <v>GARNET_1_WIND</v>
          </cell>
          <cell r="B394" t="str">
            <v>GARNET WIND ENERGY CENTER</v>
          </cell>
          <cell r="C394" t="str">
            <v>LA Basin</v>
          </cell>
          <cell r="D394">
            <v>1.1485500296803961</v>
          </cell>
          <cell r="E394">
            <v>1.2215625105305472</v>
          </cell>
          <cell r="F394">
            <v>1.0733344068340174</v>
          </cell>
          <cell r="G394">
            <v>1.0283442735178399</v>
          </cell>
          <cell r="H394">
            <v>1.0934806455172652</v>
          </cell>
          <cell r="I394">
            <v>1.0023042339591213</v>
          </cell>
          <cell r="J394">
            <v>0.93122390578009429</v>
          </cell>
          <cell r="K394">
            <v>0.70758374399603663</v>
          </cell>
          <cell r="L394">
            <v>0.73095402348588001</v>
          </cell>
          <cell r="M394">
            <v>0.67809791663084595</v>
          </cell>
          <cell r="N394">
            <v>0.91386122372070622</v>
          </cell>
          <cell r="O394">
            <v>1.1069899840691491</v>
          </cell>
        </row>
        <row r="395">
          <cell r="A395" t="str">
            <v>GARNET_1_WINDS</v>
          </cell>
          <cell r="B395" t="str">
            <v>Garnet Winds Aggregation</v>
          </cell>
          <cell r="C395" t="str">
            <v>LA Basin</v>
          </cell>
          <cell r="D395">
            <v>3.9757501027398328</v>
          </cell>
          <cell r="E395">
            <v>4.2284856133749713</v>
          </cell>
          <cell r="F395">
            <v>3.7153883313485214</v>
          </cell>
          <cell r="G395">
            <v>3.5596532544848305</v>
          </cell>
          <cell r="H395">
            <v>3.7851253114059178</v>
          </cell>
          <cell r="I395">
            <v>3.4695146560123424</v>
          </cell>
          <cell r="J395">
            <v>3.2234673661618647</v>
          </cell>
          <cell r="K395">
            <v>2.4493283446016649</v>
          </cell>
          <cell r="L395">
            <v>2.5302254659126615</v>
          </cell>
          <cell r="M395">
            <v>2.3472620191067746</v>
          </cell>
          <cell r="N395">
            <v>3.1633657744178292</v>
          </cell>
          <cell r="O395">
            <v>3.8318884063932086</v>
          </cell>
        </row>
        <row r="396">
          <cell r="A396" t="str">
            <v>GARNET_1_WT3WND</v>
          </cell>
          <cell r="B396" t="str">
            <v>Wagner Wind</v>
          </cell>
          <cell r="C396" t="str">
            <v>LA Basin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7">
          <cell r="A397" t="str">
            <v>GARNET_2_COAWD2</v>
          </cell>
          <cell r="B397" t="str">
            <v>Coachella 2</v>
          </cell>
          <cell r="C397" t="str">
            <v>LA Basin</v>
          </cell>
          <cell r="D397">
            <v>1.9083600493151198</v>
          </cell>
          <cell r="E397">
            <v>2.0296730944199863</v>
          </cell>
          <cell r="F397">
            <v>1.7833863990472905</v>
          </cell>
          <cell r="G397">
            <v>1.7086335621527187</v>
          </cell>
          <cell r="H397">
            <v>1.8168601494748409</v>
          </cell>
          <cell r="I397">
            <v>1.6653670348859246</v>
          </cell>
          <cell r="J397">
            <v>1.5472643357576952</v>
          </cell>
          <cell r="K397">
            <v>1.1756776054087994</v>
          </cell>
          <cell r="L397">
            <v>1.2145082236380775</v>
          </cell>
          <cell r="M397">
            <v>1.1266857691712517</v>
          </cell>
          <cell r="N397">
            <v>1.5184155717205581</v>
          </cell>
          <cell r="O397">
            <v>1.8393064350687403</v>
          </cell>
        </row>
        <row r="398">
          <cell r="A398" t="str">
            <v>GARNET_2_HYDRO</v>
          </cell>
          <cell r="B398" t="str">
            <v>Whitewater Hydro</v>
          </cell>
          <cell r="C398" t="str">
            <v>LA Basin</v>
          </cell>
          <cell r="D398">
            <v>0.09</v>
          </cell>
          <cell r="E398">
            <v>0</v>
          </cell>
          <cell r="F398">
            <v>0</v>
          </cell>
          <cell r="G398">
            <v>0.15</v>
          </cell>
          <cell r="H398">
            <v>0.28999999999999998</v>
          </cell>
          <cell r="I398">
            <v>0.27</v>
          </cell>
          <cell r="J398">
            <v>0.31</v>
          </cell>
          <cell r="K398">
            <v>0.3</v>
          </cell>
          <cell r="L398">
            <v>0.31</v>
          </cell>
          <cell r="M398">
            <v>0.46</v>
          </cell>
          <cell r="N398">
            <v>0.24</v>
          </cell>
          <cell r="O398">
            <v>0.42</v>
          </cell>
        </row>
        <row r="399">
          <cell r="A399" t="str">
            <v>GARNET_2_WIND1</v>
          </cell>
          <cell r="B399" t="str">
            <v>Phoenix</v>
          </cell>
          <cell r="C399" t="str">
            <v>LA Basin</v>
          </cell>
          <cell r="D399">
            <v>1.9790400511416057</v>
          </cell>
          <cell r="E399">
            <v>2.1048461719910971</v>
          </cell>
          <cell r="F399">
            <v>1.8494377471601531</v>
          </cell>
          <cell r="G399">
            <v>1.7719162866768934</v>
          </cell>
          <cell r="H399">
            <v>1.8841512661220572</v>
          </cell>
          <cell r="I399">
            <v>1.7270472954372551</v>
          </cell>
          <cell r="J399">
            <v>1.6045704222672394</v>
          </cell>
          <cell r="K399">
            <v>1.2192212204239401</v>
          </cell>
          <cell r="L399">
            <v>1.2594900096987471</v>
          </cell>
          <cell r="M399">
            <v>1.1684148717331502</v>
          </cell>
          <cell r="N399">
            <v>1.5746531854879862</v>
          </cell>
          <cell r="O399">
            <v>1.9074288956268417</v>
          </cell>
        </row>
        <row r="400">
          <cell r="A400" t="str">
            <v>GARNET_2_WIND2</v>
          </cell>
          <cell r="B400" t="str">
            <v>Karen Avenue Wind Farm</v>
          </cell>
          <cell r="C400" t="str">
            <v>LA Basin</v>
          </cell>
          <cell r="D400">
            <v>2.0673900534247132</v>
          </cell>
          <cell r="E400">
            <v>2.1988125189549854</v>
          </cell>
          <cell r="F400">
            <v>1.9320019323012314</v>
          </cell>
          <cell r="G400">
            <v>1.8510196923321118</v>
          </cell>
          <cell r="H400">
            <v>1.9682651619310776</v>
          </cell>
          <cell r="I400">
            <v>1.8041476211264182</v>
          </cell>
          <cell r="J400">
            <v>1.6762030304041697</v>
          </cell>
          <cell r="K400">
            <v>1.273650739192866</v>
          </cell>
          <cell r="L400">
            <v>1.3157172422745842</v>
          </cell>
          <cell r="M400">
            <v>1.2205762499355228</v>
          </cell>
          <cell r="N400">
            <v>1.6449502026972713</v>
          </cell>
          <cell r="O400">
            <v>1.9925819713244686</v>
          </cell>
        </row>
        <row r="401">
          <cell r="A401" t="str">
            <v>GARNET_2_WIND3</v>
          </cell>
          <cell r="B401" t="str">
            <v>San Gorgonio East</v>
          </cell>
          <cell r="C401" t="str">
            <v>LA Basin</v>
          </cell>
          <cell r="D401">
            <v>2.2264200575343063</v>
          </cell>
          <cell r="E401">
            <v>2.3679519434899841</v>
          </cell>
          <cell r="F401">
            <v>2.0806174655551719</v>
          </cell>
          <cell r="G401">
            <v>1.993405822511505</v>
          </cell>
          <cell r="H401">
            <v>2.1196701743873141</v>
          </cell>
          <cell r="I401">
            <v>1.9429282073669119</v>
          </cell>
          <cell r="J401">
            <v>1.8051417250506443</v>
          </cell>
          <cell r="K401">
            <v>1.3716238729769323</v>
          </cell>
          <cell r="L401">
            <v>1.4169262609110904</v>
          </cell>
          <cell r="M401">
            <v>1.3144667306997937</v>
          </cell>
          <cell r="N401">
            <v>1.7714848336739843</v>
          </cell>
          <cell r="O401">
            <v>2.1458575075801964</v>
          </cell>
        </row>
        <row r="402">
          <cell r="A402" t="str">
            <v>GARNET_2_WIND4</v>
          </cell>
          <cell r="B402" t="str">
            <v>Windustries</v>
          </cell>
          <cell r="C402" t="str">
            <v>LA Basin</v>
          </cell>
          <cell r="D402">
            <v>1.731660044748905</v>
          </cell>
          <cell r="E402">
            <v>1.84174040049221</v>
          </cell>
          <cell r="F402">
            <v>1.618258028765134</v>
          </cell>
          <cell r="G402">
            <v>1.5504267508422818</v>
          </cell>
          <cell r="H402">
            <v>1.6486323578568001</v>
          </cell>
          <cell r="I402">
            <v>1.5111663835075981</v>
          </cell>
          <cell r="J402">
            <v>1.4039991194838346</v>
          </cell>
          <cell r="K402">
            <v>1.0668185678709476</v>
          </cell>
          <cell r="L402">
            <v>1.1020537584864039</v>
          </cell>
          <cell r="M402">
            <v>1.0223630127665062</v>
          </cell>
          <cell r="N402">
            <v>1.377821537301988</v>
          </cell>
          <cell r="O402">
            <v>1.6690002836734865</v>
          </cell>
        </row>
        <row r="403">
          <cell r="A403" t="str">
            <v>GARNET_2_WIND5</v>
          </cell>
          <cell r="B403" t="str">
            <v>Eastwind</v>
          </cell>
          <cell r="C403" t="str">
            <v>LA Basin</v>
          </cell>
          <cell r="D403">
            <v>0.53010001369864435</v>
          </cell>
          <cell r="E403">
            <v>0.56379808178332946</v>
          </cell>
          <cell r="F403">
            <v>0.49538511084646952</v>
          </cell>
          <cell r="G403">
            <v>0.4746204339313107</v>
          </cell>
          <cell r="H403">
            <v>0.5046833748541224</v>
          </cell>
          <cell r="I403">
            <v>0.46260195413497901</v>
          </cell>
          <cell r="J403">
            <v>0.42979564882158194</v>
          </cell>
          <cell r="K403">
            <v>0.32657711261355538</v>
          </cell>
          <cell r="L403">
            <v>0.33736339545502153</v>
          </cell>
          <cell r="M403">
            <v>0.31296826921423659</v>
          </cell>
          <cell r="N403">
            <v>0.42178210325571053</v>
          </cell>
          <cell r="O403">
            <v>0.5109184541857611</v>
          </cell>
        </row>
        <row r="404">
          <cell r="A404" t="str">
            <v>GARNET_2_WPMWD6</v>
          </cell>
          <cell r="B404" t="str">
            <v>WINTEC PALM</v>
          </cell>
          <cell r="C404" t="str">
            <v>LA Basin</v>
          </cell>
          <cell r="D404">
            <v>1.0478310270776536</v>
          </cell>
          <cell r="E404">
            <v>1.1144408749917147</v>
          </cell>
          <cell r="F404">
            <v>0.97921123577318814</v>
          </cell>
          <cell r="G404">
            <v>0.93816639107089073</v>
          </cell>
          <cell r="H404">
            <v>0.99759080429498193</v>
          </cell>
          <cell r="I404">
            <v>0.91440986267347513</v>
          </cell>
          <cell r="J404">
            <v>0.84956273250399361</v>
          </cell>
          <cell r="K404">
            <v>0.64553409259946104</v>
          </cell>
          <cell r="L404">
            <v>0.66685497834942586</v>
          </cell>
          <cell r="M404">
            <v>0.61863394548014095</v>
          </cell>
          <cell r="N404">
            <v>0.83372262410212117</v>
          </cell>
          <cell r="O404">
            <v>1.0099154777738544</v>
          </cell>
        </row>
        <row r="405">
          <cell r="A405" t="str">
            <v>GASKW1_2_GW1SR1</v>
          </cell>
          <cell r="B405" t="str">
            <v>Gaskell West 1</v>
          </cell>
          <cell r="C405" t="str">
            <v>CAISO System</v>
          </cell>
          <cell r="D405">
            <v>0.08</v>
          </cell>
          <cell r="E405">
            <v>0.6</v>
          </cell>
          <cell r="F405">
            <v>0.7</v>
          </cell>
          <cell r="G405">
            <v>0.88</v>
          </cell>
          <cell r="H405">
            <v>1.28</v>
          </cell>
          <cell r="I405">
            <v>2.62</v>
          </cell>
          <cell r="J405">
            <v>2.88</v>
          </cell>
          <cell r="K405">
            <v>2.48</v>
          </cell>
          <cell r="L405">
            <v>2.2200000000000002</v>
          </cell>
          <cell r="M405">
            <v>1.48</v>
          </cell>
          <cell r="N405">
            <v>1.1399999999999999</v>
          </cell>
          <cell r="O405">
            <v>0.7</v>
          </cell>
        </row>
        <row r="406">
          <cell r="A406" t="str">
            <v>GATES_2_SOLAR</v>
          </cell>
          <cell r="B406" t="str">
            <v>Gates Solar Station</v>
          </cell>
          <cell r="C406" t="str">
            <v>CAISO System</v>
          </cell>
          <cell r="D406">
            <v>0.08</v>
          </cell>
          <cell r="E406">
            <v>0.6</v>
          </cell>
          <cell r="F406">
            <v>0.7</v>
          </cell>
          <cell r="G406">
            <v>0.88</v>
          </cell>
          <cell r="H406">
            <v>1.28</v>
          </cell>
          <cell r="I406">
            <v>2.62</v>
          </cell>
          <cell r="J406">
            <v>2.88</v>
          </cell>
          <cell r="K406">
            <v>2.48</v>
          </cell>
          <cell r="L406">
            <v>2.2200000000000002</v>
          </cell>
          <cell r="M406">
            <v>1.48</v>
          </cell>
          <cell r="N406">
            <v>1.1399999999999999</v>
          </cell>
          <cell r="O406">
            <v>0.7</v>
          </cell>
        </row>
        <row r="407">
          <cell r="A407" t="str">
            <v>GATES_2_WSOLAR</v>
          </cell>
          <cell r="B407" t="str">
            <v>West Gates Solar Station</v>
          </cell>
          <cell r="C407" t="str">
            <v>CAISO System</v>
          </cell>
          <cell r="D407">
            <v>0.04</v>
          </cell>
          <cell r="E407">
            <v>0.3</v>
          </cell>
          <cell r="F407">
            <v>0.35</v>
          </cell>
          <cell r="G407">
            <v>0.44</v>
          </cell>
          <cell r="H407">
            <v>0.64</v>
          </cell>
          <cell r="I407">
            <v>1.31</v>
          </cell>
          <cell r="J407">
            <v>1.44</v>
          </cell>
          <cell r="K407">
            <v>1.24</v>
          </cell>
          <cell r="L407">
            <v>1.1100000000000001</v>
          </cell>
          <cell r="M407">
            <v>0.74</v>
          </cell>
          <cell r="N407">
            <v>0.56999999999999995</v>
          </cell>
          <cell r="O407">
            <v>0.35</v>
          </cell>
        </row>
        <row r="408">
          <cell r="A408" t="str">
            <v>GATEWY_2_GESBT1</v>
          </cell>
          <cell r="B408" t="str">
            <v>Gateway Energy Stroage</v>
          </cell>
          <cell r="C408" t="str">
            <v>San Diego-IV</v>
          </cell>
          <cell r="D408">
            <v>175</v>
          </cell>
          <cell r="E408">
            <v>175</v>
          </cell>
          <cell r="F408">
            <v>175</v>
          </cell>
          <cell r="G408">
            <v>175</v>
          </cell>
          <cell r="H408">
            <v>175</v>
          </cell>
          <cell r="I408">
            <v>175</v>
          </cell>
          <cell r="J408">
            <v>175</v>
          </cell>
          <cell r="K408">
            <v>175</v>
          </cell>
          <cell r="L408">
            <v>175</v>
          </cell>
          <cell r="M408">
            <v>175</v>
          </cell>
          <cell r="N408">
            <v>175</v>
          </cell>
          <cell r="O408">
            <v>175</v>
          </cell>
        </row>
        <row r="409">
          <cell r="A409" t="str">
            <v>GATWAY_2_PL1X3</v>
          </cell>
          <cell r="B409" t="str">
            <v>GATEWAY GENERATING STATION</v>
          </cell>
          <cell r="C409" t="str">
            <v>Bay Area</v>
          </cell>
          <cell r="D409">
            <v>549.57000000000005</v>
          </cell>
          <cell r="E409">
            <v>552.30999999999995</v>
          </cell>
          <cell r="F409">
            <v>547.4</v>
          </cell>
          <cell r="G409">
            <v>533.55999999999995</v>
          </cell>
          <cell r="H409">
            <v>527.16</v>
          </cell>
          <cell r="I409">
            <v>505.09</v>
          </cell>
          <cell r="J409">
            <v>493.51</v>
          </cell>
          <cell r="K409">
            <v>505.51</v>
          </cell>
          <cell r="L409">
            <v>513.59</v>
          </cell>
          <cell r="M409">
            <v>529.23</v>
          </cell>
          <cell r="N409">
            <v>541</v>
          </cell>
          <cell r="O409">
            <v>543.6</v>
          </cell>
        </row>
        <row r="410">
          <cell r="A410" t="str">
            <v>GENESI_2_STG</v>
          </cell>
          <cell r="B410" t="str">
            <v>Genesis Station</v>
          </cell>
          <cell r="C410" t="str">
            <v>CAISO System</v>
          </cell>
          <cell r="D410">
            <v>0.55000000000000004</v>
          </cell>
          <cell r="E410">
            <v>7.5</v>
          </cell>
          <cell r="F410">
            <v>8.75</v>
          </cell>
          <cell r="G410">
            <v>11</v>
          </cell>
          <cell r="H410">
            <v>16</v>
          </cell>
          <cell r="I410">
            <v>32.75</v>
          </cell>
          <cell r="J410">
            <v>36</v>
          </cell>
          <cell r="K410">
            <v>31</v>
          </cell>
          <cell r="L410">
            <v>27.75</v>
          </cell>
          <cell r="M410">
            <v>18.5</v>
          </cell>
          <cell r="N410">
            <v>14.25</v>
          </cell>
          <cell r="O410">
            <v>1.57</v>
          </cell>
        </row>
        <row r="411">
          <cell r="A411" t="str">
            <v>GEYS11_7_UNIT11</v>
          </cell>
          <cell r="B411" t="str">
            <v>GEYSERS UNIT 11 (HEALDSBURG)</v>
          </cell>
          <cell r="C411" t="str">
            <v>NCNB</v>
          </cell>
          <cell r="D411">
            <v>68</v>
          </cell>
          <cell r="E411">
            <v>68</v>
          </cell>
          <cell r="F411">
            <v>68</v>
          </cell>
          <cell r="G411">
            <v>68</v>
          </cell>
          <cell r="H411">
            <v>68</v>
          </cell>
          <cell r="I411">
            <v>68</v>
          </cell>
          <cell r="J411">
            <v>68</v>
          </cell>
          <cell r="K411">
            <v>68</v>
          </cell>
          <cell r="L411">
            <v>68</v>
          </cell>
          <cell r="M411">
            <v>68</v>
          </cell>
          <cell r="N411">
            <v>68</v>
          </cell>
          <cell r="O411">
            <v>68</v>
          </cell>
        </row>
        <row r="412">
          <cell r="A412" t="str">
            <v>GEYS12_7_UNIT12</v>
          </cell>
          <cell r="B412" t="str">
            <v>GEYSERS UNIT 12 (HEALDSBURG)</v>
          </cell>
          <cell r="C412" t="str">
            <v>NCNB</v>
          </cell>
          <cell r="D412">
            <v>50</v>
          </cell>
          <cell r="E412">
            <v>50</v>
          </cell>
          <cell r="F412">
            <v>50</v>
          </cell>
          <cell r="G412">
            <v>50</v>
          </cell>
          <cell r="H412">
            <v>50</v>
          </cell>
          <cell r="I412">
            <v>50</v>
          </cell>
          <cell r="J412">
            <v>50</v>
          </cell>
          <cell r="K412">
            <v>50</v>
          </cell>
          <cell r="L412">
            <v>50</v>
          </cell>
          <cell r="M412">
            <v>50</v>
          </cell>
          <cell r="N412">
            <v>50</v>
          </cell>
          <cell r="O412">
            <v>50</v>
          </cell>
        </row>
        <row r="413">
          <cell r="A413" t="str">
            <v>GEYS13_7_UNIT13</v>
          </cell>
          <cell r="B413" t="str">
            <v>GEYSERS UNIT 13 (HEALDSBURG)</v>
          </cell>
          <cell r="C413" t="str">
            <v>NCNB</v>
          </cell>
          <cell r="D413">
            <v>56</v>
          </cell>
          <cell r="E413">
            <v>56</v>
          </cell>
          <cell r="F413">
            <v>56</v>
          </cell>
          <cell r="G413">
            <v>56</v>
          </cell>
          <cell r="H413">
            <v>56</v>
          </cell>
          <cell r="I413">
            <v>56</v>
          </cell>
          <cell r="J413">
            <v>56</v>
          </cell>
          <cell r="K413">
            <v>56</v>
          </cell>
          <cell r="L413">
            <v>56</v>
          </cell>
          <cell r="M413">
            <v>56</v>
          </cell>
          <cell r="N413">
            <v>56</v>
          </cell>
          <cell r="O413">
            <v>56</v>
          </cell>
        </row>
        <row r="414">
          <cell r="A414" t="str">
            <v>GEYS14_7_UNIT14</v>
          </cell>
          <cell r="B414" t="str">
            <v>GEYSERS UNIT 14 (HEALDSBURG)</v>
          </cell>
          <cell r="C414" t="str">
            <v>NCNB</v>
          </cell>
          <cell r="D414">
            <v>50</v>
          </cell>
          <cell r="E414">
            <v>50</v>
          </cell>
          <cell r="F414">
            <v>50</v>
          </cell>
          <cell r="G414">
            <v>50</v>
          </cell>
          <cell r="H414">
            <v>50</v>
          </cell>
          <cell r="I414">
            <v>50</v>
          </cell>
          <cell r="J414">
            <v>50</v>
          </cell>
          <cell r="K414">
            <v>50</v>
          </cell>
          <cell r="L414">
            <v>50</v>
          </cell>
          <cell r="M414">
            <v>50</v>
          </cell>
          <cell r="N414">
            <v>50</v>
          </cell>
          <cell r="O414">
            <v>50</v>
          </cell>
        </row>
        <row r="415">
          <cell r="A415" t="str">
            <v>GEYS16_7_UNIT16</v>
          </cell>
          <cell r="B415" t="str">
            <v>GEYSERS UNIT 16 (HEALDSBURG)</v>
          </cell>
          <cell r="C415" t="str">
            <v>NCNB</v>
          </cell>
          <cell r="D415">
            <v>49</v>
          </cell>
          <cell r="E415">
            <v>49</v>
          </cell>
          <cell r="F415">
            <v>49</v>
          </cell>
          <cell r="G415">
            <v>49</v>
          </cell>
          <cell r="H415">
            <v>49</v>
          </cell>
          <cell r="I415">
            <v>49</v>
          </cell>
          <cell r="J415">
            <v>49</v>
          </cell>
          <cell r="K415">
            <v>49</v>
          </cell>
          <cell r="L415">
            <v>49</v>
          </cell>
          <cell r="M415">
            <v>49</v>
          </cell>
          <cell r="N415">
            <v>49</v>
          </cell>
          <cell r="O415">
            <v>49</v>
          </cell>
        </row>
        <row r="416">
          <cell r="A416" t="str">
            <v>GEYS17_7_UNIT17</v>
          </cell>
          <cell r="B416" t="str">
            <v>GEYSERS UNIT 17 (HEALDSBURG)</v>
          </cell>
          <cell r="C416" t="str">
            <v>NCNB</v>
          </cell>
          <cell r="D416">
            <v>56</v>
          </cell>
          <cell r="E416">
            <v>56</v>
          </cell>
          <cell r="F416">
            <v>56</v>
          </cell>
          <cell r="G416">
            <v>56</v>
          </cell>
          <cell r="H416">
            <v>56</v>
          </cell>
          <cell r="I416">
            <v>56</v>
          </cell>
          <cell r="J416">
            <v>56</v>
          </cell>
          <cell r="K416">
            <v>56</v>
          </cell>
          <cell r="L416">
            <v>56</v>
          </cell>
          <cell r="M416">
            <v>56</v>
          </cell>
          <cell r="N416">
            <v>56</v>
          </cell>
          <cell r="O416">
            <v>56</v>
          </cell>
        </row>
        <row r="417">
          <cell r="A417" t="str">
            <v>GEYS18_7_UNIT18</v>
          </cell>
          <cell r="B417" t="str">
            <v>GEYSERS UNIT 18 (HEALDSBURG)</v>
          </cell>
          <cell r="C417" t="str">
            <v>NCNB</v>
          </cell>
          <cell r="D417">
            <v>45</v>
          </cell>
          <cell r="E417">
            <v>45</v>
          </cell>
          <cell r="F417">
            <v>45</v>
          </cell>
          <cell r="G417">
            <v>45</v>
          </cell>
          <cell r="H417">
            <v>45</v>
          </cell>
          <cell r="I417">
            <v>45</v>
          </cell>
          <cell r="J417">
            <v>45</v>
          </cell>
          <cell r="K417">
            <v>45</v>
          </cell>
          <cell r="L417">
            <v>45</v>
          </cell>
          <cell r="M417">
            <v>45</v>
          </cell>
          <cell r="N417">
            <v>45</v>
          </cell>
          <cell r="O417">
            <v>45</v>
          </cell>
        </row>
        <row r="418">
          <cell r="A418" t="str">
            <v>GEYS20_7_UNIT20</v>
          </cell>
          <cell r="B418" t="str">
            <v>GEYSERS UNIT 20 (HEALDSBURG)</v>
          </cell>
          <cell r="C418" t="str">
            <v>NCNB</v>
          </cell>
          <cell r="D418">
            <v>50</v>
          </cell>
          <cell r="E418">
            <v>50</v>
          </cell>
          <cell r="F418">
            <v>50</v>
          </cell>
          <cell r="G418">
            <v>50</v>
          </cell>
          <cell r="H418">
            <v>50</v>
          </cell>
          <cell r="I418">
            <v>50</v>
          </cell>
          <cell r="J418">
            <v>50</v>
          </cell>
          <cell r="K418">
            <v>50</v>
          </cell>
          <cell r="L418">
            <v>50</v>
          </cell>
          <cell r="M418">
            <v>50</v>
          </cell>
          <cell r="N418">
            <v>50</v>
          </cell>
          <cell r="O418">
            <v>50</v>
          </cell>
        </row>
        <row r="419">
          <cell r="A419" t="str">
            <v>GIFENS_6_BUGSL1</v>
          </cell>
          <cell r="B419" t="str">
            <v>Burford Giffen</v>
          </cell>
          <cell r="C419" t="str">
            <v>Fresno</v>
          </cell>
          <cell r="D419">
            <v>0.08</v>
          </cell>
          <cell r="E419">
            <v>0.6</v>
          </cell>
          <cell r="F419">
            <v>0.7</v>
          </cell>
          <cell r="G419">
            <v>0.88</v>
          </cell>
          <cell r="H419">
            <v>1.28</v>
          </cell>
          <cell r="I419">
            <v>2.62</v>
          </cell>
          <cell r="J419">
            <v>2.88</v>
          </cell>
          <cell r="K419">
            <v>2.48</v>
          </cell>
          <cell r="L419">
            <v>2.2200000000000002</v>
          </cell>
          <cell r="M419">
            <v>1.48</v>
          </cell>
          <cell r="N419">
            <v>1.1399999999999999</v>
          </cell>
          <cell r="O419">
            <v>0.7</v>
          </cell>
        </row>
        <row r="420">
          <cell r="A420" t="str">
            <v>GIFFEN_6_SOLAR</v>
          </cell>
          <cell r="B420" t="str">
            <v>Giffen Solar Station</v>
          </cell>
          <cell r="C420" t="str">
            <v>Fresno</v>
          </cell>
          <cell r="D420">
            <v>0.04</v>
          </cell>
          <cell r="E420">
            <v>0.3</v>
          </cell>
          <cell r="F420">
            <v>0.35</v>
          </cell>
          <cell r="G420">
            <v>0.44</v>
          </cell>
          <cell r="H420">
            <v>0.64</v>
          </cell>
          <cell r="I420">
            <v>1.31</v>
          </cell>
          <cell r="J420">
            <v>1.44</v>
          </cell>
          <cell r="K420">
            <v>1.24</v>
          </cell>
          <cell r="L420">
            <v>1.1100000000000001</v>
          </cell>
          <cell r="M420">
            <v>0.74</v>
          </cell>
          <cell r="N420">
            <v>0.56999999999999995</v>
          </cell>
          <cell r="O420">
            <v>0.35</v>
          </cell>
        </row>
        <row r="421">
          <cell r="A421" t="str">
            <v>GIFFEN_6_SOLAR1</v>
          </cell>
          <cell r="B421" t="str">
            <v>Aspiration Solar G</v>
          </cell>
          <cell r="C421" t="str">
            <v>Fresno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</row>
        <row r="422">
          <cell r="A422" t="str">
            <v>GILROY_1_UNIT</v>
          </cell>
          <cell r="B422" t="str">
            <v>GILROY COGEN AGGREGATE</v>
          </cell>
          <cell r="C422" t="str">
            <v>Bay Area</v>
          </cell>
          <cell r="D422">
            <v>120</v>
          </cell>
          <cell r="E422">
            <v>120</v>
          </cell>
          <cell r="F422">
            <v>120</v>
          </cell>
          <cell r="G422">
            <v>120</v>
          </cell>
          <cell r="H422">
            <v>115</v>
          </cell>
          <cell r="I422">
            <v>115</v>
          </cell>
          <cell r="J422">
            <v>115</v>
          </cell>
          <cell r="K422">
            <v>115</v>
          </cell>
          <cell r="L422">
            <v>115</v>
          </cell>
          <cell r="M422">
            <v>120</v>
          </cell>
          <cell r="N422">
            <v>120</v>
          </cell>
          <cell r="O422">
            <v>120</v>
          </cell>
        </row>
        <row r="423">
          <cell r="A423" t="str">
            <v>GILRPP_1_PL1X2</v>
          </cell>
          <cell r="B423" t="str">
            <v>GILROY ENERGY CENTER UNITS 1&amp;2 AGGREGATE</v>
          </cell>
          <cell r="C423" t="str">
            <v>Bay Area</v>
          </cell>
          <cell r="D423">
            <v>95.2</v>
          </cell>
          <cell r="E423">
            <v>95.2</v>
          </cell>
          <cell r="F423">
            <v>95.2</v>
          </cell>
          <cell r="G423">
            <v>95.2</v>
          </cell>
          <cell r="H423">
            <v>95.2</v>
          </cell>
          <cell r="I423">
            <v>95.2</v>
          </cell>
          <cell r="J423">
            <v>95.2</v>
          </cell>
          <cell r="K423">
            <v>95.2</v>
          </cell>
          <cell r="L423">
            <v>95.2</v>
          </cell>
          <cell r="M423">
            <v>95.2</v>
          </cell>
          <cell r="N423">
            <v>95.2</v>
          </cell>
          <cell r="O423">
            <v>95.2</v>
          </cell>
        </row>
        <row r="424">
          <cell r="A424" t="str">
            <v>GILRPP_1_PL3X4</v>
          </cell>
          <cell r="B424" t="str">
            <v>GILROY ENERGY CENTER, UNIT #3</v>
          </cell>
          <cell r="C424" t="str">
            <v>Bay Area</v>
          </cell>
          <cell r="D424">
            <v>46.2</v>
          </cell>
          <cell r="E424">
            <v>46.2</v>
          </cell>
          <cell r="F424">
            <v>46.2</v>
          </cell>
          <cell r="G424">
            <v>46.2</v>
          </cell>
          <cell r="H424">
            <v>46.2</v>
          </cell>
          <cell r="I424">
            <v>46.2</v>
          </cell>
          <cell r="J424">
            <v>46.2</v>
          </cell>
          <cell r="K424">
            <v>46.2</v>
          </cell>
          <cell r="L424">
            <v>46.2</v>
          </cell>
          <cell r="M424">
            <v>46.2</v>
          </cell>
          <cell r="N424">
            <v>46.2</v>
          </cell>
          <cell r="O424">
            <v>46.2</v>
          </cell>
        </row>
        <row r="425">
          <cell r="A425" t="str">
            <v>GLDFGR_6_SOLAR1</v>
          </cell>
          <cell r="B425" t="str">
            <v>Portal Ridge B</v>
          </cell>
          <cell r="C425" t="str">
            <v>Big Creek-Ventura</v>
          </cell>
          <cell r="D425">
            <v>0.08</v>
          </cell>
          <cell r="E425">
            <v>0.6</v>
          </cell>
          <cell r="F425">
            <v>0.7</v>
          </cell>
          <cell r="G425">
            <v>0.88</v>
          </cell>
          <cell r="H425">
            <v>1.28</v>
          </cell>
          <cell r="I425">
            <v>2.62</v>
          </cell>
          <cell r="J425">
            <v>2.88</v>
          </cell>
          <cell r="K425">
            <v>2.48</v>
          </cell>
          <cell r="L425">
            <v>2.2200000000000002</v>
          </cell>
          <cell r="M425">
            <v>1.48</v>
          </cell>
          <cell r="N425">
            <v>1.1399999999999999</v>
          </cell>
          <cell r="O425">
            <v>0.7</v>
          </cell>
        </row>
        <row r="426">
          <cell r="A426" t="str">
            <v>GLDFGR_6_SOLAR2</v>
          </cell>
          <cell r="B426" t="str">
            <v>Portal Ridge C</v>
          </cell>
          <cell r="C426" t="str">
            <v>Big Creek-Ventura</v>
          </cell>
          <cell r="D426">
            <v>0.05</v>
          </cell>
          <cell r="E426">
            <v>0.34</v>
          </cell>
          <cell r="F426">
            <v>0.4</v>
          </cell>
          <cell r="G426">
            <v>0.5</v>
          </cell>
          <cell r="H426">
            <v>0.73</v>
          </cell>
          <cell r="I426">
            <v>1.49</v>
          </cell>
          <cell r="J426">
            <v>1.64</v>
          </cell>
          <cell r="K426">
            <v>1.41</v>
          </cell>
          <cell r="L426">
            <v>1.27</v>
          </cell>
          <cell r="M426">
            <v>0.84</v>
          </cell>
          <cell r="N426">
            <v>0.65</v>
          </cell>
          <cell r="O426">
            <v>0.4</v>
          </cell>
        </row>
        <row r="427">
          <cell r="A427" t="str">
            <v>GLDTWN_6_COLUM3</v>
          </cell>
          <cell r="B427" t="str">
            <v>Columbia 3</v>
          </cell>
          <cell r="C427" t="str">
            <v>CAISO System</v>
          </cell>
          <cell r="D427">
            <v>0.04</v>
          </cell>
          <cell r="E427">
            <v>0.3</v>
          </cell>
          <cell r="F427">
            <v>0.35</v>
          </cell>
          <cell r="G427">
            <v>0.44</v>
          </cell>
          <cell r="H427">
            <v>0.64</v>
          </cell>
          <cell r="I427">
            <v>1.31</v>
          </cell>
          <cell r="J427">
            <v>1.44</v>
          </cell>
          <cell r="K427">
            <v>1.24</v>
          </cell>
          <cell r="L427">
            <v>1.1100000000000001</v>
          </cell>
          <cell r="M427">
            <v>0.74</v>
          </cell>
          <cell r="N427">
            <v>0.56999999999999995</v>
          </cell>
          <cell r="O427">
            <v>0.35</v>
          </cell>
        </row>
        <row r="428">
          <cell r="A428" t="str">
            <v>GLDTWN_6_SOLAR</v>
          </cell>
          <cell r="B428" t="str">
            <v>Rio Grande</v>
          </cell>
          <cell r="C428" t="str">
            <v>CAISO System</v>
          </cell>
          <cell r="D428">
            <v>0.02</v>
          </cell>
          <cell r="E428">
            <v>0.15</v>
          </cell>
          <cell r="F428">
            <v>0.18</v>
          </cell>
          <cell r="G428">
            <v>0.22</v>
          </cell>
          <cell r="H428">
            <v>0.32</v>
          </cell>
          <cell r="I428">
            <v>0.66</v>
          </cell>
          <cell r="J428">
            <v>0.72</v>
          </cell>
          <cell r="K428">
            <v>0.62</v>
          </cell>
          <cell r="L428">
            <v>0.56000000000000005</v>
          </cell>
          <cell r="M428">
            <v>0.37</v>
          </cell>
          <cell r="N428">
            <v>0.28999999999999998</v>
          </cell>
          <cell r="O428">
            <v>0.18</v>
          </cell>
        </row>
        <row r="429">
          <cell r="A429" t="str">
            <v>GLNARM_2_UNIT 5</v>
          </cell>
          <cell r="B429" t="str">
            <v>Glenarm Turbine 5</v>
          </cell>
          <cell r="C429" t="str">
            <v>LA Basin</v>
          </cell>
          <cell r="D429">
            <v>65</v>
          </cell>
          <cell r="E429">
            <v>65</v>
          </cell>
          <cell r="F429">
            <v>65</v>
          </cell>
          <cell r="G429">
            <v>65</v>
          </cell>
          <cell r="H429">
            <v>65</v>
          </cell>
          <cell r="I429">
            <v>65</v>
          </cell>
          <cell r="J429">
            <v>65</v>
          </cell>
          <cell r="K429">
            <v>65</v>
          </cell>
          <cell r="L429">
            <v>65</v>
          </cell>
          <cell r="M429">
            <v>65</v>
          </cell>
          <cell r="N429">
            <v>65</v>
          </cell>
          <cell r="O429">
            <v>65</v>
          </cell>
        </row>
        <row r="430">
          <cell r="A430" t="str">
            <v>GLNARM_7_UNIT 1</v>
          </cell>
          <cell r="B430" t="str">
            <v>GLEN ARM UNIT 1</v>
          </cell>
          <cell r="C430" t="str">
            <v>LA Basin</v>
          </cell>
          <cell r="D430">
            <v>18</v>
          </cell>
          <cell r="E430">
            <v>18</v>
          </cell>
          <cell r="F430">
            <v>18</v>
          </cell>
          <cell r="G430">
            <v>18</v>
          </cell>
          <cell r="H430">
            <v>18</v>
          </cell>
          <cell r="I430">
            <v>18</v>
          </cell>
          <cell r="J430">
            <v>18</v>
          </cell>
          <cell r="K430">
            <v>18</v>
          </cell>
          <cell r="L430">
            <v>18</v>
          </cell>
          <cell r="M430">
            <v>18</v>
          </cell>
          <cell r="N430">
            <v>18</v>
          </cell>
          <cell r="O430">
            <v>18</v>
          </cell>
        </row>
        <row r="431">
          <cell r="A431" t="str">
            <v>GLNARM_7_UNIT 2</v>
          </cell>
          <cell r="B431" t="str">
            <v>GLEN ARM UNIT 2</v>
          </cell>
          <cell r="C431" t="str">
            <v>LA Basin</v>
          </cell>
          <cell r="D431">
            <v>18.8</v>
          </cell>
          <cell r="E431">
            <v>18.8</v>
          </cell>
          <cell r="F431">
            <v>18.8</v>
          </cell>
          <cell r="G431">
            <v>18.8</v>
          </cell>
          <cell r="H431">
            <v>18.8</v>
          </cell>
          <cell r="I431">
            <v>18.8</v>
          </cell>
          <cell r="J431">
            <v>18.8</v>
          </cell>
          <cell r="K431">
            <v>18.8</v>
          </cell>
          <cell r="L431">
            <v>18.8</v>
          </cell>
          <cell r="M431">
            <v>18.8</v>
          </cell>
          <cell r="N431">
            <v>18.8</v>
          </cell>
          <cell r="O431">
            <v>18.8</v>
          </cell>
        </row>
        <row r="432">
          <cell r="A432" t="str">
            <v>GLNARM_7_UNIT 3</v>
          </cell>
          <cell r="B432" t="str">
            <v>GLEN ARM UNIT 3</v>
          </cell>
          <cell r="C432" t="str">
            <v>LA Basin</v>
          </cell>
          <cell r="D432">
            <v>44.83</v>
          </cell>
          <cell r="E432">
            <v>44.83</v>
          </cell>
          <cell r="F432">
            <v>44.83</v>
          </cell>
          <cell r="G432">
            <v>44.83</v>
          </cell>
          <cell r="H432">
            <v>44.83</v>
          </cell>
          <cell r="I432">
            <v>44.83</v>
          </cell>
          <cell r="J432">
            <v>44.83</v>
          </cell>
          <cell r="K432">
            <v>44.83</v>
          </cell>
          <cell r="L432">
            <v>44.83</v>
          </cell>
          <cell r="M432">
            <v>44.83</v>
          </cell>
          <cell r="N432">
            <v>44.83</v>
          </cell>
          <cell r="O432">
            <v>44.83</v>
          </cell>
        </row>
        <row r="433">
          <cell r="A433" t="str">
            <v>GLNARM_7_UNIT 4</v>
          </cell>
          <cell r="B433" t="str">
            <v>GLEN ARM UNIT 4</v>
          </cell>
          <cell r="C433" t="str">
            <v>LA Basin</v>
          </cell>
          <cell r="D433">
            <v>42.42</v>
          </cell>
          <cell r="E433">
            <v>42.42</v>
          </cell>
          <cell r="F433">
            <v>42.42</v>
          </cell>
          <cell r="G433">
            <v>42.42</v>
          </cell>
          <cell r="H433">
            <v>42.42</v>
          </cell>
          <cell r="I433">
            <v>42.42</v>
          </cell>
          <cell r="J433">
            <v>42.42</v>
          </cell>
          <cell r="K433">
            <v>42.42</v>
          </cell>
          <cell r="L433">
            <v>42.42</v>
          </cell>
          <cell r="M433">
            <v>42.42</v>
          </cell>
          <cell r="N433">
            <v>42.42</v>
          </cell>
          <cell r="O433">
            <v>42.42</v>
          </cell>
        </row>
        <row r="434">
          <cell r="A434" t="str">
            <v>GLOW_6_SOLAR</v>
          </cell>
          <cell r="B434" t="str">
            <v>Antelope Power Plant</v>
          </cell>
          <cell r="C434" t="str">
            <v>Big Creek-Ventura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</row>
        <row r="435">
          <cell r="A435" t="str">
            <v>GOLETA_2_QF</v>
          </cell>
          <cell r="B435" t="str">
            <v>GOLETA QFS</v>
          </cell>
          <cell r="C435" t="str">
            <v>Big Creek-Ventura</v>
          </cell>
          <cell r="D435">
            <v>0.03</v>
          </cell>
          <cell r="E435">
            <v>0.03</v>
          </cell>
          <cell r="F435">
            <v>0.02</v>
          </cell>
          <cell r="G435">
            <v>0.05</v>
          </cell>
          <cell r="H435">
            <v>0.06</v>
          </cell>
          <cell r="I435">
            <v>0.08</v>
          </cell>
          <cell r="J435">
            <v>0.1</v>
          </cell>
          <cell r="K435">
            <v>0.1</v>
          </cell>
          <cell r="L435">
            <v>0.12</v>
          </cell>
          <cell r="M435">
            <v>0.1</v>
          </cell>
          <cell r="N435">
            <v>0.05</v>
          </cell>
          <cell r="O435">
            <v>0.04</v>
          </cell>
        </row>
        <row r="436">
          <cell r="A436" t="str">
            <v>GOLETA_2_VALBT1</v>
          </cell>
          <cell r="B436" t="str">
            <v>Vallecito Energy Storage</v>
          </cell>
          <cell r="C436" t="str">
            <v>Big Creek-Ventura</v>
          </cell>
          <cell r="D436">
            <v>10</v>
          </cell>
          <cell r="E436">
            <v>10</v>
          </cell>
          <cell r="F436">
            <v>10</v>
          </cell>
          <cell r="G436">
            <v>10</v>
          </cell>
          <cell r="H436">
            <v>10</v>
          </cell>
          <cell r="I436">
            <v>10</v>
          </cell>
          <cell r="J436">
            <v>10</v>
          </cell>
          <cell r="K436">
            <v>10</v>
          </cell>
          <cell r="L436">
            <v>10</v>
          </cell>
          <cell r="M436">
            <v>10</v>
          </cell>
          <cell r="N436">
            <v>10</v>
          </cell>
          <cell r="O436">
            <v>10</v>
          </cell>
        </row>
        <row r="437">
          <cell r="A437" t="str">
            <v>GOLETA_6_ELLWOD</v>
          </cell>
          <cell r="B437" t="str">
            <v>ELLWOOD ENERGY SUPPORT FACILITY</v>
          </cell>
          <cell r="C437" t="str">
            <v>Big Creek-Ventura</v>
          </cell>
          <cell r="D437">
            <v>54</v>
          </cell>
          <cell r="E437">
            <v>54</v>
          </cell>
          <cell r="F437">
            <v>54</v>
          </cell>
          <cell r="G437">
            <v>54</v>
          </cell>
          <cell r="H437">
            <v>54</v>
          </cell>
          <cell r="I437">
            <v>54</v>
          </cell>
          <cell r="J437">
            <v>54</v>
          </cell>
          <cell r="K437">
            <v>54</v>
          </cell>
          <cell r="L437">
            <v>54</v>
          </cell>
          <cell r="M437">
            <v>54</v>
          </cell>
          <cell r="N437">
            <v>54</v>
          </cell>
          <cell r="O437">
            <v>54</v>
          </cell>
        </row>
        <row r="438">
          <cell r="A438" t="str">
            <v>GOLETA_6_EXGEN</v>
          </cell>
          <cell r="B438" t="str">
            <v>EXXON COMPANY USA</v>
          </cell>
          <cell r="C438" t="str">
            <v>Big Creek-Ventura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</row>
        <row r="439">
          <cell r="A439" t="str">
            <v>GONZLS_6_UNIT</v>
          </cell>
          <cell r="B439" t="str">
            <v>Johnson Canyon Landfill</v>
          </cell>
          <cell r="C439" t="str">
            <v>CAISO System</v>
          </cell>
          <cell r="D439">
            <v>1.42</v>
          </cell>
          <cell r="E439">
            <v>1.41</v>
          </cell>
          <cell r="F439">
            <v>1.42</v>
          </cell>
          <cell r="G439">
            <v>1.35</v>
          </cell>
          <cell r="H439">
            <v>1.37</v>
          </cell>
          <cell r="I439">
            <v>1.41</v>
          </cell>
          <cell r="J439">
            <v>1.41</v>
          </cell>
          <cell r="K439">
            <v>1.42</v>
          </cell>
          <cell r="L439">
            <v>1.34</v>
          </cell>
          <cell r="M439">
            <v>1.42</v>
          </cell>
          <cell r="N439">
            <v>1.42</v>
          </cell>
          <cell r="O439">
            <v>1.4</v>
          </cell>
        </row>
        <row r="440">
          <cell r="A440" t="str">
            <v>GOOSLK_1_SOLAR1</v>
          </cell>
          <cell r="B440" t="str">
            <v>Goose Lake</v>
          </cell>
          <cell r="C440" t="str">
            <v>CAISO System</v>
          </cell>
          <cell r="D440">
            <v>0.05</v>
          </cell>
          <cell r="E440">
            <v>0.36</v>
          </cell>
          <cell r="F440">
            <v>0.42</v>
          </cell>
          <cell r="G440">
            <v>0.53</v>
          </cell>
          <cell r="H440">
            <v>0.77</v>
          </cell>
          <cell r="I440">
            <v>1.57</v>
          </cell>
          <cell r="J440">
            <v>1.73</v>
          </cell>
          <cell r="K440">
            <v>1.49</v>
          </cell>
          <cell r="L440">
            <v>1.33</v>
          </cell>
          <cell r="M440">
            <v>0.89</v>
          </cell>
          <cell r="N440">
            <v>0.68</v>
          </cell>
          <cell r="O440">
            <v>0.42</v>
          </cell>
        </row>
        <row r="441">
          <cell r="A441" t="str">
            <v>GRIDLY_6_SOLAR</v>
          </cell>
          <cell r="B441" t="str">
            <v>GRIDLEY MAIN TWO</v>
          </cell>
          <cell r="C441" t="str">
            <v>Sierra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</row>
        <row r="442">
          <cell r="A442" t="str">
            <v>GRIZLY_1_UNIT 1</v>
          </cell>
          <cell r="B442" t="str">
            <v>GRIZZLY HYDRO</v>
          </cell>
          <cell r="C442" t="str">
            <v>Sierra</v>
          </cell>
          <cell r="D442">
            <v>1.6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1.6</v>
          </cell>
          <cell r="K442">
            <v>16</v>
          </cell>
          <cell r="L442">
            <v>0</v>
          </cell>
          <cell r="M442">
            <v>0</v>
          </cell>
          <cell r="N442">
            <v>1.6</v>
          </cell>
          <cell r="O442">
            <v>1.6</v>
          </cell>
        </row>
        <row r="443">
          <cell r="A443" t="str">
            <v>GRNLF2_1_UNIT</v>
          </cell>
          <cell r="B443" t="str">
            <v>GREENLEAF II COGEN</v>
          </cell>
          <cell r="C443" t="str">
            <v>Sierra</v>
          </cell>
          <cell r="D443">
            <v>49.2</v>
          </cell>
          <cell r="E443">
            <v>49.2</v>
          </cell>
          <cell r="F443">
            <v>49.2</v>
          </cell>
          <cell r="G443">
            <v>49.2</v>
          </cell>
          <cell r="H443">
            <v>49.2</v>
          </cell>
          <cell r="I443">
            <v>49.2</v>
          </cell>
          <cell r="J443">
            <v>49.2</v>
          </cell>
          <cell r="K443">
            <v>49.2</v>
          </cell>
          <cell r="L443">
            <v>49.2</v>
          </cell>
          <cell r="M443">
            <v>49.2</v>
          </cell>
          <cell r="N443">
            <v>49.2</v>
          </cell>
          <cell r="O443">
            <v>49.2</v>
          </cell>
        </row>
        <row r="444">
          <cell r="A444" t="str">
            <v>GRNVLY_7_SCLAND</v>
          </cell>
          <cell r="B444" t="str">
            <v>SANTA CRUZ LANDFILL GENERATING PLANT</v>
          </cell>
          <cell r="C444" t="str">
            <v>CAISO System</v>
          </cell>
          <cell r="D444">
            <v>2.92</v>
          </cell>
          <cell r="E444">
            <v>2.59</v>
          </cell>
          <cell r="F444">
            <v>2.92</v>
          </cell>
          <cell r="G444">
            <v>2.94</v>
          </cell>
          <cell r="H444">
            <v>2.97</v>
          </cell>
          <cell r="I444">
            <v>2.99</v>
          </cell>
          <cell r="J444">
            <v>2.69</v>
          </cell>
          <cell r="K444">
            <v>2.91</v>
          </cell>
          <cell r="L444">
            <v>2.92</v>
          </cell>
          <cell r="M444">
            <v>2.93</v>
          </cell>
          <cell r="N444">
            <v>3</v>
          </cell>
          <cell r="O444">
            <v>3.01</v>
          </cell>
        </row>
        <row r="445">
          <cell r="A445" t="str">
            <v>GRSCRK_6_BGCKWW</v>
          </cell>
          <cell r="B445" t="str">
            <v>BIG CREEK WATER WORKS - CEDAR FLAT</v>
          </cell>
          <cell r="C445" t="str">
            <v>CAISO System</v>
          </cell>
          <cell r="D445">
            <v>1.03</v>
          </cell>
          <cell r="E445">
            <v>1.45</v>
          </cell>
          <cell r="F445">
            <v>1.57</v>
          </cell>
          <cell r="G445">
            <v>1.85</v>
          </cell>
          <cell r="H445">
            <v>1.21</v>
          </cell>
          <cell r="I445">
            <v>0.23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</row>
        <row r="446">
          <cell r="A446" t="str">
            <v>GRZZLY_1_BERKLY</v>
          </cell>
          <cell r="B446" t="str">
            <v>Berkeley Cogeneration</v>
          </cell>
          <cell r="C446" t="str">
            <v>Bay Area</v>
          </cell>
          <cell r="D446">
            <v>0.43</v>
          </cell>
          <cell r="E446">
            <v>7.78</v>
          </cell>
          <cell r="F446">
            <v>0.23</v>
          </cell>
          <cell r="G446">
            <v>2.97</v>
          </cell>
          <cell r="H446">
            <v>0.91</v>
          </cell>
          <cell r="I446">
            <v>0.66</v>
          </cell>
          <cell r="J446">
            <v>0.55000000000000004</v>
          </cell>
          <cell r="K446">
            <v>0.5</v>
          </cell>
          <cell r="L446">
            <v>0.14000000000000001</v>
          </cell>
          <cell r="M446">
            <v>0.16</v>
          </cell>
          <cell r="N446">
            <v>0.26</v>
          </cell>
          <cell r="O446">
            <v>0.2</v>
          </cell>
        </row>
        <row r="447">
          <cell r="A447" t="str">
            <v>GUERNS_6_HD3BM3</v>
          </cell>
          <cell r="B447" t="str">
            <v>Hanford Digester Genset 3</v>
          </cell>
          <cell r="C447" t="str">
            <v>Fresno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</row>
        <row r="448">
          <cell r="A448" t="str">
            <v>GUERNS_6_SOLAR</v>
          </cell>
          <cell r="B448" t="str">
            <v>Guernsey Solar Station</v>
          </cell>
          <cell r="C448" t="str">
            <v>Fresno</v>
          </cell>
          <cell r="D448">
            <v>0.08</v>
          </cell>
          <cell r="E448">
            <v>0.6</v>
          </cell>
          <cell r="F448">
            <v>0.7</v>
          </cell>
          <cell r="G448">
            <v>0.88</v>
          </cell>
          <cell r="H448">
            <v>1.28</v>
          </cell>
          <cell r="I448">
            <v>2.62</v>
          </cell>
          <cell r="J448">
            <v>2.88</v>
          </cell>
          <cell r="K448">
            <v>2.48</v>
          </cell>
          <cell r="L448">
            <v>2.2200000000000002</v>
          </cell>
          <cell r="M448">
            <v>1.48</v>
          </cell>
          <cell r="N448">
            <v>1.1399999999999999</v>
          </cell>
          <cell r="O448">
            <v>0.7</v>
          </cell>
        </row>
        <row r="449">
          <cell r="A449" t="str">
            <v>GUERNS_6_VH2BM1</v>
          </cell>
          <cell r="B449" t="str">
            <v>Hanford Digester Genset 2</v>
          </cell>
          <cell r="C449" t="str">
            <v>Fresno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 t="str">
            <v>GWFPWR_1_UNITS</v>
          </cell>
          <cell r="B450" t="str">
            <v>Hanford Peaker Plant</v>
          </cell>
          <cell r="C450" t="str">
            <v>Fresno</v>
          </cell>
          <cell r="D450">
            <v>97.07</v>
          </cell>
          <cell r="E450">
            <v>96.61</v>
          </cell>
          <cell r="F450">
            <v>96.06</v>
          </cell>
          <cell r="G450">
            <v>93.55</v>
          </cell>
          <cell r="H450">
            <v>92.23</v>
          </cell>
          <cell r="I450">
            <v>90.08</v>
          </cell>
          <cell r="J450">
            <v>88.36</v>
          </cell>
          <cell r="K450">
            <v>88.9</v>
          </cell>
          <cell r="L450">
            <v>90.57</v>
          </cell>
          <cell r="M450">
            <v>94.17</v>
          </cell>
          <cell r="N450">
            <v>96.76</v>
          </cell>
          <cell r="O450">
            <v>97.2</v>
          </cell>
        </row>
        <row r="451">
          <cell r="A451" t="str">
            <v>GYS5X6_7_UNITS</v>
          </cell>
          <cell r="B451" t="str">
            <v>GEYSERS UNITS 5 &amp; 6 AGGREGATE</v>
          </cell>
          <cell r="C451" t="str">
            <v>NCNB</v>
          </cell>
          <cell r="D451">
            <v>85</v>
          </cell>
          <cell r="E451">
            <v>85</v>
          </cell>
          <cell r="F451">
            <v>85</v>
          </cell>
          <cell r="G451">
            <v>85</v>
          </cell>
          <cell r="H451">
            <v>85</v>
          </cell>
          <cell r="I451">
            <v>85</v>
          </cell>
          <cell r="J451">
            <v>85</v>
          </cell>
          <cell r="K451">
            <v>85</v>
          </cell>
          <cell r="L451">
            <v>85</v>
          </cell>
          <cell r="M451">
            <v>85</v>
          </cell>
          <cell r="N451">
            <v>85</v>
          </cell>
          <cell r="O451">
            <v>85</v>
          </cell>
        </row>
        <row r="452">
          <cell r="A452" t="str">
            <v>GYS7X8_7_UNITS</v>
          </cell>
          <cell r="B452" t="str">
            <v>GEYSERS UNITS 7 &amp; 8 AGGREGATE</v>
          </cell>
          <cell r="C452" t="str">
            <v>NCNB</v>
          </cell>
          <cell r="D452">
            <v>95.8</v>
          </cell>
          <cell r="E452">
            <v>95.8</v>
          </cell>
          <cell r="F452">
            <v>95.8</v>
          </cell>
          <cell r="G452">
            <v>95.8</v>
          </cell>
          <cell r="H452">
            <v>95.8</v>
          </cell>
          <cell r="I452">
            <v>95.8</v>
          </cell>
          <cell r="J452">
            <v>95.8</v>
          </cell>
          <cell r="K452">
            <v>95.8</v>
          </cell>
          <cell r="L452">
            <v>95.8</v>
          </cell>
          <cell r="M452">
            <v>95.8</v>
          </cell>
          <cell r="N452">
            <v>95.8</v>
          </cell>
          <cell r="O452">
            <v>95.8</v>
          </cell>
        </row>
        <row r="453">
          <cell r="A453" t="str">
            <v>GYSRVL_7_WSPRNG</v>
          </cell>
          <cell r="B453" t="str">
            <v>Warm Springs Hydro</v>
          </cell>
          <cell r="C453" t="str">
            <v>NCNB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</row>
        <row r="454">
          <cell r="A454" t="str">
            <v>HAASPH_7_PL1X2</v>
          </cell>
          <cell r="B454" t="str">
            <v>HAAS PH UNIT 1 &amp; 2 AGGREGATE</v>
          </cell>
          <cell r="C454" t="str">
            <v>Fresno</v>
          </cell>
          <cell r="D454">
            <v>115.2</v>
          </cell>
          <cell r="E454">
            <v>115.2</v>
          </cell>
          <cell r="F454">
            <v>115.2</v>
          </cell>
          <cell r="G454">
            <v>115.2</v>
          </cell>
          <cell r="H454">
            <v>115.2</v>
          </cell>
          <cell r="I454">
            <v>139.19999999999999</v>
          </cell>
          <cell r="J454">
            <v>144</v>
          </cell>
          <cell r="K454">
            <v>144</v>
          </cell>
          <cell r="L454">
            <v>129.6</v>
          </cell>
          <cell r="M454">
            <v>129.6</v>
          </cell>
          <cell r="N454">
            <v>115.2</v>
          </cell>
          <cell r="O454">
            <v>115.2</v>
          </cell>
        </row>
        <row r="455">
          <cell r="A455" t="str">
            <v>HALSEY_6_UNIT</v>
          </cell>
          <cell r="B455" t="str">
            <v>HALSEY HYDRO</v>
          </cell>
          <cell r="C455" t="str">
            <v>Sierra</v>
          </cell>
          <cell r="D455">
            <v>1.95</v>
          </cell>
          <cell r="E455">
            <v>2.78</v>
          </cell>
          <cell r="F455">
            <v>2.75</v>
          </cell>
          <cell r="G455">
            <v>3.96</v>
          </cell>
          <cell r="H455">
            <v>4.9400000000000004</v>
          </cell>
          <cell r="I455">
            <v>4.54</v>
          </cell>
          <cell r="J455">
            <v>6</v>
          </cell>
          <cell r="K455">
            <v>5.22</v>
          </cell>
          <cell r="L455">
            <v>4.3099999999999996</v>
          </cell>
          <cell r="M455">
            <v>0</v>
          </cell>
          <cell r="N455">
            <v>0</v>
          </cell>
          <cell r="O455">
            <v>1.8</v>
          </cell>
        </row>
        <row r="456">
          <cell r="A456" t="str">
            <v>HARBGN_7_UNITS</v>
          </cell>
          <cell r="B456" t="str">
            <v>HARBOR COGEN COMBINED CYCLE</v>
          </cell>
          <cell r="C456" t="str">
            <v>LA Basin</v>
          </cell>
          <cell r="D456">
            <v>100</v>
          </cell>
          <cell r="E456">
            <v>100</v>
          </cell>
          <cell r="F456">
            <v>100</v>
          </cell>
          <cell r="G456">
            <v>100</v>
          </cell>
          <cell r="H456">
            <v>100</v>
          </cell>
          <cell r="I456">
            <v>100</v>
          </cell>
          <cell r="J456">
            <v>100</v>
          </cell>
          <cell r="K456">
            <v>100</v>
          </cell>
          <cell r="L456">
            <v>100</v>
          </cell>
          <cell r="M456">
            <v>100</v>
          </cell>
          <cell r="N456">
            <v>100</v>
          </cell>
          <cell r="O456">
            <v>100</v>
          </cell>
        </row>
        <row r="457">
          <cell r="A457" t="str">
            <v>HARDWK_6_STWBM1</v>
          </cell>
          <cell r="B457" t="str">
            <v>Still Water Ranch Dairy</v>
          </cell>
          <cell r="C457" t="str">
            <v>Fresno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</row>
        <row r="458">
          <cell r="A458" t="str">
            <v>HATCR1_7_UNIT</v>
          </cell>
          <cell r="B458" t="str">
            <v xml:space="preserve">Hat Creek  #1 </v>
          </cell>
          <cell r="C458" t="str">
            <v>CAISO System</v>
          </cell>
          <cell r="D458">
            <v>4.3099999999999996</v>
          </cell>
          <cell r="E458">
            <v>4.17</v>
          </cell>
          <cell r="F458">
            <v>4.29</v>
          </cell>
          <cell r="G458">
            <v>3.69</v>
          </cell>
          <cell r="H458">
            <v>3.21</v>
          </cell>
          <cell r="I458">
            <v>3.66</v>
          </cell>
          <cell r="J458">
            <v>3.43</v>
          </cell>
          <cell r="K458">
            <v>3.17</v>
          </cell>
          <cell r="L458">
            <v>2.88</v>
          </cell>
          <cell r="M458">
            <v>2.37</v>
          </cell>
          <cell r="N458">
            <v>3.7</v>
          </cell>
          <cell r="O458">
            <v>4.24</v>
          </cell>
        </row>
        <row r="459">
          <cell r="A459" t="str">
            <v>HATCR2_7_UNIT</v>
          </cell>
          <cell r="B459" t="str">
            <v xml:space="preserve">Hat Creek  #2  </v>
          </cell>
          <cell r="C459" t="str">
            <v>CAISO System</v>
          </cell>
          <cell r="D459">
            <v>4.43</v>
          </cell>
          <cell r="E459">
            <v>5.18</v>
          </cell>
          <cell r="F459">
            <v>4.6100000000000003</v>
          </cell>
          <cell r="G459">
            <v>3.23</v>
          </cell>
          <cell r="H459">
            <v>2.96</v>
          </cell>
          <cell r="I459">
            <v>3.31</v>
          </cell>
          <cell r="J459">
            <v>3.1</v>
          </cell>
          <cell r="K459">
            <v>3.62</v>
          </cell>
          <cell r="L459">
            <v>4.0599999999999996</v>
          </cell>
          <cell r="M459">
            <v>4.2</v>
          </cell>
          <cell r="N459">
            <v>3.18</v>
          </cell>
          <cell r="O459">
            <v>2.74</v>
          </cell>
        </row>
        <row r="460">
          <cell r="A460" t="str">
            <v>HATLOS_6_BWDHY1</v>
          </cell>
          <cell r="B460" t="str">
            <v>Bidwell Ditch</v>
          </cell>
          <cell r="C460" t="str">
            <v>CAISO System</v>
          </cell>
          <cell r="D460">
            <v>1.4</v>
          </cell>
          <cell r="E460">
            <v>1.42</v>
          </cell>
          <cell r="F460">
            <v>1.46</v>
          </cell>
          <cell r="G460">
            <v>1.44</v>
          </cell>
          <cell r="H460">
            <v>0.97</v>
          </cell>
          <cell r="I460">
            <v>0.8</v>
          </cell>
          <cell r="J460">
            <v>0.89</v>
          </cell>
          <cell r="K460">
            <v>0.87</v>
          </cell>
          <cell r="L460">
            <v>1.04</v>
          </cell>
          <cell r="M460">
            <v>1.29</v>
          </cell>
          <cell r="N460">
            <v>1.38</v>
          </cell>
          <cell r="O460">
            <v>1.35</v>
          </cell>
        </row>
        <row r="461">
          <cell r="A461" t="str">
            <v>HATLOS_6_LSCRK</v>
          </cell>
          <cell r="B461" t="str">
            <v>Lost Creek 1 &amp; 2 Hydro Conversion</v>
          </cell>
          <cell r="C461" t="str">
            <v>CAISO System</v>
          </cell>
          <cell r="D461">
            <v>1.02</v>
          </cell>
          <cell r="E461">
            <v>1.02</v>
          </cell>
          <cell r="F461">
            <v>1.0900000000000001</v>
          </cell>
          <cell r="G461">
            <v>1.0900000000000001</v>
          </cell>
          <cell r="H461">
            <v>1</v>
          </cell>
          <cell r="I461">
            <v>0.92</v>
          </cell>
          <cell r="J461">
            <v>0.97</v>
          </cell>
          <cell r="K461">
            <v>0.95</v>
          </cell>
          <cell r="L461">
            <v>0.96</v>
          </cell>
          <cell r="M461">
            <v>0.96</v>
          </cell>
          <cell r="N461">
            <v>0.98</v>
          </cell>
          <cell r="O461">
            <v>0.94</v>
          </cell>
        </row>
        <row r="462">
          <cell r="A462" t="str">
            <v>HATRDG_2_WIND</v>
          </cell>
          <cell r="B462" t="str">
            <v>Hatchet Ridge Wind Farm</v>
          </cell>
          <cell r="C462" t="str">
            <v>CAISO System</v>
          </cell>
          <cell r="D462">
            <v>33.493485865526011</v>
          </cell>
          <cell r="E462">
            <v>35.935805439683087</v>
          </cell>
          <cell r="F462">
            <v>32.051126972871351</v>
          </cell>
          <cell r="G462">
            <v>33.859915581388648</v>
          </cell>
          <cell r="H462">
            <v>35.029733106455048</v>
          </cell>
          <cell r="I462">
            <v>25.840424194980972</v>
          </cell>
          <cell r="J462">
            <v>22.981647547846826</v>
          </cell>
          <cell r="K462">
            <v>21.584500846156018</v>
          </cell>
          <cell r="L462">
            <v>22.16082270688749</v>
          </cell>
          <cell r="M462">
            <v>18.570855660332985</v>
          </cell>
          <cell r="N462">
            <v>23.461815793114468</v>
          </cell>
          <cell r="O462">
            <v>29.989010126061089</v>
          </cell>
        </row>
        <row r="463">
          <cell r="A463" t="str">
            <v>HAYPRS_6_HAYHD1</v>
          </cell>
          <cell r="B463" t="str">
            <v>Haypress Lower</v>
          </cell>
          <cell r="C463" t="str">
            <v>Sierra</v>
          </cell>
          <cell r="D463">
            <v>3.29</v>
          </cell>
          <cell r="E463">
            <v>3.1</v>
          </cell>
          <cell r="F463">
            <v>2.37</v>
          </cell>
          <cell r="G463">
            <v>2.75</v>
          </cell>
          <cell r="H463">
            <v>2.91</v>
          </cell>
          <cell r="I463">
            <v>2.69</v>
          </cell>
          <cell r="J463">
            <v>2.79</v>
          </cell>
          <cell r="K463">
            <v>2.5</v>
          </cell>
          <cell r="L463">
            <v>2.46</v>
          </cell>
          <cell r="M463">
            <v>1.93</v>
          </cell>
          <cell r="N463">
            <v>1.98</v>
          </cell>
          <cell r="O463">
            <v>2.2200000000000002</v>
          </cell>
        </row>
        <row r="464">
          <cell r="A464" t="str">
            <v>HAYPRS_6_HAYHD2</v>
          </cell>
          <cell r="B464" t="str">
            <v>Haypress Middle</v>
          </cell>
          <cell r="C464" t="str">
            <v>Sierra</v>
          </cell>
          <cell r="D464">
            <v>3.8</v>
          </cell>
          <cell r="E464">
            <v>3.58</v>
          </cell>
          <cell r="F464">
            <v>4.1100000000000003</v>
          </cell>
          <cell r="G464">
            <v>3.45</v>
          </cell>
          <cell r="H464">
            <v>3.45</v>
          </cell>
          <cell r="I464">
            <v>3.11</v>
          </cell>
          <cell r="J464">
            <v>3.23</v>
          </cell>
          <cell r="K464">
            <v>2.89</v>
          </cell>
          <cell r="L464">
            <v>2.85</v>
          </cell>
          <cell r="M464">
            <v>2.23</v>
          </cell>
          <cell r="N464">
            <v>2.27</v>
          </cell>
          <cell r="O464">
            <v>2.56</v>
          </cell>
        </row>
        <row r="465">
          <cell r="A465" t="str">
            <v>HELMPG_7_UNIT 1</v>
          </cell>
          <cell r="B465" t="str">
            <v>HELMS PUMP-GEN UNIT 1</v>
          </cell>
          <cell r="C465" t="str">
            <v>Fresno</v>
          </cell>
          <cell r="D465">
            <v>407</v>
          </cell>
          <cell r="E465">
            <v>407</v>
          </cell>
          <cell r="F465">
            <v>407</v>
          </cell>
          <cell r="G465">
            <v>407</v>
          </cell>
          <cell r="H465">
            <v>407</v>
          </cell>
          <cell r="I465">
            <v>407</v>
          </cell>
          <cell r="J465">
            <v>407</v>
          </cell>
          <cell r="K465">
            <v>407</v>
          </cell>
          <cell r="L465">
            <v>407</v>
          </cell>
          <cell r="M465">
            <v>407</v>
          </cell>
          <cell r="N465">
            <v>407</v>
          </cell>
          <cell r="O465">
            <v>407</v>
          </cell>
        </row>
        <row r="466">
          <cell r="A466" t="str">
            <v>HELMPG_7_UNIT 2</v>
          </cell>
          <cell r="B466" t="str">
            <v>HELMS PUMP-GEN UNIT 2</v>
          </cell>
          <cell r="C466" t="str">
            <v>Fresno</v>
          </cell>
          <cell r="D466">
            <v>407</v>
          </cell>
          <cell r="E466">
            <v>407</v>
          </cell>
          <cell r="F466">
            <v>407</v>
          </cell>
          <cell r="G466">
            <v>407</v>
          </cell>
          <cell r="H466">
            <v>407</v>
          </cell>
          <cell r="I466">
            <v>407</v>
          </cell>
          <cell r="J466">
            <v>407</v>
          </cell>
          <cell r="K466">
            <v>407</v>
          </cell>
          <cell r="L466">
            <v>407</v>
          </cell>
          <cell r="M466">
            <v>407</v>
          </cell>
          <cell r="N466">
            <v>407</v>
          </cell>
          <cell r="O466">
            <v>407</v>
          </cell>
        </row>
        <row r="467">
          <cell r="A467" t="str">
            <v>HELMPG_7_UNIT 3</v>
          </cell>
          <cell r="B467" t="str">
            <v>HELMS PUMP-GEN UNIT 3</v>
          </cell>
          <cell r="C467" t="str">
            <v>Fresno</v>
          </cell>
          <cell r="D467">
            <v>404</v>
          </cell>
          <cell r="E467">
            <v>404</v>
          </cell>
          <cell r="F467">
            <v>404</v>
          </cell>
          <cell r="G467">
            <v>404</v>
          </cell>
          <cell r="H467">
            <v>404</v>
          </cell>
          <cell r="I467">
            <v>404</v>
          </cell>
          <cell r="J467">
            <v>404</v>
          </cell>
          <cell r="K467">
            <v>404</v>
          </cell>
          <cell r="L467">
            <v>404</v>
          </cell>
          <cell r="M467">
            <v>404</v>
          </cell>
          <cell r="N467">
            <v>404</v>
          </cell>
          <cell r="O467">
            <v>404</v>
          </cell>
        </row>
        <row r="468">
          <cell r="A468" t="str">
            <v>HENRTA_6_HDEBT1</v>
          </cell>
          <cell r="B468" t="str">
            <v>Henrietta D Energy Storage</v>
          </cell>
          <cell r="C468" t="str">
            <v>Fresno</v>
          </cell>
          <cell r="D468">
            <v>10</v>
          </cell>
          <cell r="E468">
            <v>10</v>
          </cell>
          <cell r="F468">
            <v>10</v>
          </cell>
          <cell r="G468">
            <v>10</v>
          </cell>
          <cell r="H468">
            <v>10</v>
          </cell>
          <cell r="I468">
            <v>10</v>
          </cell>
          <cell r="J468">
            <v>10</v>
          </cell>
          <cell r="K468">
            <v>10</v>
          </cell>
          <cell r="L468">
            <v>10</v>
          </cell>
          <cell r="M468">
            <v>10</v>
          </cell>
          <cell r="N468">
            <v>10</v>
          </cell>
          <cell r="O468">
            <v>10</v>
          </cell>
        </row>
        <row r="469">
          <cell r="A469" t="str">
            <v>HENRTA_6_SOLAR1</v>
          </cell>
          <cell r="B469" t="str">
            <v>Lemoore 1</v>
          </cell>
          <cell r="C469" t="str">
            <v>Fresno</v>
          </cell>
          <cell r="D469">
            <v>0.01</v>
          </cell>
          <cell r="E469">
            <v>0.05</v>
          </cell>
          <cell r="F469">
            <v>0.05</v>
          </cell>
          <cell r="G469">
            <v>7.0000000000000007E-2</v>
          </cell>
          <cell r="H469">
            <v>0.1</v>
          </cell>
          <cell r="I469">
            <v>0.2</v>
          </cell>
          <cell r="J469">
            <v>0.22</v>
          </cell>
          <cell r="K469">
            <v>0.19</v>
          </cell>
          <cell r="L469">
            <v>0.17</v>
          </cell>
          <cell r="M469">
            <v>0.11</v>
          </cell>
          <cell r="N469">
            <v>0.09</v>
          </cell>
          <cell r="O469">
            <v>0.05</v>
          </cell>
        </row>
        <row r="470">
          <cell r="A470" t="str">
            <v>HENRTA_6_SOLAR2</v>
          </cell>
          <cell r="B470" t="str">
            <v>Westside Solar Power PV1</v>
          </cell>
          <cell r="C470" t="str">
            <v>Fresno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</row>
        <row r="471">
          <cell r="A471" t="str">
            <v>HENRTA_6_UNITA1</v>
          </cell>
          <cell r="B471" t="str">
            <v>GWF HENRIETTA PEAKER PLANT UNIT 1</v>
          </cell>
          <cell r="C471" t="str">
            <v>Fresno</v>
          </cell>
          <cell r="D471">
            <v>48.35</v>
          </cell>
          <cell r="E471">
            <v>48.44</v>
          </cell>
          <cell r="F471">
            <v>48.2</v>
          </cell>
          <cell r="G471">
            <v>47.16</v>
          </cell>
          <cell r="H471">
            <v>46.44</v>
          </cell>
          <cell r="I471">
            <v>45.44</v>
          </cell>
          <cell r="J471">
            <v>44.23</v>
          </cell>
          <cell r="K471">
            <v>44.6</v>
          </cell>
          <cell r="L471">
            <v>45.46</v>
          </cell>
          <cell r="M471">
            <v>47.01</v>
          </cell>
          <cell r="N471">
            <v>48.56</v>
          </cell>
          <cell r="O471">
            <v>48.46</v>
          </cell>
        </row>
        <row r="472">
          <cell r="A472" t="str">
            <v>HENRTA_6_UNITA2</v>
          </cell>
          <cell r="B472" t="str">
            <v>GWF HENRIETTA PEAKER PLANT UNIT 2</v>
          </cell>
          <cell r="C472" t="str">
            <v>Fresno</v>
          </cell>
          <cell r="D472">
            <v>48.12</v>
          </cell>
          <cell r="E472">
            <v>48.24</v>
          </cell>
          <cell r="F472">
            <v>47.9</v>
          </cell>
          <cell r="G472">
            <v>46.96</v>
          </cell>
          <cell r="H472">
            <v>46.08</v>
          </cell>
          <cell r="I472">
            <v>45.31</v>
          </cell>
          <cell r="J472">
            <v>44.18</v>
          </cell>
          <cell r="K472">
            <v>44.59</v>
          </cell>
          <cell r="L472">
            <v>45.56</v>
          </cell>
          <cell r="M472">
            <v>47.02</v>
          </cell>
          <cell r="N472">
            <v>48.23</v>
          </cell>
          <cell r="O472">
            <v>48.14</v>
          </cell>
        </row>
        <row r="473">
          <cell r="A473" t="str">
            <v>HENRTS_1_SOLAR</v>
          </cell>
          <cell r="B473" t="str">
            <v>Henrietta Solar Project</v>
          </cell>
          <cell r="C473" t="str">
            <v>Fresno</v>
          </cell>
          <cell r="D473">
            <v>0.4</v>
          </cell>
          <cell r="E473">
            <v>3</v>
          </cell>
          <cell r="F473">
            <v>3.5</v>
          </cell>
          <cell r="G473">
            <v>4.4000000000000004</v>
          </cell>
          <cell r="H473">
            <v>6.4</v>
          </cell>
          <cell r="I473">
            <v>13.1</v>
          </cell>
          <cell r="J473">
            <v>14.4</v>
          </cell>
          <cell r="K473">
            <v>12.4</v>
          </cell>
          <cell r="L473">
            <v>11.1</v>
          </cell>
          <cell r="M473">
            <v>7.4</v>
          </cell>
          <cell r="N473">
            <v>5.7</v>
          </cell>
          <cell r="O473">
            <v>3.5</v>
          </cell>
        </row>
        <row r="474">
          <cell r="A474" t="str">
            <v>HIDSRT_2_UNITS</v>
          </cell>
          <cell r="B474" t="str">
            <v>HIGH DESERT POWER PROJECT AGGREGATE</v>
          </cell>
          <cell r="C474" t="str">
            <v>CAISO System</v>
          </cell>
          <cell r="D474">
            <v>781</v>
          </cell>
          <cell r="E474">
            <v>781</v>
          </cell>
          <cell r="F474">
            <v>781</v>
          </cell>
          <cell r="G474">
            <v>781</v>
          </cell>
          <cell r="H474">
            <v>781</v>
          </cell>
          <cell r="I474">
            <v>781</v>
          </cell>
          <cell r="J474">
            <v>781</v>
          </cell>
          <cell r="K474">
            <v>781</v>
          </cell>
          <cell r="L474">
            <v>781</v>
          </cell>
          <cell r="M474">
            <v>781</v>
          </cell>
          <cell r="N474">
            <v>781</v>
          </cell>
          <cell r="O474">
            <v>781</v>
          </cell>
        </row>
        <row r="475">
          <cell r="A475" t="str">
            <v>HIGGNS_1_COMBIE</v>
          </cell>
          <cell r="B475" t="str">
            <v>Combie South</v>
          </cell>
          <cell r="C475" t="str">
            <v>Sierra</v>
          </cell>
          <cell r="D475">
            <v>0.72</v>
          </cell>
          <cell r="E475">
            <v>0.76</v>
          </cell>
          <cell r="F475">
            <v>0.79</v>
          </cell>
          <cell r="G475">
            <v>0.7</v>
          </cell>
          <cell r="H475">
            <v>0.79</v>
          </cell>
          <cell r="I475">
            <v>0.53</v>
          </cell>
          <cell r="J475">
            <v>0.44</v>
          </cell>
          <cell r="K475">
            <v>0.33</v>
          </cell>
          <cell r="L475">
            <v>0.32</v>
          </cell>
          <cell r="M475">
            <v>0.28999999999999998</v>
          </cell>
          <cell r="N475">
            <v>0.92</v>
          </cell>
          <cell r="O475">
            <v>0.7</v>
          </cell>
        </row>
        <row r="476">
          <cell r="A476" t="str">
            <v>HIGGNS_7_QFUNTS</v>
          </cell>
          <cell r="B476" t="str">
            <v>HIGGNS_7_QFUNTS</v>
          </cell>
          <cell r="C476" t="str">
            <v>Sierra</v>
          </cell>
          <cell r="D476">
            <v>0.06</v>
          </cell>
          <cell r="E476">
            <v>0.11</v>
          </cell>
          <cell r="F476">
            <v>0.12</v>
          </cell>
          <cell r="G476">
            <v>0.16</v>
          </cell>
          <cell r="H476">
            <v>0.24</v>
          </cell>
          <cell r="I476">
            <v>0.25</v>
          </cell>
          <cell r="J476">
            <v>0.24</v>
          </cell>
          <cell r="K476">
            <v>0.24</v>
          </cell>
          <cell r="L476">
            <v>0.24</v>
          </cell>
          <cell r="M476">
            <v>0.1</v>
          </cell>
          <cell r="N476">
            <v>0.05</v>
          </cell>
          <cell r="O476">
            <v>0.11</v>
          </cell>
        </row>
        <row r="477">
          <cell r="A477" t="str">
            <v>HIGHDS_2_H5SBT1</v>
          </cell>
          <cell r="B477" t="str">
            <v>High 5 Solar BESS</v>
          </cell>
          <cell r="C477" t="str">
            <v>CAISO System</v>
          </cell>
          <cell r="D477">
            <v>50</v>
          </cell>
          <cell r="E477">
            <v>50</v>
          </cell>
          <cell r="F477">
            <v>50</v>
          </cell>
          <cell r="G477">
            <v>50</v>
          </cell>
          <cell r="H477">
            <v>50</v>
          </cell>
          <cell r="I477">
            <v>50</v>
          </cell>
          <cell r="J477">
            <v>50</v>
          </cell>
          <cell r="K477">
            <v>50</v>
          </cell>
          <cell r="L477">
            <v>50</v>
          </cell>
          <cell r="M477">
            <v>50</v>
          </cell>
          <cell r="N477">
            <v>50</v>
          </cell>
          <cell r="O477">
            <v>50</v>
          </cell>
        </row>
        <row r="478">
          <cell r="A478" t="str">
            <v>HIGHDS_2_H5SSR1</v>
          </cell>
          <cell r="B478" t="str">
            <v>High 5 Solar</v>
          </cell>
          <cell r="C478" t="str">
            <v>CAISO System</v>
          </cell>
          <cell r="D478">
            <v>0.1</v>
          </cell>
          <cell r="E478">
            <v>0.95</v>
          </cell>
          <cell r="F478">
            <v>1.18</v>
          </cell>
          <cell r="G478">
            <v>1.63</v>
          </cell>
          <cell r="H478">
            <v>2.4300000000000002</v>
          </cell>
          <cell r="I478">
            <v>5.08</v>
          </cell>
          <cell r="J478">
            <v>5.57</v>
          </cell>
          <cell r="K478">
            <v>4.71</v>
          </cell>
          <cell r="L478">
            <v>4.03</v>
          </cell>
          <cell r="M478">
            <v>2.57</v>
          </cell>
          <cell r="N478">
            <v>1.77</v>
          </cell>
          <cell r="O478">
            <v>0.8</v>
          </cell>
        </row>
        <row r="479">
          <cell r="A479" t="str">
            <v>HILAND_7_YOLOWD</v>
          </cell>
          <cell r="B479" t="str">
            <v>CLEAR LAKE UNIT 1</v>
          </cell>
          <cell r="C479" t="str">
            <v>NCNB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</row>
        <row r="480">
          <cell r="A480" t="str">
            <v>HINSON_6_CARBGN</v>
          </cell>
          <cell r="B480" t="str">
            <v>BP WILMINGTON CALCINER</v>
          </cell>
          <cell r="C480" t="str">
            <v>LA Basin</v>
          </cell>
          <cell r="D480">
            <v>27.16</v>
          </cell>
          <cell r="E480">
            <v>23.27</v>
          </cell>
          <cell r="F480">
            <v>17.63</v>
          </cell>
          <cell r="G480">
            <v>27.49</v>
          </cell>
          <cell r="H480">
            <v>21.07</v>
          </cell>
          <cell r="I480">
            <v>27.9</v>
          </cell>
          <cell r="J480">
            <v>27.43</v>
          </cell>
          <cell r="K480">
            <v>29.47</v>
          </cell>
          <cell r="L480">
            <v>26.4</v>
          </cell>
          <cell r="M480">
            <v>28.47</v>
          </cell>
          <cell r="N480">
            <v>26.72</v>
          </cell>
          <cell r="O480">
            <v>28.52</v>
          </cell>
        </row>
        <row r="481">
          <cell r="A481" t="str">
            <v>HINSON_6_LBECH1</v>
          </cell>
          <cell r="B481" t="str">
            <v>Long Beach Unit 1</v>
          </cell>
          <cell r="C481" t="str">
            <v>LA Basin</v>
          </cell>
          <cell r="D481">
            <v>63</v>
          </cell>
          <cell r="E481">
            <v>63</v>
          </cell>
          <cell r="F481">
            <v>63</v>
          </cell>
          <cell r="G481">
            <v>63</v>
          </cell>
          <cell r="H481">
            <v>63</v>
          </cell>
          <cell r="I481">
            <v>63</v>
          </cell>
          <cell r="J481">
            <v>63</v>
          </cell>
          <cell r="K481">
            <v>63</v>
          </cell>
          <cell r="L481">
            <v>63</v>
          </cell>
          <cell r="M481">
            <v>63</v>
          </cell>
          <cell r="N481">
            <v>63</v>
          </cell>
          <cell r="O481">
            <v>63</v>
          </cell>
        </row>
        <row r="482">
          <cell r="A482" t="str">
            <v>HINSON_6_LBECH2</v>
          </cell>
          <cell r="B482" t="str">
            <v>Long Beach Unit 2</v>
          </cell>
          <cell r="C482" t="str">
            <v>LA Basin</v>
          </cell>
          <cell r="D482">
            <v>63</v>
          </cell>
          <cell r="E482">
            <v>63</v>
          </cell>
          <cell r="F482">
            <v>63</v>
          </cell>
          <cell r="G482">
            <v>63</v>
          </cell>
          <cell r="H482">
            <v>63</v>
          </cell>
          <cell r="I482">
            <v>63</v>
          </cell>
          <cell r="J482">
            <v>63</v>
          </cell>
          <cell r="K482">
            <v>63</v>
          </cell>
          <cell r="L482">
            <v>63</v>
          </cell>
          <cell r="M482">
            <v>63</v>
          </cell>
          <cell r="N482">
            <v>63</v>
          </cell>
          <cell r="O482">
            <v>63</v>
          </cell>
        </row>
        <row r="483">
          <cell r="A483" t="str">
            <v>HINSON_6_LBECH3</v>
          </cell>
          <cell r="B483" t="str">
            <v>Long Beach Unit 3</v>
          </cell>
          <cell r="C483" t="str">
            <v>LA Basin</v>
          </cell>
          <cell r="D483">
            <v>63</v>
          </cell>
          <cell r="E483">
            <v>63</v>
          </cell>
          <cell r="F483">
            <v>63</v>
          </cell>
          <cell r="G483">
            <v>63</v>
          </cell>
          <cell r="H483">
            <v>63</v>
          </cell>
          <cell r="I483">
            <v>63</v>
          </cell>
          <cell r="J483">
            <v>63</v>
          </cell>
          <cell r="K483">
            <v>63</v>
          </cell>
          <cell r="L483">
            <v>63</v>
          </cell>
          <cell r="M483">
            <v>63</v>
          </cell>
          <cell r="N483">
            <v>63</v>
          </cell>
          <cell r="O483">
            <v>63</v>
          </cell>
        </row>
        <row r="484">
          <cell r="A484" t="str">
            <v>HINSON_6_LBECH4</v>
          </cell>
          <cell r="B484" t="str">
            <v>Long Beach Unit 4</v>
          </cell>
          <cell r="C484" t="str">
            <v>LA Basin</v>
          </cell>
          <cell r="D484">
            <v>63</v>
          </cell>
          <cell r="E484">
            <v>63</v>
          </cell>
          <cell r="F484">
            <v>63</v>
          </cell>
          <cell r="G484">
            <v>63</v>
          </cell>
          <cell r="H484">
            <v>63</v>
          </cell>
          <cell r="I484">
            <v>63</v>
          </cell>
          <cell r="J484">
            <v>63</v>
          </cell>
          <cell r="K484">
            <v>63</v>
          </cell>
          <cell r="L484">
            <v>63</v>
          </cell>
          <cell r="M484">
            <v>63</v>
          </cell>
          <cell r="N484">
            <v>63</v>
          </cell>
          <cell r="O484">
            <v>63</v>
          </cell>
        </row>
        <row r="485">
          <cell r="A485" t="str">
            <v>HINSON_6_SERRGN</v>
          </cell>
          <cell r="B485" t="str">
            <v>Southeast Resource Recovery</v>
          </cell>
          <cell r="C485" t="str">
            <v>LA Basin</v>
          </cell>
          <cell r="D485">
            <v>34</v>
          </cell>
          <cell r="E485">
            <v>34</v>
          </cell>
          <cell r="F485">
            <v>34</v>
          </cell>
          <cell r="G485">
            <v>34</v>
          </cell>
          <cell r="H485">
            <v>34</v>
          </cell>
          <cell r="I485">
            <v>34</v>
          </cell>
          <cell r="J485">
            <v>34</v>
          </cell>
          <cell r="K485">
            <v>34</v>
          </cell>
          <cell r="L485">
            <v>34</v>
          </cell>
          <cell r="M485">
            <v>34</v>
          </cell>
          <cell r="N485">
            <v>34</v>
          </cell>
          <cell r="O485">
            <v>34</v>
          </cell>
        </row>
        <row r="486">
          <cell r="A486" t="str">
            <v>HNTGBH_2_PL1X3</v>
          </cell>
          <cell r="B486" t="str">
            <v>Huntington Beach Energy</v>
          </cell>
          <cell r="C486" t="str">
            <v>LA Basin</v>
          </cell>
          <cell r="D486">
            <v>673.8</v>
          </cell>
          <cell r="E486">
            <v>673.8</v>
          </cell>
          <cell r="F486">
            <v>673.8</v>
          </cell>
          <cell r="G486">
            <v>673.8</v>
          </cell>
          <cell r="H486">
            <v>673.8</v>
          </cell>
          <cell r="I486">
            <v>673.8</v>
          </cell>
          <cell r="J486">
            <v>673.8</v>
          </cell>
          <cell r="K486">
            <v>673.8</v>
          </cell>
          <cell r="L486">
            <v>673.8</v>
          </cell>
          <cell r="M486">
            <v>673.8</v>
          </cell>
          <cell r="N486">
            <v>673.8</v>
          </cell>
          <cell r="O486">
            <v>673.8</v>
          </cell>
        </row>
        <row r="487">
          <cell r="A487" t="str">
            <v>HNTGBH_7_UNIT 2</v>
          </cell>
          <cell r="B487" t="str">
            <v>HUNTINGTON BEACH GEN STA. UNIT 2</v>
          </cell>
          <cell r="C487" t="str">
            <v>LA Basin</v>
          </cell>
          <cell r="D487">
            <v>226.84</v>
          </cell>
          <cell r="E487">
            <v>226.84</v>
          </cell>
          <cell r="F487">
            <v>226.84</v>
          </cell>
          <cell r="G487">
            <v>226.84</v>
          </cell>
          <cell r="H487">
            <v>226.84</v>
          </cell>
          <cell r="I487">
            <v>226.84</v>
          </cell>
          <cell r="J487">
            <v>226.84</v>
          </cell>
          <cell r="K487">
            <v>226.84</v>
          </cell>
          <cell r="L487">
            <v>226.84</v>
          </cell>
          <cell r="M487">
            <v>226.84</v>
          </cell>
          <cell r="N487">
            <v>226.84</v>
          </cell>
          <cell r="O487">
            <v>226.84</v>
          </cell>
        </row>
        <row r="488">
          <cell r="A488" t="str">
            <v>HOLGAT_1_BORAX</v>
          </cell>
          <cell r="B488" t="str">
            <v>U.S. Borax, Unit 1</v>
          </cell>
          <cell r="C488" t="str">
            <v>CAISO System</v>
          </cell>
          <cell r="D488">
            <v>4.9000000000000004</v>
          </cell>
          <cell r="E488">
            <v>4.8600000000000003</v>
          </cell>
          <cell r="F488">
            <v>4.75</v>
          </cell>
          <cell r="G488">
            <v>0.16</v>
          </cell>
          <cell r="H488">
            <v>4.8499999999999996</v>
          </cell>
          <cell r="I488">
            <v>3.9</v>
          </cell>
          <cell r="J488">
            <v>4.1500000000000004</v>
          </cell>
          <cell r="K488">
            <v>3.49</v>
          </cell>
          <cell r="L488">
            <v>3.37</v>
          </cell>
          <cell r="M488">
            <v>4.7300000000000004</v>
          </cell>
          <cell r="N488">
            <v>5.8</v>
          </cell>
          <cell r="O488">
            <v>6.16</v>
          </cell>
        </row>
        <row r="489">
          <cell r="A489" t="str">
            <v>HOLSTR_1_SOLAR</v>
          </cell>
          <cell r="B489" t="str">
            <v>San Benito Smart Park</v>
          </cell>
          <cell r="C489" t="str">
            <v>CAISO System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</row>
        <row r="490">
          <cell r="A490" t="str">
            <v>HOLSTR_1_SOLAR2</v>
          </cell>
          <cell r="B490" t="str">
            <v>Hollister Solar</v>
          </cell>
          <cell r="C490" t="str">
            <v>CAISO System</v>
          </cell>
          <cell r="D490">
            <v>0.01</v>
          </cell>
          <cell r="E490">
            <v>0.05</v>
          </cell>
          <cell r="F490">
            <v>0.05</v>
          </cell>
          <cell r="G490">
            <v>7.0000000000000007E-2</v>
          </cell>
          <cell r="H490">
            <v>0.1</v>
          </cell>
          <cell r="I490">
            <v>0.2</v>
          </cell>
          <cell r="J490">
            <v>0.22</v>
          </cell>
          <cell r="K490">
            <v>0.19</v>
          </cell>
          <cell r="L490">
            <v>0.17</v>
          </cell>
          <cell r="M490">
            <v>0.11</v>
          </cell>
          <cell r="N490">
            <v>0.09</v>
          </cell>
          <cell r="O490">
            <v>0.05</v>
          </cell>
        </row>
        <row r="491">
          <cell r="A491" t="str">
            <v>HUMBPP_1_UNITS3</v>
          </cell>
          <cell r="B491" t="str">
            <v>Humboldt Bay Generating Station 3</v>
          </cell>
          <cell r="C491" t="str">
            <v>Humboldt</v>
          </cell>
          <cell r="D491">
            <v>65.08</v>
          </cell>
          <cell r="E491">
            <v>65.08</v>
          </cell>
          <cell r="F491">
            <v>65.08</v>
          </cell>
          <cell r="G491">
            <v>65.08</v>
          </cell>
          <cell r="H491">
            <v>65.08</v>
          </cell>
          <cell r="I491">
            <v>65.08</v>
          </cell>
          <cell r="J491">
            <v>65.08</v>
          </cell>
          <cell r="K491">
            <v>65.08</v>
          </cell>
          <cell r="L491">
            <v>65.08</v>
          </cell>
          <cell r="M491">
            <v>65.08</v>
          </cell>
          <cell r="N491">
            <v>65.08</v>
          </cell>
          <cell r="O491">
            <v>65.08</v>
          </cell>
        </row>
        <row r="492">
          <cell r="A492" t="str">
            <v>HUMBPP_6_UNITS</v>
          </cell>
          <cell r="B492" t="str">
            <v>Humboldt Bay Generating Station 1</v>
          </cell>
          <cell r="C492" t="str">
            <v>Humboldt</v>
          </cell>
          <cell r="D492">
            <v>97.62</v>
          </cell>
          <cell r="E492">
            <v>97.62</v>
          </cell>
          <cell r="F492">
            <v>97.62</v>
          </cell>
          <cell r="G492">
            <v>97.62</v>
          </cell>
          <cell r="H492">
            <v>97.62</v>
          </cell>
          <cell r="I492">
            <v>97.62</v>
          </cell>
          <cell r="J492">
            <v>97.62</v>
          </cell>
          <cell r="K492">
            <v>97.62</v>
          </cell>
          <cell r="L492">
            <v>97.62</v>
          </cell>
          <cell r="M492">
            <v>97.62</v>
          </cell>
          <cell r="N492">
            <v>97.62</v>
          </cell>
          <cell r="O492">
            <v>97.62</v>
          </cell>
        </row>
        <row r="493">
          <cell r="A493" t="str">
            <v>HURON_6_SOLAR</v>
          </cell>
          <cell r="B493" t="str">
            <v>Huron Solar Station</v>
          </cell>
          <cell r="C493" t="str">
            <v>Fresno</v>
          </cell>
          <cell r="D493">
            <v>0.08</v>
          </cell>
          <cell r="E493">
            <v>0.6</v>
          </cell>
          <cell r="F493">
            <v>0.7</v>
          </cell>
          <cell r="G493">
            <v>0.88</v>
          </cell>
          <cell r="H493">
            <v>1.28</v>
          </cell>
          <cell r="I493">
            <v>2.62</v>
          </cell>
          <cell r="J493">
            <v>2.88</v>
          </cell>
          <cell r="K493">
            <v>2.48</v>
          </cell>
          <cell r="L493">
            <v>2.2200000000000002</v>
          </cell>
          <cell r="M493">
            <v>1.48</v>
          </cell>
          <cell r="N493">
            <v>1.1399999999999999</v>
          </cell>
          <cell r="O493">
            <v>0.7</v>
          </cell>
        </row>
        <row r="494">
          <cell r="A494" t="str">
            <v>HYTTHM_2_UNITS</v>
          </cell>
          <cell r="B494" t="str">
            <v>HYATT-THERMALITO PUMP-GEN (AGGREGATE)</v>
          </cell>
          <cell r="C494" t="str">
            <v>CAISO System</v>
          </cell>
          <cell r="D494">
            <v>174.6</v>
          </cell>
          <cell r="E494">
            <v>104.4</v>
          </cell>
          <cell r="F494">
            <v>82.4</v>
          </cell>
          <cell r="G494">
            <v>82.8</v>
          </cell>
          <cell r="H494">
            <v>189.44</v>
          </cell>
          <cell r="I494">
            <v>206.4</v>
          </cell>
          <cell r="J494">
            <v>161.36000000000001</v>
          </cell>
          <cell r="K494">
            <v>43.4</v>
          </cell>
          <cell r="L494">
            <v>10</v>
          </cell>
          <cell r="M494">
            <v>35.200000000000003</v>
          </cell>
          <cell r="N494">
            <v>40.6</v>
          </cell>
          <cell r="O494">
            <v>26.4</v>
          </cell>
        </row>
        <row r="495">
          <cell r="A495" t="str">
            <v>IGNACO_1_QF</v>
          </cell>
          <cell r="B495" t="str">
            <v>SMALL QF AGGREGATION - VALLEJO/DINSMORE</v>
          </cell>
          <cell r="C495" t="str">
            <v>NCNB</v>
          </cell>
          <cell r="D495">
            <v>0.01</v>
          </cell>
          <cell r="E495">
            <v>0.01</v>
          </cell>
          <cell r="F495">
            <v>0.01</v>
          </cell>
          <cell r="G495">
            <v>0.01</v>
          </cell>
          <cell r="H495">
            <v>0.02</v>
          </cell>
          <cell r="I495">
            <v>0.02</v>
          </cell>
          <cell r="J495">
            <v>0.02</v>
          </cell>
          <cell r="K495">
            <v>0.01</v>
          </cell>
          <cell r="L495">
            <v>0.01</v>
          </cell>
          <cell r="M495">
            <v>0.01</v>
          </cell>
          <cell r="N495">
            <v>0.01</v>
          </cell>
          <cell r="O495">
            <v>0.01</v>
          </cell>
        </row>
        <row r="496">
          <cell r="A496" t="str">
            <v>INDIGO_1_UNIT 1</v>
          </cell>
          <cell r="B496" t="str">
            <v>INDIGO PEAKER UNIT 1</v>
          </cell>
          <cell r="C496" t="str">
            <v>LA Basin</v>
          </cell>
          <cell r="D496">
            <v>45</v>
          </cell>
          <cell r="E496">
            <v>45.3</v>
          </cell>
          <cell r="F496">
            <v>45.3</v>
          </cell>
          <cell r="G496">
            <v>45.3</v>
          </cell>
          <cell r="H496">
            <v>45.3</v>
          </cell>
          <cell r="I496">
            <v>45.3</v>
          </cell>
          <cell r="J496">
            <v>45.3</v>
          </cell>
          <cell r="K496">
            <v>45.3</v>
          </cell>
          <cell r="L496">
            <v>45.3</v>
          </cell>
          <cell r="M496">
            <v>45.3</v>
          </cell>
          <cell r="N496">
            <v>45.3</v>
          </cell>
          <cell r="O496">
            <v>45.3</v>
          </cell>
        </row>
        <row r="497">
          <cell r="A497" t="str">
            <v>INDIGO_1_UNIT 2</v>
          </cell>
          <cell r="B497" t="str">
            <v>INDIGO PEAKER UNIT 2</v>
          </cell>
          <cell r="C497" t="str">
            <v>LA Basin</v>
          </cell>
          <cell r="D497">
            <v>45</v>
          </cell>
          <cell r="E497">
            <v>45.3</v>
          </cell>
          <cell r="F497">
            <v>45.3</v>
          </cell>
          <cell r="G497">
            <v>45.3</v>
          </cell>
          <cell r="H497">
            <v>45.3</v>
          </cell>
          <cell r="I497">
            <v>45.3</v>
          </cell>
          <cell r="J497">
            <v>45.3</v>
          </cell>
          <cell r="K497">
            <v>45.3</v>
          </cell>
          <cell r="L497">
            <v>45.3</v>
          </cell>
          <cell r="M497">
            <v>45.3</v>
          </cell>
          <cell r="N497">
            <v>45.3</v>
          </cell>
          <cell r="O497">
            <v>45.3</v>
          </cell>
        </row>
        <row r="498">
          <cell r="A498" t="str">
            <v>INDIGO_1_UNIT 3</v>
          </cell>
          <cell r="B498" t="str">
            <v>INDIGO PEAKER UNIT 3</v>
          </cell>
          <cell r="C498" t="str">
            <v>LA Basin</v>
          </cell>
          <cell r="D498">
            <v>45</v>
          </cell>
          <cell r="E498">
            <v>45.3</v>
          </cell>
          <cell r="F498">
            <v>45.3</v>
          </cell>
          <cell r="G498">
            <v>45.3</v>
          </cell>
          <cell r="H498">
            <v>45.3</v>
          </cell>
          <cell r="I498">
            <v>45.3</v>
          </cell>
          <cell r="J498">
            <v>45.3</v>
          </cell>
          <cell r="K498">
            <v>45.3</v>
          </cell>
          <cell r="L498">
            <v>45.3</v>
          </cell>
          <cell r="M498">
            <v>45.3</v>
          </cell>
          <cell r="N498">
            <v>45.3</v>
          </cell>
          <cell r="O498">
            <v>45.3</v>
          </cell>
        </row>
        <row r="499">
          <cell r="A499" t="str">
            <v>INDVLY_1_UNITS</v>
          </cell>
          <cell r="B499" t="str">
            <v>Indian Valley Hydro</v>
          </cell>
          <cell r="C499" t="str">
            <v>NCNB</v>
          </cell>
          <cell r="D499">
            <v>0</v>
          </cell>
          <cell r="E499">
            <v>0</v>
          </cell>
          <cell r="F499">
            <v>0.53</v>
          </cell>
          <cell r="G499">
            <v>1.03</v>
          </cell>
          <cell r="H499">
            <v>1.01</v>
          </cell>
          <cell r="I499">
            <v>1.62</v>
          </cell>
          <cell r="J499">
            <v>1.61</v>
          </cell>
          <cell r="K499">
            <v>1.59</v>
          </cell>
          <cell r="L499">
            <v>1.33</v>
          </cell>
          <cell r="M499">
            <v>0.15</v>
          </cell>
          <cell r="N499">
            <v>0</v>
          </cell>
          <cell r="O499">
            <v>0</v>
          </cell>
        </row>
        <row r="500">
          <cell r="A500" t="str">
            <v>INTKEP_2_UNITS</v>
          </cell>
          <cell r="B500" t="str">
            <v>CCSF Hetch_Hetchy Hydro Aggregate</v>
          </cell>
          <cell r="C500" t="str">
            <v>CAISO System</v>
          </cell>
          <cell r="D500">
            <v>65.400000000000006</v>
          </cell>
          <cell r="E500">
            <v>97.96</v>
          </cell>
          <cell r="F500">
            <v>148.72</v>
          </cell>
          <cell r="G500">
            <v>223.6</v>
          </cell>
          <cell r="H500">
            <v>229</v>
          </cell>
          <cell r="I500">
            <v>105.46</v>
          </cell>
          <cell r="J500">
            <v>154.97999999999999</v>
          </cell>
          <cell r="K500">
            <v>175.48</v>
          </cell>
          <cell r="L500">
            <v>146.16</v>
          </cell>
          <cell r="M500">
            <v>81.02</v>
          </cell>
          <cell r="N500">
            <v>107.86</v>
          </cell>
          <cell r="O500">
            <v>73.2</v>
          </cell>
        </row>
        <row r="501">
          <cell r="A501" t="str">
            <v>INTTRB_6_UNIT</v>
          </cell>
          <cell r="B501" t="str">
            <v>International Turbine Research</v>
          </cell>
          <cell r="C501" t="str">
            <v>Fresno</v>
          </cell>
          <cell r="D501">
            <v>6.0419621561341046</v>
          </cell>
          <cell r="E501">
            <v>6.4825374518643999</v>
          </cell>
          <cell r="F501">
            <v>5.7817719245179706</v>
          </cell>
          <cell r="G501">
            <v>6.1080632029171689</v>
          </cell>
          <cell r="H501">
            <v>6.3190891093997346</v>
          </cell>
          <cell r="I501">
            <v>4.6614098547808824</v>
          </cell>
          <cell r="J501">
            <v>4.145708969415506</v>
          </cell>
          <cell r="K501">
            <v>3.8936746624438312</v>
          </cell>
          <cell r="L501">
            <v>3.9976386059483318</v>
          </cell>
          <cell r="M501">
            <v>3.3500367073541861</v>
          </cell>
          <cell r="N501">
            <v>4.2323275548363357</v>
          </cell>
          <cell r="O501">
            <v>5.4097822188188642</v>
          </cell>
        </row>
        <row r="502">
          <cell r="A502" t="str">
            <v>IVANPA_1_UNIT1</v>
          </cell>
          <cell r="B502" t="str">
            <v>Ivanpah 1</v>
          </cell>
          <cell r="C502" t="str">
            <v>CAISO System</v>
          </cell>
          <cell r="D502">
            <v>0.5</v>
          </cell>
          <cell r="E502">
            <v>3.78</v>
          </cell>
          <cell r="F502">
            <v>4.41</v>
          </cell>
          <cell r="G502">
            <v>5.54</v>
          </cell>
          <cell r="H502">
            <v>8.06</v>
          </cell>
          <cell r="I502">
            <v>16.510000000000002</v>
          </cell>
          <cell r="J502">
            <v>18.14</v>
          </cell>
          <cell r="K502">
            <v>15.62</v>
          </cell>
          <cell r="L502">
            <v>13.99</v>
          </cell>
          <cell r="M502">
            <v>9.32</v>
          </cell>
          <cell r="N502">
            <v>7.18</v>
          </cell>
          <cell r="O502">
            <v>4.41</v>
          </cell>
        </row>
        <row r="503">
          <cell r="A503" t="str">
            <v>IVANPA_1_UNIT2</v>
          </cell>
          <cell r="B503" t="str">
            <v>Ivanpah 2</v>
          </cell>
          <cell r="C503" t="str">
            <v>CAISO System</v>
          </cell>
          <cell r="D503">
            <v>0.53</v>
          </cell>
          <cell r="E503">
            <v>3.99</v>
          </cell>
          <cell r="F503">
            <v>4.66</v>
          </cell>
          <cell r="G503">
            <v>5.85</v>
          </cell>
          <cell r="H503">
            <v>8.51</v>
          </cell>
          <cell r="I503">
            <v>17.420000000000002</v>
          </cell>
          <cell r="J503">
            <v>19.149999999999999</v>
          </cell>
          <cell r="K503">
            <v>16.489999999999998</v>
          </cell>
          <cell r="L503">
            <v>14.76</v>
          </cell>
          <cell r="M503">
            <v>9.84</v>
          </cell>
          <cell r="N503">
            <v>7.58</v>
          </cell>
          <cell r="O503">
            <v>4.66</v>
          </cell>
        </row>
        <row r="504">
          <cell r="A504" t="str">
            <v>IVANPA_1_UNIT3</v>
          </cell>
          <cell r="B504" t="str">
            <v>Ivanpah 3</v>
          </cell>
          <cell r="C504" t="str">
            <v>CAISO System</v>
          </cell>
          <cell r="D504">
            <v>0.53</v>
          </cell>
          <cell r="E504">
            <v>3.99</v>
          </cell>
          <cell r="F504">
            <v>4.66</v>
          </cell>
          <cell r="G504">
            <v>5.85</v>
          </cell>
          <cell r="H504">
            <v>8.51</v>
          </cell>
          <cell r="I504">
            <v>17.420000000000002</v>
          </cell>
          <cell r="J504">
            <v>19.149999999999999</v>
          </cell>
          <cell r="K504">
            <v>16.489999999999998</v>
          </cell>
          <cell r="L504">
            <v>14.76</v>
          </cell>
          <cell r="M504">
            <v>9.84</v>
          </cell>
          <cell r="N504">
            <v>7.58</v>
          </cell>
          <cell r="O504">
            <v>4.66</v>
          </cell>
        </row>
        <row r="505">
          <cell r="A505" t="str">
            <v>IVSLR2_2_SM2SR1</v>
          </cell>
          <cell r="B505" t="str">
            <v>Silver Ridge Mount Signal 2</v>
          </cell>
          <cell r="C505" t="str">
            <v>San Diego-IV</v>
          </cell>
          <cell r="D505">
            <v>0.6</v>
          </cell>
          <cell r="E505">
            <v>4.5</v>
          </cell>
          <cell r="F505">
            <v>5.25</v>
          </cell>
          <cell r="G505">
            <v>6.6</v>
          </cell>
          <cell r="H505">
            <v>9.6</v>
          </cell>
          <cell r="I505">
            <v>19.649999999999999</v>
          </cell>
          <cell r="J505">
            <v>21.6</v>
          </cell>
          <cell r="K505">
            <v>18.600000000000001</v>
          </cell>
          <cell r="L505">
            <v>16.649999999999999</v>
          </cell>
          <cell r="M505">
            <v>11.1</v>
          </cell>
          <cell r="N505">
            <v>8.5500000000000007</v>
          </cell>
          <cell r="O505">
            <v>5.25</v>
          </cell>
        </row>
        <row r="506">
          <cell r="A506" t="str">
            <v>IVSLRP_2_SOLAR1</v>
          </cell>
          <cell r="B506" t="str">
            <v>Silver Ridge Mount Signal</v>
          </cell>
          <cell r="C506" t="str">
            <v>San Diego-IV</v>
          </cell>
          <cell r="D506">
            <v>0.8</v>
          </cell>
          <cell r="E506">
            <v>6</v>
          </cell>
          <cell r="F506">
            <v>7</v>
          </cell>
          <cell r="G506">
            <v>8.8000000000000007</v>
          </cell>
          <cell r="H506">
            <v>12.8</v>
          </cell>
          <cell r="I506">
            <v>26.2</v>
          </cell>
          <cell r="J506">
            <v>28.8</v>
          </cell>
          <cell r="K506">
            <v>24.8</v>
          </cell>
          <cell r="L506">
            <v>22.2</v>
          </cell>
          <cell r="M506">
            <v>14.8</v>
          </cell>
          <cell r="N506">
            <v>11.4</v>
          </cell>
          <cell r="O506">
            <v>7</v>
          </cell>
        </row>
        <row r="507">
          <cell r="A507" t="str">
            <v>IVWEST_2_SOLAR1</v>
          </cell>
          <cell r="B507" t="str">
            <v xml:space="preserve">Imperial Valley West ( Q # 608) </v>
          </cell>
          <cell r="C507" t="str">
            <v>San Diego-IV</v>
          </cell>
          <cell r="D507">
            <v>0.6</v>
          </cell>
          <cell r="E507">
            <v>4.5</v>
          </cell>
          <cell r="F507">
            <v>5.25</v>
          </cell>
          <cell r="G507">
            <v>6.6</v>
          </cell>
          <cell r="H507">
            <v>9.6</v>
          </cell>
          <cell r="I507">
            <v>19.649999999999999</v>
          </cell>
          <cell r="J507">
            <v>21.6</v>
          </cell>
          <cell r="K507">
            <v>18.600000000000001</v>
          </cell>
          <cell r="L507">
            <v>16.649999999999999</v>
          </cell>
          <cell r="M507">
            <v>11.1</v>
          </cell>
          <cell r="N507">
            <v>8.5500000000000007</v>
          </cell>
          <cell r="O507">
            <v>5.25</v>
          </cell>
        </row>
        <row r="508">
          <cell r="A508" t="str">
            <v>JACMSR_1_JACSR1</v>
          </cell>
          <cell r="B508" t="str">
            <v>Jacumba Solar Farm</v>
          </cell>
          <cell r="C508" t="str">
            <v>San Diego-IV</v>
          </cell>
          <cell r="D508">
            <v>0.08</v>
          </cell>
          <cell r="E508">
            <v>0.6</v>
          </cell>
          <cell r="F508">
            <v>0.7</v>
          </cell>
          <cell r="G508">
            <v>0.88</v>
          </cell>
          <cell r="H508">
            <v>1.28</v>
          </cell>
          <cell r="I508">
            <v>2.62</v>
          </cell>
          <cell r="J508">
            <v>2.88</v>
          </cell>
          <cell r="K508">
            <v>2.48</v>
          </cell>
          <cell r="L508">
            <v>2.2200000000000002</v>
          </cell>
          <cell r="M508">
            <v>1.48</v>
          </cell>
          <cell r="N508">
            <v>1.1399999999999999</v>
          </cell>
          <cell r="O508">
            <v>0.7</v>
          </cell>
        </row>
        <row r="509">
          <cell r="A509" t="str">
            <v>JAWBNE_2_NSRWND</v>
          </cell>
          <cell r="B509" t="str">
            <v>North Sky River Wind Project</v>
          </cell>
          <cell r="C509" t="str">
            <v>CAISO System</v>
          </cell>
          <cell r="D509">
            <v>28.272000730594367</v>
          </cell>
          <cell r="E509">
            <v>30.069231028444243</v>
          </cell>
          <cell r="F509">
            <v>26.420539245145044</v>
          </cell>
          <cell r="G509">
            <v>25.313089809669904</v>
          </cell>
          <cell r="H509">
            <v>26.916446658886528</v>
          </cell>
          <cell r="I509">
            <v>24.672104220532212</v>
          </cell>
          <cell r="J509">
            <v>22.922434603817706</v>
          </cell>
          <cell r="K509">
            <v>17.417446006056284</v>
          </cell>
          <cell r="L509">
            <v>17.992714424267817</v>
          </cell>
          <cell r="M509">
            <v>16.691641024759285</v>
          </cell>
          <cell r="N509">
            <v>22.495045506971231</v>
          </cell>
          <cell r="O509">
            <v>27.248984223240594</v>
          </cell>
        </row>
        <row r="510">
          <cell r="A510" t="str">
            <v>JAWBNE_2_SRWND</v>
          </cell>
          <cell r="B510" t="str">
            <v>Sky River Wind Repower A</v>
          </cell>
          <cell r="C510" t="str">
            <v>CAISO System</v>
          </cell>
          <cell r="D510">
            <v>5.3010001369864437</v>
          </cell>
          <cell r="E510">
            <v>5.6379808178332951</v>
          </cell>
          <cell r="F510">
            <v>4.9538511084646952</v>
          </cell>
          <cell r="G510">
            <v>4.746204339313107</v>
          </cell>
          <cell r="H510">
            <v>5.046833748541224</v>
          </cell>
          <cell r="I510">
            <v>4.6260195413497902</v>
          </cell>
          <cell r="J510">
            <v>4.2979564882158199</v>
          </cell>
          <cell r="K510">
            <v>3.2657711261355535</v>
          </cell>
          <cell r="L510">
            <v>3.3736339545502152</v>
          </cell>
          <cell r="M510">
            <v>3.1296826921423659</v>
          </cell>
          <cell r="N510">
            <v>4.2178210325571053</v>
          </cell>
          <cell r="O510">
            <v>5.1091845418576112</v>
          </cell>
        </row>
        <row r="511">
          <cell r="A511" t="str">
            <v>JAWBNE_2_SRWWD2</v>
          </cell>
          <cell r="B511" t="str">
            <v>Sky River Wind Repower B</v>
          </cell>
          <cell r="C511" t="str">
            <v>CAISO System</v>
          </cell>
          <cell r="D511">
            <v>5.3363401378996862</v>
          </cell>
          <cell r="E511">
            <v>5.67556735661885</v>
          </cell>
          <cell r="F511">
            <v>4.9868767825211266</v>
          </cell>
          <cell r="G511">
            <v>4.7778457015751945</v>
          </cell>
          <cell r="H511">
            <v>5.0804793068648317</v>
          </cell>
          <cell r="I511">
            <v>4.6568596716254556</v>
          </cell>
          <cell r="J511">
            <v>4.3266095314705915</v>
          </cell>
          <cell r="K511">
            <v>3.2875429336431239</v>
          </cell>
          <cell r="L511">
            <v>3.3961248475805501</v>
          </cell>
          <cell r="M511">
            <v>3.1505472434233148</v>
          </cell>
          <cell r="N511">
            <v>4.2459398394408199</v>
          </cell>
          <cell r="O511">
            <v>5.1432457721366616</v>
          </cell>
        </row>
        <row r="512">
          <cell r="A512" t="str">
            <v>JAYNE_6_WLSLR</v>
          </cell>
          <cell r="B512" t="str">
            <v>Westlands Solar Farm PV 1</v>
          </cell>
          <cell r="C512" t="str">
            <v>Fresno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</row>
        <row r="513">
          <cell r="A513" t="str">
            <v>JOANEC_2_STABT1</v>
          </cell>
          <cell r="B513" t="str">
            <v>Santa Ana Storage 1</v>
          </cell>
          <cell r="C513" t="str">
            <v>LA Basin</v>
          </cell>
          <cell r="D513">
            <v>20</v>
          </cell>
          <cell r="E513">
            <v>20</v>
          </cell>
          <cell r="F513">
            <v>20</v>
          </cell>
          <cell r="G513">
            <v>20</v>
          </cell>
          <cell r="H513">
            <v>20</v>
          </cell>
          <cell r="I513">
            <v>20</v>
          </cell>
          <cell r="J513">
            <v>20</v>
          </cell>
          <cell r="K513">
            <v>20</v>
          </cell>
          <cell r="L513">
            <v>20</v>
          </cell>
          <cell r="M513">
            <v>20</v>
          </cell>
          <cell r="N513">
            <v>20</v>
          </cell>
          <cell r="O513">
            <v>20</v>
          </cell>
        </row>
        <row r="514">
          <cell r="A514" t="str">
            <v>JOHANN_2_JOSBT1</v>
          </cell>
          <cell r="B514" t="str">
            <v>Johanna Storage 1</v>
          </cell>
          <cell r="C514" t="str">
            <v>LA Basin</v>
          </cell>
          <cell r="D514">
            <v>10</v>
          </cell>
          <cell r="E514">
            <v>10</v>
          </cell>
          <cell r="F514">
            <v>10</v>
          </cell>
          <cell r="G514">
            <v>10</v>
          </cell>
          <cell r="H514">
            <v>10</v>
          </cell>
          <cell r="I514">
            <v>10</v>
          </cell>
          <cell r="J514">
            <v>10</v>
          </cell>
          <cell r="K514">
            <v>10</v>
          </cell>
          <cell r="L514">
            <v>10</v>
          </cell>
          <cell r="M514">
            <v>10</v>
          </cell>
          <cell r="N514">
            <v>10</v>
          </cell>
          <cell r="O514">
            <v>10</v>
          </cell>
        </row>
        <row r="515">
          <cell r="A515" t="str">
            <v>JOHANN_2_JOSBT2</v>
          </cell>
          <cell r="B515" t="str">
            <v>Johanna Storage 2</v>
          </cell>
          <cell r="C515" t="str">
            <v>LA Basin</v>
          </cell>
          <cell r="D515">
            <v>10</v>
          </cell>
          <cell r="E515">
            <v>10</v>
          </cell>
          <cell r="F515">
            <v>10</v>
          </cell>
          <cell r="G515">
            <v>10</v>
          </cell>
          <cell r="H515">
            <v>10</v>
          </cell>
          <cell r="I515">
            <v>10</v>
          </cell>
          <cell r="J515">
            <v>10</v>
          </cell>
          <cell r="K515">
            <v>10</v>
          </cell>
          <cell r="L515">
            <v>10</v>
          </cell>
          <cell r="M515">
            <v>10</v>
          </cell>
          <cell r="N515">
            <v>10</v>
          </cell>
          <cell r="O515">
            <v>10</v>
          </cell>
        </row>
        <row r="516">
          <cell r="A516" t="str">
            <v>JOHANN_2_OCEBT2</v>
          </cell>
          <cell r="B516" t="str">
            <v>Orange County Energy Storage 2</v>
          </cell>
          <cell r="C516" t="str">
            <v>LA Basin</v>
          </cell>
          <cell r="D516">
            <v>9</v>
          </cell>
          <cell r="E516">
            <v>9</v>
          </cell>
          <cell r="F516">
            <v>9</v>
          </cell>
          <cell r="G516">
            <v>9</v>
          </cell>
          <cell r="H516">
            <v>9</v>
          </cell>
          <cell r="I516">
            <v>9</v>
          </cell>
          <cell r="J516">
            <v>9</v>
          </cell>
          <cell r="K516">
            <v>9</v>
          </cell>
          <cell r="L516">
            <v>9</v>
          </cell>
          <cell r="M516">
            <v>9</v>
          </cell>
          <cell r="N516">
            <v>9</v>
          </cell>
          <cell r="O516">
            <v>9</v>
          </cell>
        </row>
        <row r="517">
          <cell r="A517" t="str">
            <v>JOHANN_2_OCEBT3</v>
          </cell>
          <cell r="B517" t="str">
            <v>Orange County Energy Storage 3</v>
          </cell>
          <cell r="C517" t="str">
            <v>LA Basin</v>
          </cell>
          <cell r="D517">
            <v>6</v>
          </cell>
          <cell r="E517">
            <v>6</v>
          </cell>
          <cell r="F517">
            <v>6</v>
          </cell>
          <cell r="G517">
            <v>6</v>
          </cell>
          <cell r="H517">
            <v>6</v>
          </cell>
          <cell r="I517">
            <v>6</v>
          </cell>
          <cell r="J517">
            <v>6</v>
          </cell>
          <cell r="K517">
            <v>6</v>
          </cell>
          <cell r="L517">
            <v>6</v>
          </cell>
          <cell r="M517">
            <v>6</v>
          </cell>
          <cell r="N517">
            <v>6</v>
          </cell>
          <cell r="O517">
            <v>6</v>
          </cell>
        </row>
        <row r="518">
          <cell r="A518" t="str">
            <v>KANSAS_6_SOLAR</v>
          </cell>
          <cell r="B518" t="str">
            <v>RE Kansas South</v>
          </cell>
          <cell r="C518" t="str">
            <v>Fresno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</row>
        <row r="519">
          <cell r="A519" t="str">
            <v>KEARNY_6_NESBT1</v>
          </cell>
          <cell r="B519" t="str">
            <v>Kearny North Energy Storage</v>
          </cell>
          <cell r="C519" t="str">
            <v>San Diego-IV</v>
          </cell>
          <cell r="D519">
            <v>10</v>
          </cell>
          <cell r="E519">
            <v>10</v>
          </cell>
          <cell r="F519">
            <v>10</v>
          </cell>
          <cell r="G519">
            <v>10</v>
          </cell>
          <cell r="H519">
            <v>10</v>
          </cell>
          <cell r="I519">
            <v>10</v>
          </cell>
          <cell r="J519">
            <v>10</v>
          </cell>
          <cell r="K519">
            <v>10</v>
          </cell>
          <cell r="L519">
            <v>10</v>
          </cell>
          <cell r="M519">
            <v>10</v>
          </cell>
          <cell r="N519">
            <v>10</v>
          </cell>
          <cell r="O519">
            <v>10</v>
          </cell>
        </row>
        <row r="520">
          <cell r="A520" t="str">
            <v>KEARNY_6_SESBT2</v>
          </cell>
          <cell r="B520" t="str">
            <v>Kearny South Energy Storage</v>
          </cell>
          <cell r="C520" t="str">
            <v>San Diego-IV</v>
          </cell>
          <cell r="D520">
            <v>10</v>
          </cell>
          <cell r="E520">
            <v>10</v>
          </cell>
          <cell r="F520">
            <v>10</v>
          </cell>
          <cell r="G520">
            <v>10</v>
          </cell>
          <cell r="H520">
            <v>10</v>
          </cell>
          <cell r="I520">
            <v>10</v>
          </cell>
          <cell r="J520">
            <v>10</v>
          </cell>
          <cell r="K520">
            <v>10</v>
          </cell>
          <cell r="L520">
            <v>10</v>
          </cell>
          <cell r="M520">
            <v>10</v>
          </cell>
          <cell r="N520">
            <v>10</v>
          </cell>
          <cell r="O520">
            <v>10</v>
          </cell>
        </row>
        <row r="521">
          <cell r="A521" t="str">
            <v>KEKAWK_6_UNIT</v>
          </cell>
          <cell r="B521" t="str">
            <v>STS HYDROPOWER LTD. (KEKAWAKA)</v>
          </cell>
          <cell r="C521" t="str">
            <v>Humboldt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</row>
        <row r="522">
          <cell r="A522" t="str">
            <v>KELSO_2_UNITS</v>
          </cell>
          <cell r="B522" t="str">
            <v>Mariposa Energy</v>
          </cell>
          <cell r="C522" t="str">
            <v>Bay Area</v>
          </cell>
          <cell r="D522">
            <v>198.03</v>
          </cell>
          <cell r="E522">
            <v>198.03</v>
          </cell>
          <cell r="F522">
            <v>198.03</v>
          </cell>
          <cell r="G522">
            <v>198.03</v>
          </cell>
          <cell r="H522">
            <v>196.09</v>
          </cell>
          <cell r="I522">
            <v>192.88</v>
          </cell>
          <cell r="J522">
            <v>192.44</v>
          </cell>
          <cell r="K522">
            <v>191.43</v>
          </cell>
          <cell r="L522">
            <v>192.88</v>
          </cell>
          <cell r="M522">
            <v>198.03</v>
          </cell>
          <cell r="N522">
            <v>198.03</v>
          </cell>
          <cell r="O522">
            <v>198.03</v>
          </cell>
        </row>
        <row r="523">
          <cell r="A523" t="str">
            <v>KELYRG_6_UNIT</v>
          </cell>
          <cell r="B523" t="str">
            <v>KELLY RIDGE HYDRO</v>
          </cell>
          <cell r="C523" t="str">
            <v>Sierra</v>
          </cell>
          <cell r="D523">
            <v>9.48</v>
          </cell>
          <cell r="E523">
            <v>7.36</v>
          </cell>
          <cell r="F523">
            <v>7.36</v>
          </cell>
          <cell r="G523">
            <v>7.36</v>
          </cell>
          <cell r="H523">
            <v>7.36</v>
          </cell>
          <cell r="I523">
            <v>7.36</v>
          </cell>
          <cell r="J523">
            <v>9.5399999999999991</v>
          </cell>
          <cell r="K523">
            <v>10.199999999999999</v>
          </cell>
          <cell r="L523">
            <v>8.16</v>
          </cell>
          <cell r="M523">
            <v>9.36</v>
          </cell>
          <cell r="N523">
            <v>10.199999999999999</v>
          </cell>
          <cell r="O523">
            <v>10.119999999999999</v>
          </cell>
        </row>
        <row r="524">
          <cell r="A524" t="str">
            <v>KERKH2_7_UNIT 1</v>
          </cell>
          <cell r="B524" t="str">
            <v>KERKHOFF PH 2 UNIT #1</v>
          </cell>
          <cell r="C524" t="str">
            <v>Fresno</v>
          </cell>
          <cell r="D524">
            <v>16</v>
          </cell>
          <cell r="E524">
            <v>32</v>
          </cell>
          <cell r="F524">
            <v>32</v>
          </cell>
          <cell r="G524">
            <v>36</v>
          </cell>
          <cell r="H524">
            <v>96</v>
          </cell>
          <cell r="I524">
            <v>74.8</v>
          </cell>
          <cell r="J524">
            <v>75</v>
          </cell>
          <cell r="K524">
            <v>75.599999999999994</v>
          </cell>
          <cell r="L524">
            <v>75</v>
          </cell>
          <cell r="M524">
            <v>0</v>
          </cell>
          <cell r="N524">
            <v>0</v>
          </cell>
          <cell r="O524">
            <v>4</v>
          </cell>
        </row>
        <row r="525">
          <cell r="A525" t="str">
            <v>KERMAN_6_SOLAR1</v>
          </cell>
          <cell r="B525" t="str">
            <v>Fresno Solar South</v>
          </cell>
          <cell r="C525" t="str">
            <v>Fresno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</row>
        <row r="526">
          <cell r="A526" t="str">
            <v>KERMAN_6_SOLAR2</v>
          </cell>
          <cell r="B526" t="str">
            <v>Fresno Solar West</v>
          </cell>
          <cell r="C526" t="str">
            <v>Fresno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</row>
        <row r="527">
          <cell r="A527" t="str">
            <v>KERNFT_1_UNITS</v>
          </cell>
          <cell r="B527" t="str">
            <v>KERN FRONT LIMITED</v>
          </cell>
          <cell r="C527" t="str">
            <v>Kern</v>
          </cell>
          <cell r="D527">
            <v>52.4</v>
          </cell>
          <cell r="E527">
            <v>52.4</v>
          </cell>
          <cell r="F527">
            <v>52.4</v>
          </cell>
          <cell r="G527">
            <v>52.4</v>
          </cell>
          <cell r="H527">
            <v>52.4</v>
          </cell>
          <cell r="I527">
            <v>52.4</v>
          </cell>
          <cell r="J527">
            <v>52.4</v>
          </cell>
          <cell r="K527">
            <v>52.4</v>
          </cell>
          <cell r="L527">
            <v>52.4</v>
          </cell>
          <cell r="M527">
            <v>52.4</v>
          </cell>
          <cell r="N527">
            <v>52.4</v>
          </cell>
          <cell r="O527">
            <v>52.4</v>
          </cell>
        </row>
        <row r="528">
          <cell r="A528" t="str">
            <v>KERNRG_1_UNITS</v>
          </cell>
          <cell r="B528" t="str">
            <v>South Belridge Cogen Facility</v>
          </cell>
          <cell r="C528" t="str">
            <v>CAISO System</v>
          </cell>
          <cell r="D528">
            <v>0.17</v>
          </cell>
          <cell r="E528">
            <v>0.1</v>
          </cell>
          <cell r="F528">
            <v>0.13</v>
          </cell>
          <cell r="G528">
            <v>0.14000000000000001</v>
          </cell>
          <cell r="H528">
            <v>0.08</v>
          </cell>
          <cell r="I528">
            <v>0.15</v>
          </cell>
          <cell r="J528">
            <v>0.1</v>
          </cell>
          <cell r="K528">
            <v>0.14000000000000001</v>
          </cell>
          <cell r="L528">
            <v>0.14000000000000001</v>
          </cell>
          <cell r="M528">
            <v>0.25</v>
          </cell>
          <cell r="N528">
            <v>0.28999999999999998</v>
          </cell>
          <cell r="O528">
            <v>0.31</v>
          </cell>
        </row>
        <row r="529">
          <cell r="A529" t="str">
            <v>KERRGN_1_UNIT 1</v>
          </cell>
          <cell r="B529" t="str">
            <v>KERN RIVER HYDRO UNITS 1-4 AGGREGATE</v>
          </cell>
          <cell r="C529" t="str">
            <v>CAISO System</v>
          </cell>
          <cell r="D529">
            <v>14.64</v>
          </cell>
          <cell r="E529">
            <v>10.77</v>
          </cell>
          <cell r="F529">
            <v>18.66</v>
          </cell>
          <cell r="G529">
            <v>23.74</v>
          </cell>
          <cell r="H529">
            <v>24.06</v>
          </cell>
          <cell r="I529">
            <v>23.87</v>
          </cell>
          <cell r="J529">
            <v>21.7</v>
          </cell>
          <cell r="K529">
            <v>18.38</v>
          </cell>
          <cell r="L529">
            <v>13.57</v>
          </cell>
          <cell r="M529">
            <v>11.48</v>
          </cell>
          <cell r="N529">
            <v>12.31</v>
          </cell>
          <cell r="O529">
            <v>13.84</v>
          </cell>
        </row>
        <row r="530">
          <cell r="A530" t="str">
            <v>KINGCO_1_KINGBR</v>
          </cell>
          <cell r="B530" t="str">
            <v>Kingsburg Cogen</v>
          </cell>
          <cell r="C530" t="str">
            <v>Fresno</v>
          </cell>
          <cell r="D530">
            <v>34.5</v>
          </cell>
          <cell r="E530">
            <v>34.5</v>
          </cell>
          <cell r="F530">
            <v>34.5</v>
          </cell>
          <cell r="G530">
            <v>34.5</v>
          </cell>
          <cell r="H530">
            <v>34.5</v>
          </cell>
          <cell r="I530">
            <v>34.5</v>
          </cell>
          <cell r="J530">
            <v>34.5</v>
          </cell>
          <cell r="K530">
            <v>34.5</v>
          </cell>
          <cell r="L530">
            <v>34.5</v>
          </cell>
          <cell r="M530">
            <v>34.5</v>
          </cell>
          <cell r="N530">
            <v>34.5</v>
          </cell>
          <cell r="O530">
            <v>34.5</v>
          </cell>
        </row>
        <row r="531">
          <cell r="A531" t="str">
            <v>KINGRV_7_UNIT 1</v>
          </cell>
          <cell r="B531" t="str">
            <v>KINGS RIVER HYDRO UNIT 1</v>
          </cell>
          <cell r="C531" t="str">
            <v>Fresno</v>
          </cell>
          <cell r="D531">
            <v>32</v>
          </cell>
          <cell r="E531">
            <v>32</v>
          </cell>
          <cell r="F531">
            <v>11.2</v>
          </cell>
          <cell r="G531">
            <v>11.2</v>
          </cell>
          <cell r="H531">
            <v>11.2</v>
          </cell>
          <cell r="I531">
            <v>32</v>
          </cell>
          <cell r="J531">
            <v>38.4</v>
          </cell>
          <cell r="K531">
            <v>39.36</v>
          </cell>
          <cell r="L531">
            <v>40.799999999999997</v>
          </cell>
          <cell r="M531">
            <v>40.799999999999997</v>
          </cell>
          <cell r="N531">
            <v>40.799999999999997</v>
          </cell>
          <cell r="O531">
            <v>40.96</v>
          </cell>
        </row>
        <row r="532">
          <cell r="A532" t="str">
            <v>KIRKER_7_KELCYN</v>
          </cell>
          <cell r="B532" t="str">
            <v>KELLER CANYON LANDFILL GEN FACILICITY</v>
          </cell>
          <cell r="C532" t="str">
            <v>Bay Area</v>
          </cell>
          <cell r="D532">
            <v>3.56</v>
          </cell>
          <cell r="E532">
            <v>3.53</v>
          </cell>
          <cell r="F532">
            <v>3.56</v>
          </cell>
          <cell r="G532">
            <v>3.44</v>
          </cell>
          <cell r="H532">
            <v>3.56</v>
          </cell>
          <cell r="I532">
            <v>3.35</v>
          </cell>
          <cell r="J532">
            <v>3.56</v>
          </cell>
          <cell r="K532">
            <v>3.44</v>
          </cell>
          <cell r="L532">
            <v>3.56</v>
          </cell>
          <cell r="M532">
            <v>3.56</v>
          </cell>
          <cell r="N532">
            <v>3.56</v>
          </cell>
          <cell r="O532">
            <v>3.56</v>
          </cell>
        </row>
        <row r="533">
          <cell r="A533" t="str">
            <v>KNGBRD_2_SOLAR1</v>
          </cell>
          <cell r="B533" t="str">
            <v>Kingbird Solar A</v>
          </cell>
          <cell r="C533" t="str">
            <v>CAISO System</v>
          </cell>
          <cell r="D533">
            <v>0.08</v>
          </cell>
          <cell r="E533">
            <v>0.6</v>
          </cell>
          <cell r="F533">
            <v>0.7</v>
          </cell>
          <cell r="G533">
            <v>0.88</v>
          </cell>
          <cell r="H533">
            <v>1.28</v>
          </cell>
          <cell r="I533">
            <v>2.62</v>
          </cell>
          <cell r="J533">
            <v>2.88</v>
          </cell>
          <cell r="K533">
            <v>2.48</v>
          </cell>
          <cell r="L533">
            <v>2.2200000000000002</v>
          </cell>
          <cell r="M533">
            <v>1.48</v>
          </cell>
          <cell r="N533">
            <v>1.1399999999999999</v>
          </cell>
          <cell r="O533">
            <v>0.7</v>
          </cell>
        </row>
        <row r="534">
          <cell r="A534" t="str">
            <v>KNGBRD_2_SOLAR2</v>
          </cell>
          <cell r="B534" t="str">
            <v>Kingbird Solar B</v>
          </cell>
          <cell r="C534" t="str">
            <v>CAISO System</v>
          </cell>
          <cell r="D534">
            <v>0.08</v>
          </cell>
          <cell r="E534">
            <v>0.6</v>
          </cell>
          <cell r="F534">
            <v>0.7</v>
          </cell>
          <cell r="G534">
            <v>0.88</v>
          </cell>
          <cell r="H534">
            <v>1.28</v>
          </cell>
          <cell r="I534">
            <v>2.62</v>
          </cell>
          <cell r="J534">
            <v>2.88</v>
          </cell>
          <cell r="K534">
            <v>2.48</v>
          </cell>
          <cell r="L534">
            <v>2.2200000000000002</v>
          </cell>
          <cell r="M534">
            <v>1.48</v>
          </cell>
          <cell r="N534">
            <v>1.1399999999999999</v>
          </cell>
          <cell r="O534">
            <v>0.7</v>
          </cell>
        </row>
        <row r="535">
          <cell r="A535" t="str">
            <v>KNGBRG_1_KBSLR1</v>
          </cell>
          <cell r="B535" t="str">
            <v>Kingsburg1</v>
          </cell>
          <cell r="C535" t="str">
            <v>Fresno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</row>
        <row r="536">
          <cell r="A536" t="str">
            <v>KNGBRG_1_KBSLR2</v>
          </cell>
          <cell r="B536" t="str">
            <v>Kingsburg2</v>
          </cell>
          <cell r="C536" t="str">
            <v>Fresno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</row>
        <row r="537">
          <cell r="A537" t="str">
            <v>KNGCTY_6_UNITA1</v>
          </cell>
          <cell r="B537" t="str">
            <v>King City Energy Center, Unit 1</v>
          </cell>
          <cell r="C537" t="str">
            <v>CAISO System</v>
          </cell>
          <cell r="D537">
            <v>44.6</v>
          </cell>
          <cell r="E537">
            <v>44.6</v>
          </cell>
          <cell r="F537">
            <v>44.6</v>
          </cell>
          <cell r="G537">
            <v>44.6</v>
          </cell>
          <cell r="H537">
            <v>44.6</v>
          </cell>
          <cell r="I537">
            <v>44.6</v>
          </cell>
          <cell r="J537">
            <v>44.6</v>
          </cell>
          <cell r="K537">
            <v>44.6</v>
          </cell>
          <cell r="L537">
            <v>44.6</v>
          </cell>
          <cell r="M537">
            <v>44.6</v>
          </cell>
          <cell r="N537">
            <v>44.6</v>
          </cell>
          <cell r="O537">
            <v>44.6</v>
          </cell>
        </row>
        <row r="538">
          <cell r="A538" t="str">
            <v>KNTSTH_6_SOLAR</v>
          </cell>
          <cell r="B538" t="str">
            <v>Kent South</v>
          </cell>
          <cell r="C538" t="str">
            <v>Fresno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</row>
        <row r="539">
          <cell r="A539" t="str">
            <v>KRAMER_2_SEGS 9</v>
          </cell>
          <cell r="B539" t="str">
            <v>Kramer Junction 9</v>
          </cell>
          <cell r="C539" t="str">
            <v>CAISO System</v>
          </cell>
          <cell r="D539">
            <v>0.32</v>
          </cell>
          <cell r="E539">
            <v>2.4</v>
          </cell>
          <cell r="F539">
            <v>2.8</v>
          </cell>
          <cell r="G539">
            <v>3.52</v>
          </cell>
          <cell r="H539">
            <v>5.12</v>
          </cell>
          <cell r="I539">
            <v>10.48</v>
          </cell>
          <cell r="J539">
            <v>11.52</v>
          </cell>
          <cell r="K539">
            <v>9.92</v>
          </cell>
          <cell r="L539">
            <v>8.8800000000000008</v>
          </cell>
          <cell r="M539">
            <v>5.92</v>
          </cell>
          <cell r="N539">
            <v>4.5599999999999996</v>
          </cell>
          <cell r="O539">
            <v>2.8</v>
          </cell>
        </row>
        <row r="540">
          <cell r="A540" t="str">
            <v>KRNCNY_6_UNIT</v>
          </cell>
          <cell r="B540" t="str">
            <v>KERN CANYON POWERHOUSE</v>
          </cell>
          <cell r="C540" t="str">
            <v>CAISO System</v>
          </cell>
          <cell r="D540">
            <v>6.02</v>
          </cell>
          <cell r="E540">
            <v>5.66</v>
          </cell>
          <cell r="F540">
            <v>6.5</v>
          </cell>
          <cell r="G540">
            <v>7.34</v>
          </cell>
          <cell r="H540">
            <v>7.49</v>
          </cell>
          <cell r="I540">
            <v>6.53</v>
          </cell>
          <cell r="J540">
            <v>6.02</v>
          </cell>
          <cell r="K540">
            <v>4.6399999999999997</v>
          </cell>
          <cell r="L540">
            <v>4.5</v>
          </cell>
          <cell r="M540">
            <v>3.53</v>
          </cell>
          <cell r="N540">
            <v>3.6</v>
          </cell>
          <cell r="O540">
            <v>4.05</v>
          </cell>
        </row>
        <row r="541">
          <cell r="A541" t="str">
            <v>KYCORA_6_KMSBT1</v>
          </cell>
          <cell r="B541" t="str">
            <v>Kearny Mesa Storage</v>
          </cell>
          <cell r="C541" t="str">
            <v>San Diego-IV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</row>
        <row r="542">
          <cell r="A542" t="str">
            <v>LACIEN_2_VENICE</v>
          </cell>
          <cell r="B542" t="str">
            <v>MWD Venice Hydroelectric Recovery Plant</v>
          </cell>
          <cell r="C542" t="str">
            <v>LA Basin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</row>
        <row r="543">
          <cell r="A543" t="str">
            <v>LAKHDG_6_UNIT 1</v>
          </cell>
          <cell r="B543" t="str">
            <v>Lake Hodges Pumped Storage-Unit1</v>
          </cell>
          <cell r="C543" t="str">
            <v>San Diego-IV</v>
          </cell>
          <cell r="D543">
            <v>20</v>
          </cell>
          <cell r="E543">
            <v>20</v>
          </cell>
          <cell r="F543">
            <v>20</v>
          </cell>
          <cell r="G543">
            <v>20</v>
          </cell>
          <cell r="H543">
            <v>20</v>
          </cell>
          <cell r="I543">
            <v>20</v>
          </cell>
          <cell r="J543">
            <v>20</v>
          </cell>
          <cell r="K543">
            <v>20</v>
          </cell>
          <cell r="L543">
            <v>20</v>
          </cell>
          <cell r="M543">
            <v>20</v>
          </cell>
          <cell r="N543">
            <v>20</v>
          </cell>
          <cell r="O543">
            <v>20</v>
          </cell>
        </row>
        <row r="544">
          <cell r="A544" t="str">
            <v>LAKHDG_6_UNIT 2</v>
          </cell>
          <cell r="B544" t="str">
            <v>Lake Hodges Pumped Storage-Unit2</v>
          </cell>
          <cell r="C544" t="str">
            <v>San Diego-IV</v>
          </cell>
          <cell r="D544">
            <v>20</v>
          </cell>
          <cell r="E544">
            <v>20</v>
          </cell>
          <cell r="F544">
            <v>20</v>
          </cell>
          <cell r="G544">
            <v>20</v>
          </cell>
          <cell r="H544">
            <v>20</v>
          </cell>
          <cell r="I544">
            <v>20</v>
          </cell>
          <cell r="J544">
            <v>20</v>
          </cell>
          <cell r="K544">
            <v>20</v>
          </cell>
          <cell r="L544">
            <v>20</v>
          </cell>
          <cell r="M544">
            <v>20</v>
          </cell>
          <cell r="N544">
            <v>20</v>
          </cell>
          <cell r="O544">
            <v>20</v>
          </cell>
        </row>
        <row r="545">
          <cell r="A545" t="str">
            <v>LAMONT_1_SOLAR1</v>
          </cell>
          <cell r="B545" t="str">
            <v>Regulus Solar</v>
          </cell>
          <cell r="C545" t="str">
            <v>Kern</v>
          </cell>
          <cell r="D545">
            <v>0.24</v>
          </cell>
          <cell r="E545">
            <v>1.8</v>
          </cell>
          <cell r="F545">
            <v>2.1</v>
          </cell>
          <cell r="G545">
            <v>2.64</v>
          </cell>
          <cell r="H545">
            <v>3.84</v>
          </cell>
          <cell r="I545">
            <v>7.86</v>
          </cell>
          <cell r="J545">
            <v>8.64</v>
          </cell>
          <cell r="K545">
            <v>7.44</v>
          </cell>
          <cell r="L545">
            <v>6.66</v>
          </cell>
          <cell r="M545">
            <v>4.4400000000000004</v>
          </cell>
          <cell r="N545">
            <v>3.42</v>
          </cell>
          <cell r="O545">
            <v>2.1</v>
          </cell>
        </row>
        <row r="546">
          <cell r="A546" t="str">
            <v>LAMONT_1_SOLAR2</v>
          </cell>
          <cell r="B546" t="str">
            <v>Redwood Solar Farm 4</v>
          </cell>
          <cell r="C546" t="str">
            <v>Kern</v>
          </cell>
          <cell r="D546">
            <v>0.08</v>
          </cell>
          <cell r="E546">
            <v>0.6</v>
          </cell>
          <cell r="F546">
            <v>0.7</v>
          </cell>
          <cell r="G546">
            <v>0.88</v>
          </cell>
          <cell r="H546">
            <v>1.28</v>
          </cell>
          <cell r="I546">
            <v>2.62</v>
          </cell>
          <cell r="J546">
            <v>2.88</v>
          </cell>
          <cell r="K546">
            <v>2.48</v>
          </cell>
          <cell r="L546">
            <v>2.2200000000000002</v>
          </cell>
          <cell r="M546">
            <v>1.48</v>
          </cell>
          <cell r="N546">
            <v>1.1399999999999999</v>
          </cell>
          <cell r="O546">
            <v>0.7</v>
          </cell>
        </row>
        <row r="547">
          <cell r="A547" t="str">
            <v>LAMONT_1_SOLAR3</v>
          </cell>
          <cell r="B547" t="str">
            <v>Woodmere Solar Farm</v>
          </cell>
          <cell r="C547" t="str">
            <v>Kern</v>
          </cell>
          <cell r="D547">
            <v>0.06</v>
          </cell>
          <cell r="E547">
            <v>0.45</v>
          </cell>
          <cell r="F547">
            <v>0.52</v>
          </cell>
          <cell r="G547">
            <v>0.66</v>
          </cell>
          <cell r="H547">
            <v>0.96</v>
          </cell>
          <cell r="I547">
            <v>1.96</v>
          </cell>
          <cell r="J547">
            <v>2.16</v>
          </cell>
          <cell r="K547">
            <v>1.86</v>
          </cell>
          <cell r="L547">
            <v>1.66</v>
          </cell>
          <cell r="M547">
            <v>1.1100000000000001</v>
          </cell>
          <cell r="N547">
            <v>0.85</v>
          </cell>
          <cell r="O547">
            <v>0.52</v>
          </cell>
        </row>
        <row r="548">
          <cell r="A548" t="str">
            <v>LAMONT_1_SOLAR4</v>
          </cell>
          <cell r="B548" t="str">
            <v>Hayworth Solar Farm</v>
          </cell>
          <cell r="C548" t="str">
            <v>Kern</v>
          </cell>
          <cell r="D548">
            <v>0.11</v>
          </cell>
          <cell r="E548">
            <v>0.8</v>
          </cell>
          <cell r="F548">
            <v>0.93</v>
          </cell>
          <cell r="G548">
            <v>1.17</v>
          </cell>
          <cell r="H548">
            <v>1.71</v>
          </cell>
          <cell r="I548">
            <v>3.49</v>
          </cell>
          <cell r="J548">
            <v>3.84</v>
          </cell>
          <cell r="K548">
            <v>3.31</v>
          </cell>
          <cell r="L548">
            <v>2.96</v>
          </cell>
          <cell r="M548">
            <v>1.97</v>
          </cell>
          <cell r="N548">
            <v>1.52</v>
          </cell>
          <cell r="O548">
            <v>0.93</v>
          </cell>
        </row>
        <row r="549">
          <cell r="A549" t="str">
            <v>LAMONT_1_SOLAR5</v>
          </cell>
          <cell r="B549" t="str">
            <v>Redcrest Solar Farm</v>
          </cell>
          <cell r="C549" t="str">
            <v>Kern</v>
          </cell>
          <cell r="D549">
            <v>7.0000000000000007E-2</v>
          </cell>
          <cell r="E549">
            <v>0.5</v>
          </cell>
          <cell r="F549">
            <v>0.57999999999999996</v>
          </cell>
          <cell r="G549">
            <v>0.73</v>
          </cell>
          <cell r="H549">
            <v>1.07</v>
          </cell>
          <cell r="I549">
            <v>2.1800000000000002</v>
          </cell>
          <cell r="J549">
            <v>2.4</v>
          </cell>
          <cell r="K549">
            <v>2.0699999999999998</v>
          </cell>
          <cell r="L549">
            <v>1.85</v>
          </cell>
          <cell r="M549">
            <v>1.23</v>
          </cell>
          <cell r="N549">
            <v>0.95</v>
          </cell>
          <cell r="O549">
            <v>0.57999999999999996</v>
          </cell>
        </row>
        <row r="550">
          <cell r="A550" t="str">
            <v>LAPLMA_2_UNIT 1</v>
          </cell>
          <cell r="B550" t="str">
            <v>La Paloma Generating Plant Unit #1</v>
          </cell>
          <cell r="C550" t="str">
            <v>CAISO System</v>
          </cell>
          <cell r="D550">
            <v>259.8</v>
          </cell>
          <cell r="E550">
            <v>259.8</v>
          </cell>
          <cell r="F550">
            <v>259.8</v>
          </cell>
          <cell r="G550">
            <v>259.8</v>
          </cell>
          <cell r="H550">
            <v>259.8</v>
          </cell>
          <cell r="I550">
            <v>259.8</v>
          </cell>
          <cell r="J550">
            <v>259.8</v>
          </cell>
          <cell r="K550">
            <v>259.8</v>
          </cell>
          <cell r="L550">
            <v>259.8</v>
          </cell>
          <cell r="M550">
            <v>259.8</v>
          </cell>
          <cell r="N550">
            <v>259.8</v>
          </cell>
          <cell r="O550">
            <v>259.8</v>
          </cell>
        </row>
        <row r="551">
          <cell r="A551" t="str">
            <v>LAPLMA_2_UNIT 2</v>
          </cell>
          <cell r="B551" t="str">
            <v>La Paloma Generating Plant Unit #2</v>
          </cell>
          <cell r="C551" t="str">
            <v>CAISO System</v>
          </cell>
          <cell r="D551">
            <v>260.2</v>
          </cell>
          <cell r="E551">
            <v>260.2</v>
          </cell>
          <cell r="F551">
            <v>260.2</v>
          </cell>
          <cell r="G551">
            <v>260.2</v>
          </cell>
          <cell r="H551">
            <v>260.2</v>
          </cell>
          <cell r="I551">
            <v>260.2</v>
          </cell>
          <cell r="J551">
            <v>260.2</v>
          </cell>
          <cell r="K551">
            <v>260.2</v>
          </cell>
          <cell r="L551">
            <v>260.2</v>
          </cell>
          <cell r="M551">
            <v>260.2</v>
          </cell>
          <cell r="N551">
            <v>260.2</v>
          </cell>
          <cell r="O551">
            <v>260.2</v>
          </cell>
        </row>
        <row r="552">
          <cell r="A552" t="str">
            <v>LAPLMA_2_UNIT 3</v>
          </cell>
          <cell r="B552" t="str">
            <v>La Paloma Generating Plant Unit #3</v>
          </cell>
          <cell r="C552" t="str">
            <v>CAISO System</v>
          </cell>
          <cell r="D552">
            <v>256.14999999999998</v>
          </cell>
          <cell r="E552">
            <v>256.14999999999998</v>
          </cell>
          <cell r="F552">
            <v>256.14999999999998</v>
          </cell>
          <cell r="G552">
            <v>256.14999999999998</v>
          </cell>
          <cell r="H552">
            <v>256.14999999999998</v>
          </cell>
          <cell r="I552">
            <v>256.14999999999998</v>
          </cell>
          <cell r="J552">
            <v>256.14999999999998</v>
          </cell>
          <cell r="K552">
            <v>256.14999999999998</v>
          </cell>
          <cell r="L552">
            <v>256.14999999999998</v>
          </cell>
          <cell r="M552">
            <v>256.14999999999998</v>
          </cell>
          <cell r="N552">
            <v>256.14999999999998</v>
          </cell>
          <cell r="O552">
            <v>256.14999999999998</v>
          </cell>
        </row>
        <row r="553">
          <cell r="A553" t="str">
            <v>LAPLMA_2_UNIT 4</v>
          </cell>
          <cell r="B553" t="str">
            <v>LA PALOMA GENERATING PLANT, UNIT #4</v>
          </cell>
          <cell r="C553" t="str">
            <v>CAISO System</v>
          </cell>
          <cell r="D553">
            <v>253.29</v>
          </cell>
          <cell r="E553">
            <v>253.29</v>
          </cell>
          <cell r="F553">
            <v>253.29</v>
          </cell>
          <cell r="G553">
            <v>253.29</v>
          </cell>
          <cell r="H553">
            <v>253.29</v>
          </cell>
          <cell r="I553">
            <v>253.29</v>
          </cell>
          <cell r="J553">
            <v>253.29</v>
          </cell>
          <cell r="K553">
            <v>253.29</v>
          </cell>
          <cell r="L553">
            <v>253.29</v>
          </cell>
          <cell r="M553">
            <v>253.29</v>
          </cell>
          <cell r="N553">
            <v>253.29</v>
          </cell>
          <cell r="O553">
            <v>253.29</v>
          </cell>
        </row>
        <row r="554">
          <cell r="A554" t="str">
            <v>LARKSP_6_UNIT 1</v>
          </cell>
          <cell r="B554" t="str">
            <v>LARKSPUR PEAKER UNIT 1</v>
          </cell>
          <cell r="C554" t="str">
            <v>San Diego-IV</v>
          </cell>
          <cell r="D554">
            <v>49</v>
          </cell>
          <cell r="E554">
            <v>49</v>
          </cell>
          <cell r="F554">
            <v>49</v>
          </cell>
          <cell r="G554">
            <v>49</v>
          </cell>
          <cell r="H554">
            <v>49</v>
          </cell>
          <cell r="I554">
            <v>49</v>
          </cell>
          <cell r="J554">
            <v>49</v>
          </cell>
          <cell r="K554">
            <v>49</v>
          </cell>
          <cell r="L554">
            <v>49</v>
          </cell>
          <cell r="M554">
            <v>49</v>
          </cell>
          <cell r="N554">
            <v>49</v>
          </cell>
          <cell r="O554">
            <v>49</v>
          </cell>
        </row>
        <row r="555">
          <cell r="A555" t="str">
            <v>LARKSP_6_UNIT 2</v>
          </cell>
          <cell r="B555" t="str">
            <v>LARKSPUR PEAKER UNIT 2</v>
          </cell>
          <cell r="C555" t="str">
            <v>San Diego-IV</v>
          </cell>
          <cell r="D555">
            <v>49</v>
          </cell>
          <cell r="E555">
            <v>49</v>
          </cell>
          <cell r="F555">
            <v>49</v>
          </cell>
          <cell r="G555">
            <v>49</v>
          </cell>
          <cell r="H555">
            <v>49</v>
          </cell>
          <cell r="I555">
            <v>49</v>
          </cell>
          <cell r="J555">
            <v>49</v>
          </cell>
          <cell r="K555">
            <v>49</v>
          </cell>
          <cell r="L555">
            <v>49</v>
          </cell>
          <cell r="M555">
            <v>49</v>
          </cell>
          <cell r="N555">
            <v>49</v>
          </cell>
          <cell r="O555">
            <v>49</v>
          </cell>
        </row>
        <row r="556">
          <cell r="A556" t="str">
            <v>LAROA2_2_UNITA1</v>
          </cell>
          <cell r="B556" t="str">
            <v>LR2</v>
          </cell>
          <cell r="C556" t="str">
            <v>San Diego-IV</v>
          </cell>
          <cell r="D556">
            <v>322</v>
          </cell>
          <cell r="E556">
            <v>322</v>
          </cell>
          <cell r="F556">
            <v>322</v>
          </cell>
          <cell r="G556">
            <v>322</v>
          </cell>
          <cell r="H556">
            <v>322</v>
          </cell>
          <cell r="I556">
            <v>322</v>
          </cell>
          <cell r="J556">
            <v>322</v>
          </cell>
          <cell r="K556">
            <v>322</v>
          </cell>
          <cell r="L556">
            <v>322</v>
          </cell>
          <cell r="M556">
            <v>322</v>
          </cell>
          <cell r="N556">
            <v>322</v>
          </cell>
          <cell r="O556">
            <v>322</v>
          </cell>
        </row>
        <row r="557">
          <cell r="A557" t="str">
            <v>LASSEN_6_UNITS</v>
          </cell>
          <cell r="B557" t="str">
            <v>Honey Lake Power</v>
          </cell>
          <cell r="C557" t="str">
            <v>CAISO System</v>
          </cell>
          <cell r="D557">
            <v>30</v>
          </cell>
          <cell r="E557">
            <v>30</v>
          </cell>
          <cell r="F557">
            <v>30</v>
          </cell>
          <cell r="G557">
            <v>30</v>
          </cell>
          <cell r="H557">
            <v>30</v>
          </cell>
          <cell r="I557">
            <v>30</v>
          </cell>
          <cell r="J557">
            <v>30</v>
          </cell>
          <cell r="K557">
            <v>30</v>
          </cell>
          <cell r="L557">
            <v>30</v>
          </cell>
          <cell r="M557">
            <v>30</v>
          </cell>
          <cell r="N557">
            <v>30</v>
          </cell>
          <cell r="O557">
            <v>30</v>
          </cell>
        </row>
        <row r="558">
          <cell r="A558" t="str">
            <v>LAWRNC_7_SUNYVL</v>
          </cell>
          <cell r="B558" t="str">
            <v>City of Sunnyvale Unit 1 and 2</v>
          </cell>
          <cell r="C558" t="str">
            <v>Bay Area</v>
          </cell>
          <cell r="D558">
            <v>0.03</v>
          </cell>
          <cell r="E558">
            <v>0.01</v>
          </cell>
          <cell r="F558">
            <v>0</v>
          </cell>
          <cell r="G558">
            <v>0</v>
          </cell>
          <cell r="H558">
            <v>0.03</v>
          </cell>
          <cell r="I558">
            <v>0.03</v>
          </cell>
          <cell r="J558">
            <v>0.02</v>
          </cell>
          <cell r="K558">
            <v>0.02</v>
          </cell>
          <cell r="L558">
            <v>0.02</v>
          </cell>
          <cell r="M558">
            <v>0.03</v>
          </cell>
          <cell r="N558">
            <v>0.04</v>
          </cell>
          <cell r="O558">
            <v>0.06</v>
          </cell>
        </row>
        <row r="559">
          <cell r="A559" t="str">
            <v>LEBECS_2_UNITS</v>
          </cell>
          <cell r="B559" t="str">
            <v>Pastoria Energy Facility</v>
          </cell>
          <cell r="C559" t="str">
            <v>Big Creek-Ventura</v>
          </cell>
          <cell r="D559">
            <v>799</v>
          </cell>
          <cell r="E559">
            <v>799</v>
          </cell>
          <cell r="F559">
            <v>795</v>
          </cell>
          <cell r="G559">
            <v>785</v>
          </cell>
          <cell r="H559">
            <v>775</v>
          </cell>
          <cell r="I559">
            <v>770</v>
          </cell>
          <cell r="J559">
            <v>775</v>
          </cell>
          <cell r="K559">
            <v>775</v>
          </cell>
          <cell r="L559">
            <v>775</v>
          </cell>
          <cell r="M559">
            <v>785</v>
          </cell>
          <cell r="N559">
            <v>799.47</v>
          </cell>
          <cell r="O559">
            <v>799.47</v>
          </cell>
        </row>
        <row r="560">
          <cell r="A560" t="str">
            <v>LECEF_1_UNITS</v>
          </cell>
          <cell r="B560" t="str">
            <v>LOS ESTEROS ENERGY FACILITY AGGREGATE</v>
          </cell>
          <cell r="C560" t="str">
            <v>Bay Area</v>
          </cell>
          <cell r="D560">
            <v>304</v>
          </cell>
          <cell r="E560">
            <v>304</v>
          </cell>
          <cell r="F560">
            <v>304</v>
          </cell>
          <cell r="G560">
            <v>303</v>
          </cell>
          <cell r="H560">
            <v>303</v>
          </cell>
          <cell r="I560">
            <v>303</v>
          </cell>
          <cell r="J560">
            <v>302</v>
          </cell>
          <cell r="K560">
            <v>301.5</v>
          </cell>
          <cell r="L560">
            <v>303</v>
          </cell>
          <cell r="M560">
            <v>304</v>
          </cell>
          <cell r="N560">
            <v>304</v>
          </cell>
          <cell r="O560">
            <v>304</v>
          </cell>
        </row>
        <row r="561">
          <cell r="A561" t="str">
            <v>LEPRFD_1_KANSAS</v>
          </cell>
          <cell r="B561" t="str">
            <v>Kansas</v>
          </cell>
          <cell r="C561" t="str">
            <v>Fresno</v>
          </cell>
          <cell r="D561">
            <v>0.08</v>
          </cell>
          <cell r="E561">
            <v>0.6</v>
          </cell>
          <cell r="F561">
            <v>0.7</v>
          </cell>
          <cell r="G561">
            <v>0.88</v>
          </cell>
          <cell r="H561">
            <v>1.28</v>
          </cell>
          <cell r="I561">
            <v>2.62</v>
          </cell>
          <cell r="J561">
            <v>2.88</v>
          </cell>
          <cell r="K561">
            <v>2.48</v>
          </cell>
          <cell r="L561">
            <v>2.2200000000000002</v>
          </cell>
          <cell r="M561">
            <v>1.48</v>
          </cell>
          <cell r="N561">
            <v>1.1399999999999999</v>
          </cell>
          <cell r="O561">
            <v>0.7</v>
          </cell>
        </row>
        <row r="562">
          <cell r="A562" t="str">
            <v>LGHTHP_6_ICEGEN</v>
          </cell>
          <cell r="B562" t="str">
            <v>CARSON COGENERATION</v>
          </cell>
          <cell r="C562" t="str">
            <v>LA Basin</v>
          </cell>
          <cell r="D562">
            <v>48</v>
          </cell>
          <cell r="E562">
            <v>48</v>
          </cell>
          <cell r="F562">
            <v>48</v>
          </cell>
          <cell r="G562">
            <v>48</v>
          </cell>
          <cell r="H562">
            <v>48</v>
          </cell>
          <cell r="I562">
            <v>48</v>
          </cell>
          <cell r="J562">
            <v>48</v>
          </cell>
          <cell r="K562">
            <v>48</v>
          </cell>
          <cell r="L562">
            <v>48</v>
          </cell>
          <cell r="M562">
            <v>48</v>
          </cell>
          <cell r="N562">
            <v>48</v>
          </cell>
          <cell r="O562">
            <v>48</v>
          </cell>
        </row>
        <row r="563">
          <cell r="A563" t="str">
            <v>LHILLS_6_SOLAR1</v>
          </cell>
          <cell r="B563" t="str">
            <v>Lost Hills Solar</v>
          </cell>
          <cell r="C563" t="str">
            <v>CAISO System</v>
          </cell>
          <cell r="D563">
            <v>0.08</v>
          </cell>
          <cell r="E563">
            <v>0.6</v>
          </cell>
          <cell r="F563">
            <v>0.7</v>
          </cell>
          <cell r="G563">
            <v>0.88</v>
          </cell>
          <cell r="H563">
            <v>1.28</v>
          </cell>
          <cell r="I563">
            <v>2.62</v>
          </cell>
          <cell r="J563">
            <v>2.88</v>
          </cell>
          <cell r="K563">
            <v>2.48</v>
          </cell>
          <cell r="L563">
            <v>2.2200000000000002</v>
          </cell>
          <cell r="M563">
            <v>1.48</v>
          </cell>
          <cell r="N563">
            <v>1.1399999999999999</v>
          </cell>
          <cell r="O563">
            <v>0.7</v>
          </cell>
        </row>
        <row r="564">
          <cell r="A564" t="str">
            <v>LILIAC_6_SOLAR</v>
          </cell>
          <cell r="B564" t="str">
            <v>Mesa Crest</v>
          </cell>
          <cell r="C564" t="str">
            <v>San Diego-IV</v>
          </cell>
          <cell r="D564">
            <v>0.01</v>
          </cell>
          <cell r="E564">
            <v>0.09</v>
          </cell>
          <cell r="F564">
            <v>0.11</v>
          </cell>
          <cell r="G564">
            <v>0.13</v>
          </cell>
          <cell r="H564">
            <v>0.19</v>
          </cell>
          <cell r="I564">
            <v>0.39</v>
          </cell>
          <cell r="J564">
            <v>0.43</v>
          </cell>
          <cell r="K564">
            <v>0.37</v>
          </cell>
          <cell r="L564">
            <v>0.33</v>
          </cell>
          <cell r="M564">
            <v>0.22</v>
          </cell>
          <cell r="N564">
            <v>0.17</v>
          </cell>
          <cell r="O564">
            <v>0.11</v>
          </cell>
        </row>
        <row r="565">
          <cell r="A565" t="str">
            <v>LITLRK_6_GBCSR1</v>
          </cell>
          <cell r="B565" t="str">
            <v>Green Beanworks C</v>
          </cell>
          <cell r="C565" t="str">
            <v>Big Creek-Ventura</v>
          </cell>
          <cell r="D565">
            <v>0.01</v>
          </cell>
          <cell r="E565">
            <v>0.09</v>
          </cell>
          <cell r="F565">
            <v>0.11</v>
          </cell>
          <cell r="G565">
            <v>0.13</v>
          </cell>
          <cell r="H565">
            <v>0.19</v>
          </cell>
          <cell r="I565">
            <v>0.39</v>
          </cell>
          <cell r="J565">
            <v>0.43</v>
          </cell>
          <cell r="K565">
            <v>0.37</v>
          </cell>
          <cell r="L565">
            <v>0.33</v>
          </cell>
          <cell r="M565">
            <v>0.22</v>
          </cell>
          <cell r="N565">
            <v>0.17</v>
          </cell>
          <cell r="O565">
            <v>0.11</v>
          </cell>
        </row>
        <row r="566">
          <cell r="A566" t="str">
            <v>LITLRK_6_SEPV01</v>
          </cell>
          <cell r="B566" t="str">
            <v>Gestamp Solar 1</v>
          </cell>
          <cell r="C566" t="str">
            <v>Big Creek-Ventura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</row>
        <row r="567">
          <cell r="A567" t="str">
            <v>LITLRK_6_SOLAR1</v>
          </cell>
          <cell r="B567" t="str">
            <v xml:space="preserve">Lancaster Little Rock C </v>
          </cell>
          <cell r="C567" t="str">
            <v>Big Creek-Ventura</v>
          </cell>
          <cell r="D567">
            <v>0.02</v>
          </cell>
          <cell r="E567">
            <v>0.15</v>
          </cell>
          <cell r="F567">
            <v>0.18</v>
          </cell>
          <cell r="G567">
            <v>0.22</v>
          </cell>
          <cell r="H567">
            <v>0.32</v>
          </cell>
          <cell r="I567">
            <v>0.66</v>
          </cell>
          <cell r="J567">
            <v>0.72</v>
          </cell>
          <cell r="K567">
            <v>0.62</v>
          </cell>
          <cell r="L567">
            <v>0.56000000000000005</v>
          </cell>
          <cell r="M567">
            <v>0.37</v>
          </cell>
          <cell r="N567">
            <v>0.28999999999999998</v>
          </cell>
          <cell r="O567">
            <v>0.18</v>
          </cell>
        </row>
        <row r="568">
          <cell r="A568" t="str">
            <v>LITLRK_6_SOLAR2</v>
          </cell>
          <cell r="B568" t="str">
            <v>Palmdale 18</v>
          </cell>
          <cell r="C568" t="str">
            <v>Big Creek-Ventura</v>
          </cell>
          <cell r="D568">
            <v>0.01</v>
          </cell>
          <cell r="E568">
            <v>0.06</v>
          </cell>
          <cell r="F568">
            <v>7.0000000000000007E-2</v>
          </cell>
          <cell r="G568">
            <v>0.09</v>
          </cell>
          <cell r="H568">
            <v>0.13</v>
          </cell>
          <cell r="I568">
            <v>0.26</v>
          </cell>
          <cell r="J568">
            <v>0.28999999999999998</v>
          </cell>
          <cell r="K568">
            <v>0.25</v>
          </cell>
          <cell r="L568">
            <v>0.22</v>
          </cell>
          <cell r="M568">
            <v>0.15</v>
          </cell>
          <cell r="N568">
            <v>0.11</v>
          </cell>
          <cell r="O568">
            <v>7.0000000000000007E-2</v>
          </cell>
        </row>
        <row r="569">
          <cell r="A569" t="str">
            <v>LITLRK_6_SOLAR3</v>
          </cell>
          <cell r="B569" t="str">
            <v>One Ten Partners</v>
          </cell>
          <cell r="C569" t="str">
            <v>Big Creek-Ventura</v>
          </cell>
          <cell r="D569">
            <v>0.01</v>
          </cell>
          <cell r="E569">
            <v>0.06</v>
          </cell>
          <cell r="F569">
            <v>7.0000000000000007E-2</v>
          </cell>
          <cell r="G569">
            <v>0.09</v>
          </cell>
          <cell r="H569">
            <v>0.13</v>
          </cell>
          <cell r="I569">
            <v>0.26</v>
          </cell>
          <cell r="J569">
            <v>0.28999999999999998</v>
          </cell>
          <cell r="K569">
            <v>0.25</v>
          </cell>
          <cell r="L569">
            <v>0.22</v>
          </cell>
          <cell r="M569">
            <v>0.15</v>
          </cell>
          <cell r="N569">
            <v>0.11</v>
          </cell>
          <cell r="O569">
            <v>7.0000000000000007E-2</v>
          </cell>
        </row>
        <row r="570">
          <cell r="A570" t="str">
            <v>LITLRK_6_SOLAR4</v>
          </cell>
          <cell r="B570" t="str">
            <v>Little Rock Pham Solar</v>
          </cell>
          <cell r="C570" t="str">
            <v>Big Creek-Ventura</v>
          </cell>
          <cell r="D570">
            <v>0.01</v>
          </cell>
          <cell r="E570">
            <v>0.09</v>
          </cell>
          <cell r="F570">
            <v>0.11</v>
          </cell>
          <cell r="G570">
            <v>0.13</v>
          </cell>
          <cell r="H570">
            <v>0.19</v>
          </cell>
          <cell r="I570">
            <v>0.39</v>
          </cell>
          <cell r="J570">
            <v>0.43</v>
          </cell>
          <cell r="K570">
            <v>0.37</v>
          </cell>
          <cell r="L570">
            <v>0.33</v>
          </cell>
          <cell r="M570">
            <v>0.22</v>
          </cell>
          <cell r="N570">
            <v>0.17</v>
          </cell>
          <cell r="O570">
            <v>0.11</v>
          </cell>
        </row>
        <row r="571">
          <cell r="A571" t="str">
            <v>LIVEOK_6_SOLAR</v>
          </cell>
          <cell r="B571" t="str">
            <v>Harris</v>
          </cell>
          <cell r="C571" t="str">
            <v>Sierra</v>
          </cell>
          <cell r="D571">
            <v>0.01</v>
          </cell>
          <cell r="E571">
            <v>0.04</v>
          </cell>
          <cell r="F571">
            <v>0.04</v>
          </cell>
          <cell r="G571">
            <v>0.06</v>
          </cell>
          <cell r="H571">
            <v>0.08</v>
          </cell>
          <cell r="I571">
            <v>0.16</v>
          </cell>
          <cell r="J571">
            <v>0.18</v>
          </cell>
          <cell r="K571">
            <v>0.16</v>
          </cell>
          <cell r="L571">
            <v>0.14000000000000001</v>
          </cell>
          <cell r="M571">
            <v>0.09</v>
          </cell>
          <cell r="N571">
            <v>7.0000000000000007E-2</v>
          </cell>
          <cell r="O571">
            <v>0.04</v>
          </cell>
        </row>
        <row r="572">
          <cell r="A572" t="str">
            <v>LIVOAK_1_UNIT 1</v>
          </cell>
          <cell r="B572" t="str">
            <v>LIVE OAK LIMITED</v>
          </cell>
          <cell r="C572" t="str">
            <v>Kern</v>
          </cell>
          <cell r="D572">
            <v>49.7</v>
          </cell>
          <cell r="E572">
            <v>49.7</v>
          </cell>
          <cell r="F572">
            <v>49.7</v>
          </cell>
          <cell r="G572">
            <v>49.7</v>
          </cell>
          <cell r="H572">
            <v>49.7</v>
          </cell>
          <cell r="I572">
            <v>49.7</v>
          </cell>
          <cell r="J572">
            <v>49.7</v>
          </cell>
          <cell r="K572">
            <v>49.7</v>
          </cell>
          <cell r="L572">
            <v>49.7</v>
          </cell>
          <cell r="M572">
            <v>49.7</v>
          </cell>
          <cell r="N572">
            <v>49.7</v>
          </cell>
          <cell r="O572">
            <v>49.7</v>
          </cell>
        </row>
        <row r="573">
          <cell r="A573" t="str">
            <v>LMBEPK_2_UNITA1</v>
          </cell>
          <cell r="B573" t="str">
            <v>Lambie Energy Center, Unit #1</v>
          </cell>
          <cell r="C573" t="str">
            <v>Bay Area</v>
          </cell>
          <cell r="D573">
            <v>47.5</v>
          </cell>
          <cell r="E573">
            <v>47.5</v>
          </cell>
          <cell r="F573">
            <v>47.5</v>
          </cell>
          <cell r="G573">
            <v>47.5</v>
          </cell>
          <cell r="H573">
            <v>47.5</v>
          </cell>
          <cell r="I573">
            <v>47.5</v>
          </cell>
          <cell r="J573">
            <v>47.5</v>
          </cell>
          <cell r="K573">
            <v>47.5</v>
          </cell>
          <cell r="L573">
            <v>47.5</v>
          </cell>
          <cell r="M573">
            <v>47.5</v>
          </cell>
          <cell r="N573">
            <v>47.5</v>
          </cell>
          <cell r="O573">
            <v>47.5</v>
          </cell>
        </row>
        <row r="574">
          <cell r="A574" t="str">
            <v>LMBEPK_2_UNITA2</v>
          </cell>
          <cell r="B574" t="str">
            <v>Creed Energy Center, Unit #1</v>
          </cell>
          <cell r="C574" t="str">
            <v>Bay Area</v>
          </cell>
          <cell r="D574">
            <v>47.6</v>
          </cell>
          <cell r="E574">
            <v>47.6</v>
          </cell>
          <cell r="F574">
            <v>47.6</v>
          </cell>
          <cell r="G574">
            <v>47.6</v>
          </cell>
          <cell r="H574">
            <v>47.6</v>
          </cell>
          <cell r="I574">
            <v>47.6</v>
          </cell>
          <cell r="J574">
            <v>47.6</v>
          </cell>
          <cell r="K574">
            <v>47.6</v>
          </cell>
          <cell r="L574">
            <v>47.6</v>
          </cell>
          <cell r="M574">
            <v>47.6</v>
          </cell>
          <cell r="N574">
            <v>47.6</v>
          </cell>
          <cell r="O574">
            <v>47.6</v>
          </cell>
        </row>
        <row r="575">
          <cell r="A575" t="str">
            <v>LMBEPK_2_UNITA3</v>
          </cell>
          <cell r="B575" t="str">
            <v>Goose Haven Energy Center, Unit #1</v>
          </cell>
          <cell r="C575" t="str">
            <v>Bay Area</v>
          </cell>
          <cell r="D575">
            <v>47.75</v>
          </cell>
          <cell r="E575">
            <v>47.75</v>
          </cell>
          <cell r="F575">
            <v>47.75</v>
          </cell>
          <cell r="G575">
            <v>47.75</v>
          </cell>
          <cell r="H575">
            <v>47.75</v>
          </cell>
          <cell r="I575">
            <v>47.75</v>
          </cell>
          <cell r="J575">
            <v>47.75</v>
          </cell>
          <cell r="K575">
            <v>47.75</v>
          </cell>
          <cell r="L575">
            <v>47.75</v>
          </cell>
          <cell r="M575">
            <v>47.75</v>
          </cell>
          <cell r="N575">
            <v>47.75</v>
          </cell>
          <cell r="O575">
            <v>47.75</v>
          </cell>
        </row>
        <row r="576">
          <cell r="A576" t="str">
            <v>LMEC_1_PL1X3</v>
          </cell>
          <cell r="B576" t="str">
            <v>Los Medanos Energy Center AGGREGATE</v>
          </cell>
          <cell r="C576" t="str">
            <v>Bay Area</v>
          </cell>
          <cell r="D576">
            <v>580</v>
          </cell>
          <cell r="E576">
            <v>580</v>
          </cell>
          <cell r="F576">
            <v>580</v>
          </cell>
          <cell r="G576">
            <v>580</v>
          </cell>
          <cell r="H576">
            <v>580</v>
          </cell>
          <cell r="I576">
            <v>580</v>
          </cell>
          <cell r="J576">
            <v>580</v>
          </cell>
          <cell r="K576">
            <v>580</v>
          </cell>
          <cell r="L576">
            <v>580</v>
          </cell>
          <cell r="M576">
            <v>580</v>
          </cell>
          <cell r="N576">
            <v>580</v>
          </cell>
          <cell r="O576">
            <v>580</v>
          </cell>
        </row>
        <row r="577">
          <cell r="A577" t="str">
            <v>LNCSTR_6_CREST</v>
          </cell>
          <cell r="B577" t="str">
            <v>Lanacaster Aggregate Solar Resources</v>
          </cell>
          <cell r="C577" t="str">
            <v>Big Creek-Ventura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</row>
        <row r="578">
          <cell r="A578" t="str">
            <v>LNCSTR_6_SOLAR2</v>
          </cell>
          <cell r="B578" t="str">
            <v>SEPV Sierra NGR</v>
          </cell>
          <cell r="C578" t="str">
            <v>Big Creek-Ventura</v>
          </cell>
          <cell r="D578">
            <v>3.13</v>
          </cell>
          <cell r="E578">
            <v>4.1100000000000003</v>
          </cell>
          <cell r="F578">
            <v>4.26</v>
          </cell>
          <cell r="G578">
            <v>4.28</v>
          </cell>
          <cell r="H578">
            <v>4.3099999999999996</v>
          </cell>
          <cell r="I578">
            <v>4.3899999999999997</v>
          </cell>
          <cell r="J578">
            <v>4.41</v>
          </cell>
          <cell r="K578">
            <v>4.37</v>
          </cell>
          <cell r="L578">
            <v>4.32</v>
          </cell>
          <cell r="M578">
            <v>4.2699999999999996</v>
          </cell>
          <cell r="N578">
            <v>3.58</v>
          </cell>
          <cell r="O578">
            <v>2.57</v>
          </cell>
        </row>
        <row r="579">
          <cell r="A579" t="str">
            <v>LOCKFD_1_BEARCK</v>
          </cell>
          <cell r="B579" t="str">
            <v>Bear Creek Solar</v>
          </cell>
          <cell r="C579" t="str">
            <v>Stockton</v>
          </cell>
          <cell r="D579">
            <v>0.01</v>
          </cell>
          <cell r="E579">
            <v>0.05</v>
          </cell>
          <cell r="F579">
            <v>0.05</v>
          </cell>
          <cell r="G579">
            <v>7.0000000000000007E-2</v>
          </cell>
          <cell r="H579">
            <v>0.1</v>
          </cell>
          <cell r="I579">
            <v>0.2</v>
          </cell>
          <cell r="J579">
            <v>0.22</v>
          </cell>
          <cell r="K579">
            <v>0.19</v>
          </cell>
          <cell r="L579">
            <v>0.17</v>
          </cell>
          <cell r="M579">
            <v>0.11</v>
          </cell>
          <cell r="N579">
            <v>0.09</v>
          </cell>
          <cell r="O579">
            <v>0.05</v>
          </cell>
        </row>
        <row r="580">
          <cell r="A580" t="str">
            <v>LOCKFD_1_KSOLAR</v>
          </cell>
          <cell r="B580" t="str">
            <v>Kettleman Solar</v>
          </cell>
          <cell r="C580" t="str">
            <v>Stockton</v>
          </cell>
          <cell r="D580">
            <v>0</v>
          </cell>
          <cell r="E580">
            <v>0.03</v>
          </cell>
          <cell r="F580">
            <v>0.04</v>
          </cell>
          <cell r="G580">
            <v>0.04</v>
          </cell>
          <cell r="H580">
            <v>0.06</v>
          </cell>
          <cell r="I580">
            <v>0.13</v>
          </cell>
          <cell r="J580">
            <v>0.14000000000000001</v>
          </cell>
          <cell r="K580">
            <v>0.12</v>
          </cell>
          <cell r="L580">
            <v>0.11</v>
          </cell>
          <cell r="M580">
            <v>7.0000000000000007E-2</v>
          </cell>
          <cell r="N580">
            <v>0.06</v>
          </cell>
          <cell r="O580">
            <v>0.04</v>
          </cell>
        </row>
        <row r="581">
          <cell r="A581" t="str">
            <v>LODI25_2_UNIT 1</v>
          </cell>
          <cell r="B581" t="str">
            <v>LODI GAS TURBINE</v>
          </cell>
          <cell r="C581" t="str">
            <v>Stockton</v>
          </cell>
          <cell r="D581">
            <v>23.8</v>
          </cell>
          <cell r="E581">
            <v>23.8</v>
          </cell>
          <cell r="F581">
            <v>23.8</v>
          </cell>
          <cell r="G581">
            <v>23.8</v>
          </cell>
          <cell r="H581">
            <v>23.8</v>
          </cell>
          <cell r="I581">
            <v>23.8</v>
          </cell>
          <cell r="J581">
            <v>23.8</v>
          </cell>
          <cell r="K581">
            <v>23.8</v>
          </cell>
          <cell r="L581">
            <v>23.8</v>
          </cell>
          <cell r="M581">
            <v>23.8</v>
          </cell>
          <cell r="N581">
            <v>23.8</v>
          </cell>
          <cell r="O581">
            <v>23.8</v>
          </cell>
        </row>
        <row r="582">
          <cell r="A582" t="str">
            <v>LODIEC_2_PL1X2</v>
          </cell>
          <cell r="B582" t="str">
            <v>Lodi Energy Center</v>
          </cell>
          <cell r="C582" t="str">
            <v>Sierra</v>
          </cell>
          <cell r="D582">
            <v>302.58</v>
          </cell>
          <cell r="E582">
            <v>302.58</v>
          </cell>
          <cell r="F582">
            <v>302.58</v>
          </cell>
          <cell r="G582">
            <v>302.58</v>
          </cell>
          <cell r="H582">
            <v>302.58</v>
          </cell>
          <cell r="I582">
            <v>302.58</v>
          </cell>
          <cell r="J582">
            <v>302.58</v>
          </cell>
          <cell r="K582">
            <v>302.58</v>
          </cell>
          <cell r="L582">
            <v>302.58</v>
          </cell>
          <cell r="M582">
            <v>302.58</v>
          </cell>
          <cell r="N582">
            <v>302.58</v>
          </cell>
          <cell r="O582">
            <v>302.58</v>
          </cell>
        </row>
        <row r="583">
          <cell r="A583" t="str">
            <v>LOTUS_6_LSFSR1</v>
          </cell>
          <cell r="B583" t="str">
            <v>Lotus Solar Farm</v>
          </cell>
          <cell r="C583" t="str">
            <v>Fresno</v>
          </cell>
          <cell r="D583">
            <v>0.2</v>
          </cell>
          <cell r="E583">
            <v>1.5</v>
          </cell>
          <cell r="F583">
            <v>1.75</v>
          </cell>
          <cell r="G583">
            <v>2.2000000000000002</v>
          </cell>
          <cell r="H583">
            <v>3.2</v>
          </cell>
          <cell r="I583">
            <v>6.55</v>
          </cell>
          <cell r="J583">
            <v>7.2</v>
          </cell>
          <cell r="K583">
            <v>6.2</v>
          </cell>
          <cell r="L583">
            <v>5.55</v>
          </cell>
          <cell r="M583">
            <v>3.7</v>
          </cell>
          <cell r="N583">
            <v>2.85</v>
          </cell>
          <cell r="O583">
            <v>1.75</v>
          </cell>
        </row>
        <row r="584">
          <cell r="A584" t="str">
            <v>LOWGAP_1_SUPHR</v>
          </cell>
          <cell r="B584" t="str">
            <v>Mill &amp; Sulphur Creek Hydro</v>
          </cell>
          <cell r="C584" t="str">
            <v>CAISO System</v>
          </cell>
          <cell r="D584">
            <v>0.42</v>
          </cell>
          <cell r="E584">
            <v>0.44</v>
          </cell>
          <cell r="F584">
            <v>0.42</v>
          </cell>
          <cell r="G584">
            <v>0.28000000000000003</v>
          </cell>
          <cell r="H584">
            <v>0.18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0.05</v>
          </cell>
          <cell r="N584">
            <v>0.04</v>
          </cell>
          <cell r="O584">
            <v>0.09</v>
          </cell>
        </row>
        <row r="585">
          <cell r="A585" t="str">
            <v>LOWGAP_7_QFUNTS</v>
          </cell>
          <cell r="B585" t="str">
            <v>Matthews Dam Hydro</v>
          </cell>
          <cell r="C585" t="str">
            <v>CAISO System</v>
          </cell>
          <cell r="D585">
            <v>0.59</v>
          </cell>
          <cell r="E585">
            <v>1.08</v>
          </cell>
          <cell r="F585">
            <v>0.97</v>
          </cell>
          <cell r="G585">
            <v>0.83</v>
          </cell>
          <cell r="H585">
            <v>0.65</v>
          </cell>
          <cell r="I585">
            <v>0.38</v>
          </cell>
          <cell r="J585">
            <v>0.19</v>
          </cell>
          <cell r="K585">
            <v>0.15</v>
          </cell>
          <cell r="L585">
            <v>0.24</v>
          </cell>
          <cell r="M585">
            <v>0.26</v>
          </cell>
          <cell r="N585">
            <v>0.7</v>
          </cell>
          <cell r="O585">
            <v>0.43</v>
          </cell>
        </row>
        <row r="586">
          <cell r="A586" t="str">
            <v>LTBEAR_1_LB3SR3</v>
          </cell>
          <cell r="B586" t="str">
            <v>Little Bear 3 Solar</v>
          </cell>
          <cell r="C586" t="str">
            <v>Fresno</v>
          </cell>
          <cell r="D586">
            <v>0.08</v>
          </cell>
          <cell r="E586">
            <v>0.6</v>
          </cell>
          <cell r="F586">
            <v>0.7</v>
          </cell>
          <cell r="G586">
            <v>0.88</v>
          </cell>
          <cell r="H586">
            <v>1.28</v>
          </cell>
          <cell r="I586">
            <v>2.62</v>
          </cell>
          <cell r="J586">
            <v>2.88</v>
          </cell>
          <cell r="K586">
            <v>2.48</v>
          </cell>
          <cell r="L586">
            <v>2.2200000000000002</v>
          </cell>
          <cell r="M586">
            <v>1.48</v>
          </cell>
          <cell r="N586">
            <v>1.1399999999999999</v>
          </cell>
          <cell r="O586">
            <v>0.7</v>
          </cell>
        </row>
        <row r="587">
          <cell r="A587" t="str">
            <v>LTBEAR_1_LB4SR4</v>
          </cell>
          <cell r="B587" t="str">
            <v>Little Bear 4</v>
          </cell>
          <cell r="C587" t="str">
            <v>Fresno</v>
          </cell>
          <cell r="D587">
            <v>0.2</v>
          </cell>
          <cell r="E587">
            <v>1.5</v>
          </cell>
          <cell r="F587">
            <v>1.75</v>
          </cell>
          <cell r="G587">
            <v>2.2000000000000002</v>
          </cell>
          <cell r="H587">
            <v>3.2</v>
          </cell>
          <cell r="I587">
            <v>6.55</v>
          </cell>
          <cell r="J587">
            <v>7.2</v>
          </cell>
          <cell r="K587">
            <v>6.2</v>
          </cell>
          <cell r="L587">
            <v>5.55</v>
          </cell>
          <cell r="M587">
            <v>3.7</v>
          </cell>
          <cell r="N587">
            <v>2.85</v>
          </cell>
          <cell r="O587">
            <v>1.75</v>
          </cell>
        </row>
        <row r="588">
          <cell r="A588" t="str">
            <v>LTBEAR_1_LB4SR5</v>
          </cell>
          <cell r="B588" t="str">
            <v>Little Bear 4 Solar 5</v>
          </cell>
          <cell r="C588" t="str">
            <v>Fresno</v>
          </cell>
          <cell r="D588">
            <v>0.2</v>
          </cell>
          <cell r="E588">
            <v>1.5</v>
          </cell>
          <cell r="F588">
            <v>1.75</v>
          </cell>
          <cell r="G588">
            <v>2.2000000000000002</v>
          </cell>
          <cell r="H588">
            <v>3.2</v>
          </cell>
          <cell r="I588">
            <v>6.55</v>
          </cell>
          <cell r="J588">
            <v>7.2</v>
          </cell>
          <cell r="K588">
            <v>6.2</v>
          </cell>
          <cell r="L588">
            <v>5.55</v>
          </cell>
          <cell r="M588">
            <v>3.7</v>
          </cell>
          <cell r="N588">
            <v>2.85</v>
          </cell>
          <cell r="O588">
            <v>1.75</v>
          </cell>
        </row>
        <row r="589">
          <cell r="A589" t="str">
            <v>LTBERA_1_LB1SR1</v>
          </cell>
          <cell r="B589" t="str">
            <v>Little Bear Solar 1</v>
          </cell>
          <cell r="C589" t="str">
            <v>Fresno</v>
          </cell>
          <cell r="D589">
            <v>0.16</v>
          </cell>
          <cell r="E589">
            <v>1.2</v>
          </cell>
          <cell r="F589">
            <v>1.4</v>
          </cell>
          <cell r="G589">
            <v>1.76</v>
          </cell>
          <cell r="H589">
            <v>2.56</v>
          </cell>
          <cell r="I589">
            <v>5.24</v>
          </cell>
          <cell r="J589">
            <v>5.76</v>
          </cell>
          <cell r="K589">
            <v>4.96</v>
          </cell>
          <cell r="L589">
            <v>4.4400000000000004</v>
          </cell>
          <cell r="M589">
            <v>2.96</v>
          </cell>
          <cell r="N589">
            <v>2.2799999999999998</v>
          </cell>
          <cell r="O589">
            <v>1.4</v>
          </cell>
        </row>
        <row r="590">
          <cell r="A590" t="str">
            <v>MAGUND_1_BKISR1</v>
          </cell>
          <cell r="B590" t="str">
            <v>Bakersfield Industrial 1</v>
          </cell>
          <cell r="C590" t="str">
            <v>Kern</v>
          </cell>
          <cell r="D590">
            <v>0</v>
          </cell>
          <cell r="E590">
            <v>0.03</v>
          </cell>
          <cell r="F590">
            <v>0.04</v>
          </cell>
          <cell r="G590">
            <v>0.04</v>
          </cell>
          <cell r="H590">
            <v>0.06</v>
          </cell>
          <cell r="I590">
            <v>0.13</v>
          </cell>
          <cell r="J590">
            <v>0.14000000000000001</v>
          </cell>
          <cell r="K590">
            <v>0.12</v>
          </cell>
          <cell r="L590">
            <v>0.11</v>
          </cell>
          <cell r="M590">
            <v>7.0000000000000007E-2</v>
          </cell>
          <cell r="N590">
            <v>0.06</v>
          </cell>
          <cell r="O590">
            <v>0.04</v>
          </cell>
        </row>
        <row r="591">
          <cell r="A591" t="str">
            <v>MAGUND_1_BKSSR2</v>
          </cell>
          <cell r="B591" t="str">
            <v>Bakersfield Solar 1</v>
          </cell>
          <cell r="C591" t="str">
            <v>Kern</v>
          </cell>
          <cell r="D591">
            <v>0.02</v>
          </cell>
          <cell r="E591">
            <v>0.16</v>
          </cell>
          <cell r="F591">
            <v>0.18</v>
          </cell>
          <cell r="G591">
            <v>0.23</v>
          </cell>
          <cell r="H591">
            <v>0.34</v>
          </cell>
          <cell r="I591">
            <v>0.69</v>
          </cell>
          <cell r="J591">
            <v>0.76</v>
          </cell>
          <cell r="K591">
            <v>0.65</v>
          </cell>
          <cell r="L591">
            <v>0.57999999999999996</v>
          </cell>
          <cell r="M591">
            <v>0.39</v>
          </cell>
          <cell r="N591">
            <v>0.3</v>
          </cell>
          <cell r="O591">
            <v>0.18</v>
          </cell>
        </row>
        <row r="592">
          <cell r="A592" t="str">
            <v>MALAGA_1_PL1X2</v>
          </cell>
          <cell r="B592" t="str">
            <v>Malaga Power Aggregate</v>
          </cell>
          <cell r="C592" t="str">
            <v>Fresno</v>
          </cell>
          <cell r="D592">
            <v>96</v>
          </cell>
          <cell r="E592">
            <v>96</v>
          </cell>
          <cell r="F592">
            <v>96</v>
          </cell>
          <cell r="G592">
            <v>96</v>
          </cell>
          <cell r="H592">
            <v>96</v>
          </cell>
          <cell r="I592">
            <v>96</v>
          </cell>
          <cell r="J592">
            <v>96</v>
          </cell>
          <cell r="K592">
            <v>96</v>
          </cell>
          <cell r="L592">
            <v>96</v>
          </cell>
          <cell r="M592">
            <v>96</v>
          </cell>
          <cell r="N592">
            <v>96</v>
          </cell>
          <cell r="O592">
            <v>96</v>
          </cell>
        </row>
        <row r="593">
          <cell r="A593" t="str">
            <v>MALCHQ_7_UNIT 1</v>
          </cell>
          <cell r="B593" t="str">
            <v>MALACHA HYDRO L.P.</v>
          </cell>
          <cell r="C593" t="str">
            <v>CAISO System</v>
          </cell>
          <cell r="D593">
            <v>3.87</v>
          </cell>
          <cell r="E593">
            <v>17.11</v>
          </cell>
          <cell r="F593">
            <v>12.79</v>
          </cell>
          <cell r="G593">
            <v>14.25</v>
          </cell>
          <cell r="H593">
            <v>7.95</v>
          </cell>
          <cell r="I593">
            <v>5.3</v>
          </cell>
          <cell r="J593">
            <v>2.13</v>
          </cell>
          <cell r="K593">
            <v>0.14000000000000001</v>
          </cell>
          <cell r="L593">
            <v>0</v>
          </cell>
          <cell r="M593">
            <v>0.26</v>
          </cell>
          <cell r="N593">
            <v>0.67</v>
          </cell>
          <cell r="O593">
            <v>0.99</v>
          </cell>
        </row>
        <row r="594">
          <cell r="A594" t="str">
            <v>MANTEC_1_ML1SR1</v>
          </cell>
          <cell r="B594" t="str">
            <v>Manteca  Land 1</v>
          </cell>
          <cell r="C594" t="str">
            <v>Stockton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</row>
        <row r="595">
          <cell r="A595" t="str">
            <v>MANZNA_2_WIND</v>
          </cell>
          <cell r="B595" t="str">
            <v>Manzana Wind</v>
          </cell>
          <cell r="C595" t="str">
            <v>CAISO System</v>
          </cell>
          <cell r="D595">
            <v>33.396300863014595</v>
          </cell>
          <cell r="E595">
            <v>35.51927915234976</v>
          </cell>
          <cell r="F595">
            <v>31.209261983327583</v>
          </cell>
          <cell r="G595">
            <v>29.901087337672575</v>
          </cell>
          <cell r="H595">
            <v>31.795052615809713</v>
          </cell>
          <cell r="I595">
            <v>29.143923110503678</v>
          </cell>
          <cell r="J595">
            <v>27.077125875759663</v>
          </cell>
          <cell r="K595">
            <v>20.574358094653988</v>
          </cell>
          <cell r="L595">
            <v>21.253893913666356</v>
          </cell>
          <cell r="M595">
            <v>19.717000960496904</v>
          </cell>
          <cell r="N595">
            <v>26.572272505109765</v>
          </cell>
          <cell r="O595">
            <v>32.187862613702954</v>
          </cell>
        </row>
        <row r="596">
          <cell r="A596" t="str">
            <v>MARCPW_6_SOLAR1</v>
          </cell>
          <cell r="B596" t="str">
            <v>Maricopa West Solar PV</v>
          </cell>
          <cell r="C596" t="str">
            <v>CAISO System</v>
          </cell>
          <cell r="D596">
            <v>0.08</v>
          </cell>
          <cell r="E596">
            <v>0.6</v>
          </cell>
          <cell r="F596">
            <v>0.7</v>
          </cell>
          <cell r="G596">
            <v>0.88</v>
          </cell>
          <cell r="H596">
            <v>1.28</v>
          </cell>
          <cell r="I596">
            <v>2.62</v>
          </cell>
          <cell r="J596">
            <v>2.88</v>
          </cell>
          <cell r="K596">
            <v>2.48</v>
          </cell>
          <cell r="L596">
            <v>2.2200000000000002</v>
          </cell>
          <cell r="M596">
            <v>1.48</v>
          </cell>
          <cell r="N596">
            <v>1.1399999999999999</v>
          </cell>
          <cell r="O596">
            <v>0.7</v>
          </cell>
        </row>
        <row r="597">
          <cell r="A597" t="str">
            <v>MARTIN_1_SUNSET</v>
          </cell>
          <cell r="B597" t="str">
            <v>Sunset Reservoir - North Basin</v>
          </cell>
          <cell r="C597" t="str">
            <v>Bay Area</v>
          </cell>
          <cell r="D597">
            <v>0.02</v>
          </cell>
          <cell r="E597">
            <v>0.14000000000000001</v>
          </cell>
          <cell r="F597">
            <v>0.16</v>
          </cell>
          <cell r="G597">
            <v>0.2</v>
          </cell>
          <cell r="H597">
            <v>0.28999999999999998</v>
          </cell>
          <cell r="I597">
            <v>0.59</v>
          </cell>
          <cell r="J597">
            <v>0.65</v>
          </cell>
          <cell r="K597">
            <v>0.56000000000000005</v>
          </cell>
          <cell r="L597">
            <v>0.5</v>
          </cell>
          <cell r="M597">
            <v>0.33</v>
          </cell>
          <cell r="N597">
            <v>0.26</v>
          </cell>
          <cell r="O597">
            <v>0.16</v>
          </cell>
        </row>
        <row r="598">
          <cell r="A598" t="str">
            <v>MCARTH_6_FRIVRB</v>
          </cell>
          <cell r="B598" t="str">
            <v>Fall River Mills Project B</v>
          </cell>
          <cell r="C598" t="str">
            <v>CAISO System</v>
          </cell>
          <cell r="D598">
            <v>0.01</v>
          </cell>
          <cell r="E598">
            <v>0.05</v>
          </cell>
          <cell r="F598">
            <v>0.05</v>
          </cell>
          <cell r="G598">
            <v>7.0000000000000007E-2</v>
          </cell>
          <cell r="H598">
            <v>0.1</v>
          </cell>
          <cell r="I598">
            <v>0.2</v>
          </cell>
          <cell r="J598">
            <v>0.22</v>
          </cell>
          <cell r="K598">
            <v>0.19</v>
          </cell>
          <cell r="L598">
            <v>0.17</v>
          </cell>
          <cell r="M598">
            <v>0.11</v>
          </cell>
          <cell r="N598">
            <v>0.09</v>
          </cell>
          <cell r="O598">
            <v>0.05</v>
          </cell>
        </row>
        <row r="599">
          <cell r="A599" t="str">
            <v>MCCALL_1_QF</v>
          </cell>
          <cell r="B599" t="str">
            <v>Fish Water</v>
          </cell>
          <cell r="C599" t="str">
            <v>Fresno</v>
          </cell>
          <cell r="D599">
            <v>0.35</v>
          </cell>
          <cell r="E599">
            <v>0.45</v>
          </cell>
          <cell r="F599">
            <v>0.36</v>
          </cell>
          <cell r="G599">
            <v>0.28000000000000003</v>
          </cell>
          <cell r="H599">
            <v>0.36</v>
          </cell>
          <cell r="I599">
            <v>0.33</v>
          </cell>
          <cell r="J599">
            <v>0.32</v>
          </cell>
          <cell r="K599">
            <v>0.24</v>
          </cell>
          <cell r="L599">
            <v>0.36</v>
          </cell>
          <cell r="M599">
            <v>0.45</v>
          </cell>
          <cell r="N599">
            <v>0.35</v>
          </cell>
          <cell r="O599">
            <v>0.2</v>
          </cell>
        </row>
        <row r="600">
          <cell r="A600" t="str">
            <v>MCSWAN_6_UNITS</v>
          </cell>
          <cell r="B600" t="str">
            <v>MC SWAIN HYDRO</v>
          </cell>
          <cell r="C600" t="str">
            <v>Fresno</v>
          </cell>
          <cell r="D600">
            <v>0</v>
          </cell>
          <cell r="E600">
            <v>0</v>
          </cell>
          <cell r="F600">
            <v>0</v>
          </cell>
          <cell r="G600">
            <v>3.04</v>
          </cell>
          <cell r="H600">
            <v>4.08</v>
          </cell>
          <cell r="I600">
            <v>4.5599999999999996</v>
          </cell>
          <cell r="J600">
            <v>4.96</v>
          </cell>
          <cell r="K600">
            <v>3.8</v>
          </cell>
          <cell r="L600">
            <v>2.78</v>
          </cell>
          <cell r="M600">
            <v>1.96</v>
          </cell>
          <cell r="N600">
            <v>0</v>
          </cell>
          <cell r="O600">
            <v>0</v>
          </cell>
        </row>
        <row r="601">
          <cell r="A601" t="str">
            <v>MDFKRL_2_PROJCT</v>
          </cell>
          <cell r="B601" t="str">
            <v>MIDDLE FORK AND RALSTON PSP</v>
          </cell>
          <cell r="C601" t="str">
            <v>Sierra</v>
          </cell>
          <cell r="D601">
            <v>209</v>
          </cell>
          <cell r="E601">
            <v>190.2</v>
          </cell>
          <cell r="F601">
            <v>190</v>
          </cell>
          <cell r="G601">
            <v>190</v>
          </cell>
          <cell r="H601">
            <v>210</v>
          </cell>
          <cell r="I601">
            <v>209.6</v>
          </cell>
          <cell r="J601">
            <v>209.6</v>
          </cell>
          <cell r="K601">
            <v>208.8</v>
          </cell>
          <cell r="L601">
            <v>207.8</v>
          </cell>
          <cell r="M601">
            <v>0</v>
          </cell>
          <cell r="N601">
            <v>162.4</v>
          </cell>
          <cell r="O601">
            <v>208.4</v>
          </cell>
        </row>
        <row r="602">
          <cell r="A602" t="str">
            <v>MENBIO_6_RENEW1</v>
          </cell>
          <cell r="B602" t="str">
            <v>CalRENEW - 1(A)</v>
          </cell>
          <cell r="C602" t="str">
            <v>Fresno</v>
          </cell>
          <cell r="D602">
            <v>0.02</v>
          </cell>
          <cell r="E602">
            <v>0.15</v>
          </cell>
          <cell r="F602">
            <v>0.18</v>
          </cell>
          <cell r="G602">
            <v>0.22</v>
          </cell>
          <cell r="H602">
            <v>0.32</v>
          </cell>
          <cell r="I602">
            <v>0.66</v>
          </cell>
          <cell r="J602">
            <v>0.72</v>
          </cell>
          <cell r="K602">
            <v>0.62</v>
          </cell>
          <cell r="L602">
            <v>0.56000000000000005</v>
          </cell>
          <cell r="M602">
            <v>0.37</v>
          </cell>
          <cell r="N602">
            <v>0.28999999999999998</v>
          </cell>
          <cell r="O602">
            <v>0.18</v>
          </cell>
        </row>
        <row r="603">
          <cell r="A603" t="str">
            <v>MERCED_1_SOLAR1</v>
          </cell>
          <cell r="B603" t="str">
            <v>Mission Solar</v>
          </cell>
          <cell r="C603" t="str">
            <v>Fresno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</row>
        <row r="604">
          <cell r="A604" t="str">
            <v>MERCED_1_SOLAR2</v>
          </cell>
          <cell r="B604" t="str">
            <v>Merced Solar</v>
          </cell>
          <cell r="C604" t="str">
            <v>Fresno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</row>
        <row r="605">
          <cell r="A605" t="str">
            <v>MERCFL_6_UNIT</v>
          </cell>
          <cell r="B605" t="str">
            <v>Merced Falls Powerhouse</v>
          </cell>
          <cell r="C605" t="str">
            <v>Fresno</v>
          </cell>
          <cell r="D605">
            <v>0</v>
          </cell>
          <cell r="E605">
            <v>0</v>
          </cell>
          <cell r="F605">
            <v>0</v>
          </cell>
          <cell r="G605">
            <v>0.8</v>
          </cell>
          <cell r="H605">
            <v>1.28</v>
          </cell>
          <cell r="I605">
            <v>2</v>
          </cell>
          <cell r="J605">
            <v>2</v>
          </cell>
          <cell r="K605">
            <v>1.68</v>
          </cell>
          <cell r="L605">
            <v>1.2</v>
          </cell>
          <cell r="M605">
            <v>0</v>
          </cell>
          <cell r="N605">
            <v>0</v>
          </cell>
          <cell r="O605">
            <v>0</v>
          </cell>
        </row>
        <row r="606">
          <cell r="A606" t="str">
            <v>MESAP_1_QF</v>
          </cell>
          <cell r="B606" t="str">
            <v>SMALL QF AGGREGATION - SAN LUIS OBISPO</v>
          </cell>
          <cell r="C606" t="str">
            <v>CAISO System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</row>
        <row r="607">
          <cell r="A607" t="str">
            <v>METEC_2_PL1X3</v>
          </cell>
          <cell r="B607" t="str">
            <v>Metcalf Energy Center</v>
          </cell>
          <cell r="C607" t="str">
            <v>Bay Area</v>
          </cell>
          <cell r="D607">
            <v>593.16</v>
          </cell>
          <cell r="E607">
            <v>593.16</v>
          </cell>
          <cell r="F607">
            <v>593.16</v>
          </cell>
          <cell r="G607">
            <v>593.16</v>
          </cell>
          <cell r="H607">
            <v>597.04999999999995</v>
          </cell>
          <cell r="I607">
            <v>597.04999999999995</v>
          </cell>
          <cell r="J607">
            <v>597.04999999999995</v>
          </cell>
          <cell r="K607">
            <v>597.04999999999995</v>
          </cell>
          <cell r="L607">
            <v>597.04999999999995</v>
          </cell>
          <cell r="M607">
            <v>597.04999999999995</v>
          </cell>
          <cell r="N607">
            <v>597.04999999999995</v>
          </cell>
          <cell r="O607">
            <v>597.04999999999995</v>
          </cell>
        </row>
        <row r="608">
          <cell r="A608" t="str">
            <v>MIDWD_2_WIND2</v>
          </cell>
          <cell r="B608" t="str">
            <v>Coram Energy</v>
          </cell>
          <cell r="C608" t="str">
            <v>CAISO System</v>
          </cell>
          <cell r="D608">
            <v>0.53010001369864435</v>
          </cell>
          <cell r="E608">
            <v>0.56379808178332946</v>
          </cell>
          <cell r="F608">
            <v>0.49538511084646952</v>
          </cell>
          <cell r="G608">
            <v>0.4746204339313107</v>
          </cell>
          <cell r="H608">
            <v>0.5046833748541224</v>
          </cell>
          <cell r="I608">
            <v>0.46260195413497901</v>
          </cell>
          <cell r="J608">
            <v>0.42979564882158194</v>
          </cell>
          <cell r="K608">
            <v>0.32657711261355538</v>
          </cell>
          <cell r="L608">
            <v>0.33736339545502153</v>
          </cell>
          <cell r="M608">
            <v>0.31296826921423659</v>
          </cell>
          <cell r="N608">
            <v>0.42178210325571053</v>
          </cell>
          <cell r="O608">
            <v>0.5109184541857611</v>
          </cell>
        </row>
        <row r="609">
          <cell r="A609" t="str">
            <v>MIDWD_7_CORAMB</v>
          </cell>
          <cell r="B609" t="str">
            <v>CELLC 7.5 MW Tehachapi Project</v>
          </cell>
          <cell r="C609" t="str">
            <v>CAISO System</v>
          </cell>
          <cell r="D609">
            <v>1.3252500342466109</v>
          </cell>
          <cell r="E609">
            <v>1.4094952044583238</v>
          </cell>
          <cell r="F609">
            <v>1.2384627771161738</v>
          </cell>
          <cell r="G609">
            <v>1.1865510848282768</v>
          </cell>
          <cell r="H609">
            <v>1.261708437135306</v>
          </cell>
          <cell r="I609">
            <v>1.1565048853374476</v>
          </cell>
          <cell r="J609">
            <v>1.074489122053955</v>
          </cell>
          <cell r="K609">
            <v>0.81644278153388838</v>
          </cell>
          <cell r="L609">
            <v>0.8434084886375538</v>
          </cell>
          <cell r="M609">
            <v>0.78242067303559149</v>
          </cell>
          <cell r="N609">
            <v>1.0544552581392763</v>
          </cell>
          <cell r="O609">
            <v>1.2772961354644028</v>
          </cell>
        </row>
        <row r="610">
          <cell r="A610" t="str">
            <v>MIRLOM_2_CORONA</v>
          </cell>
          <cell r="B610" t="str">
            <v>MWD Corona Hydroelectric Recovery Plant</v>
          </cell>
          <cell r="C610" t="str">
            <v>LA Basin</v>
          </cell>
          <cell r="D610">
            <v>0.74</v>
          </cell>
          <cell r="E610">
            <v>0.54</v>
          </cell>
          <cell r="F610">
            <v>0.22</v>
          </cell>
          <cell r="G610">
            <v>0.25</v>
          </cell>
          <cell r="H610">
            <v>1.1299999999999999</v>
          </cell>
          <cell r="I610">
            <v>1.33</v>
          </cell>
          <cell r="J610">
            <v>0.33</v>
          </cell>
          <cell r="K610">
            <v>0.64</v>
          </cell>
          <cell r="L610">
            <v>1.18</v>
          </cell>
          <cell r="M610">
            <v>1.42</v>
          </cell>
          <cell r="N610">
            <v>0.87</v>
          </cell>
          <cell r="O610">
            <v>1.24</v>
          </cell>
        </row>
        <row r="611">
          <cell r="A611" t="str">
            <v>MIRLOM_2_CREST</v>
          </cell>
          <cell r="B611" t="str">
            <v>Temescal Canyon RV</v>
          </cell>
          <cell r="C611" t="str">
            <v>LA Basin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</row>
        <row r="612">
          <cell r="A612" t="str">
            <v>MIRLOM_2_LNDFL</v>
          </cell>
          <cell r="B612" t="str">
            <v>Milliken Landfill Solar</v>
          </cell>
          <cell r="C612" t="str">
            <v>LA Basin</v>
          </cell>
          <cell r="D612">
            <v>0.01</v>
          </cell>
          <cell r="E612">
            <v>0.09</v>
          </cell>
          <cell r="F612">
            <v>0.11</v>
          </cell>
          <cell r="G612">
            <v>0.13</v>
          </cell>
          <cell r="H612">
            <v>0.19</v>
          </cell>
          <cell r="I612">
            <v>0.39</v>
          </cell>
          <cell r="J612">
            <v>0.43</v>
          </cell>
          <cell r="K612">
            <v>0.37</v>
          </cell>
          <cell r="L612">
            <v>0.33</v>
          </cell>
          <cell r="M612">
            <v>0.22</v>
          </cell>
          <cell r="N612">
            <v>0.17</v>
          </cell>
          <cell r="O612">
            <v>0.11</v>
          </cell>
        </row>
        <row r="613">
          <cell r="A613" t="str">
            <v>MIRLOM_2_MLBBTA</v>
          </cell>
          <cell r="B613" t="str">
            <v>Mira Loma BESS A</v>
          </cell>
          <cell r="C613" t="str">
            <v>LA Basin</v>
          </cell>
          <cell r="D613">
            <v>10</v>
          </cell>
          <cell r="E613">
            <v>10</v>
          </cell>
          <cell r="F613">
            <v>10</v>
          </cell>
          <cell r="G613">
            <v>10</v>
          </cell>
          <cell r="H613">
            <v>10</v>
          </cell>
          <cell r="I613">
            <v>10</v>
          </cell>
          <cell r="J613">
            <v>10</v>
          </cell>
          <cell r="K613">
            <v>10</v>
          </cell>
          <cell r="L613">
            <v>10</v>
          </cell>
          <cell r="M613">
            <v>10</v>
          </cell>
          <cell r="N613">
            <v>10</v>
          </cell>
          <cell r="O613">
            <v>10</v>
          </cell>
        </row>
        <row r="614">
          <cell r="A614" t="str">
            <v>MIRLOM_2_MLBBTB</v>
          </cell>
          <cell r="B614" t="str">
            <v>Mira Loma BESS B</v>
          </cell>
          <cell r="C614" t="str">
            <v>LA Basin</v>
          </cell>
          <cell r="D614">
            <v>10</v>
          </cell>
          <cell r="E614">
            <v>10</v>
          </cell>
          <cell r="F614">
            <v>10</v>
          </cell>
          <cell r="G614">
            <v>10</v>
          </cell>
          <cell r="H614">
            <v>10</v>
          </cell>
          <cell r="I614">
            <v>10</v>
          </cell>
          <cell r="J614">
            <v>10</v>
          </cell>
          <cell r="K614">
            <v>10</v>
          </cell>
          <cell r="L614">
            <v>10</v>
          </cell>
          <cell r="M614">
            <v>10</v>
          </cell>
          <cell r="N614">
            <v>10</v>
          </cell>
          <cell r="O614">
            <v>10</v>
          </cell>
        </row>
        <row r="615">
          <cell r="A615" t="str">
            <v>MIRLOM_2_ONTARO</v>
          </cell>
          <cell r="B615" t="str">
            <v>Ontario RT Solar</v>
          </cell>
          <cell r="C615" t="str">
            <v>LA Basin</v>
          </cell>
          <cell r="D615">
            <v>0.02</v>
          </cell>
          <cell r="E615">
            <v>0.17</v>
          </cell>
          <cell r="F615">
            <v>0.19</v>
          </cell>
          <cell r="G615">
            <v>0.24</v>
          </cell>
          <cell r="H615">
            <v>0.35</v>
          </cell>
          <cell r="I615">
            <v>0.72</v>
          </cell>
          <cell r="J615">
            <v>0.79</v>
          </cell>
          <cell r="K615">
            <v>0.68</v>
          </cell>
          <cell r="L615">
            <v>0.61</v>
          </cell>
          <cell r="M615">
            <v>0.41</v>
          </cell>
          <cell r="N615">
            <v>0.31</v>
          </cell>
          <cell r="O615">
            <v>0.19</v>
          </cell>
        </row>
        <row r="616">
          <cell r="A616" t="str">
            <v>MIRLOM_2_RTS032</v>
          </cell>
          <cell r="B616" t="str">
            <v>SPVP032</v>
          </cell>
          <cell r="C616" t="str">
            <v>LA Basin</v>
          </cell>
          <cell r="D616">
            <v>0.01</v>
          </cell>
          <cell r="E616">
            <v>0.05</v>
          </cell>
          <cell r="F616">
            <v>0.05</v>
          </cell>
          <cell r="G616">
            <v>7.0000000000000007E-2</v>
          </cell>
          <cell r="H616">
            <v>0.1</v>
          </cell>
          <cell r="I616">
            <v>0.2</v>
          </cell>
          <cell r="J616">
            <v>0.22</v>
          </cell>
          <cell r="K616">
            <v>0.19</v>
          </cell>
          <cell r="L616">
            <v>0.17</v>
          </cell>
          <cell r="M616">
            <v>0.11</v>
          </cell>
          <cell r="N616">
            <v>0.09</v>
          </cell>
          <cell r="O616">
            <v>0.05</v>
          </cell>
        </row>
        <row r="617">
          <cell r="A617" t="str">
            <v>MIRLOM_2_RTS033</v>
          </cell>
          <cell r="B617" t="str">
            <v>SPVP033</v>
          </cell>
          <cell r="C617" t="str">
            <v>LA Basin</v>
          </cell>
          <cell r="D617">
            <v>0</v>
          </cell>
          <cell r="E617">
            <v>0.03</v>
          </cell>
          <cell r="F617">
            <v>0.04</v>
          </cell>
          <cell r="G617">
            <v>0.04</v>
          </cell>
          <cell r="H617">
            <v>0.06</v>
          </cell>
          <cell r="I617">
            <v>0.13</v>
          </cell>
          <cell r="J617">
            <v>0.14000000000000001</v>
          </cell>
          <cell r="K617">
            <v>0.12</v>
          </cell>
          <cell r="L617">
            <v>0.11</v>
          </cell>
          <cell r="M617">
            <v>7.0000000000000007E-2</v>
          </cell>
          <cell r="N617">
            <v>0.06</v>
          </cell>
          <cell r="O617">
            <v>0.04</v>
          </cell>
        </row>
        <row r="618">
          <cell r="A618" t="str">
            <v>MIRLOM_2_TEMESC</v>
          </cell>
          <cell r="B618" t="str">
            <v>MWD Temescal Hydroelectric Recovery Plan</v>
          </cell>
          <cell r="C618" t="str">
            <v>LA Basin</v>
          </cell>
          <cell r="D618">
            <v>1.18</v>
          </cell>
          <cell r="E618">
            <v>0.69</v>
          </cell>
          <cell r="F618">
            <v>0.28999999999999998</v>
          </cell>
          <cell r="G618">
            <v>0.91</v>
          </cell>
          <cell r="H618">
            <v>0.89</v>
          </cell>
          <cell r="I618">
            <v>0.82</v>
          </cell>
          <cell r="J618">
            <v>0.06</v>
          </cell>
          <cell r="K618">
            <v>0.77</v>
          </cell>
          <cell r="L618">
            <v>0.56000000000000005</v>
          </cell>
          <cell r="M618">
            <v>0.73</v>
          </cell>
          <cell r="N618">
            <v>0.85</v>
          </cell>
          <cell r="O618">
            <v>1.43</v>
          </cell>
        </row>
        <row r="619">
          <cell r="A619" t="str">
            <v>MIRLOM_6_PEAKER</v>
          </cell>
          <cell r="B619" t="str">
            <v>Mira Loma Peaker</v>
          </cell>
          <cell r="C619" t="str">
            <v>LA Basin</v>
          </cell>
          <cell r="D619">
            <v>46</v>
          </cell>
          <cell r="E619">
            <v>46</v>
          </cell>
          <cell r="F619">
            <v>46</v>
          </cell>
          <cell r="G619">
            <v>46</v>
          </cell>
          <cell r="H619">
            <v>46</v>
          </cell>
          <cell r="I619">
            <v>46</v>
          </cell>
          <cell r="J619">
            <v>46</v>
          </cell>
          <cell r="K619">
            <v>46</v>
          </cell>
          <cell r="L619">
            <v>46</v>
          </cell>
          <cell r="M619">
            <v>46</v>
          </cell>
          <cell r="N619">
            <v>46</v>
          </cell>
          <cell r="O619">
            <v>46</v>
          </cell>
        </row>
        <row r="620">
          <cell r="A620" t="str">
            <v>MIRLOM_7_MWDLKM</v>
          </cell>
          <cell r="B620" t="str">
            <v>Lake Mathews Hydroelectric Recovery Plan</v>
          </cell>
          <cell r="C620" t="str">
            <v>LA Basin</v>
          </cell>
          <cell r="D620">
            <v>0</v>
          </cell>
          <cell r="E620">
            <v>0</v>
          </cell>
          <cell r="F620">
            <v>0</v>
          </cell>
          <cell r="G620">
            <v>2.4</v>
          </cell>
          <cell r="H620">
            <v>3</v>
          </cell>
          <cell r="I620">
            <v>3.8</v>
          </cell>
          <cell r="J620">
            <v>4</v>
          </cell>
          <cell r="K620">
            <v>3.9</v>
          </cell>
          <cell r="L620">
            <v>3.7</v>
          </cell>
          <cell r="M620">
            <v>3.4</v>
          </cell>
          <cell r="N620">
            <v>3</v>
          </cell>
          <cell r="O620">
            <v>2.8</v>
          </cell>
        </row>
        <row r="621">
          <cell r="A621" t="str">
            <v>MISSIX_1_QF</v>
          </cell>
          <cell r="B621" t="str">
            <v>SMALL QF AGGREGATION - SAB FRABCUSCI</v>
          </cell>
          <cell r="C621" t="str">
            <v>Bay Area</v>
          </cell>
          <cell r="D621">
            <v>0.01</v>
          </cell>
          <cell r="E621">
            <v>0.01</v>
          </cell>
          <cell r="F621">
            <v>0.01</v>
          </cell>
          <cell r="G621">
            <v>0.01</v>
          </cell>
          <cell r="H621">
            <v>0.01</v>
          </cell>
          <cell r="I621">
            <v>0.01</v>
          </cell>
          <cell r="J621">
            <v>0.01</v>
          </cell>
          <cell r="K621">
            <v>0.01</v>
          </cell>
          <cell r="L621">
            <v>0.01</v>
          </cell>
          <cell r="M621">
            <v>0.01</v>
          </cell>
          <cell r="N621">
            <v>0.01</v>
          </cell>
          <cell r="O621">
            <v>0.01</v>
          </cell>
        </row>
        <row r="622">
          <cell r="A622" t="str">
            <v>MKTRCK_1_UNIT 1</v>
          </cell>
          <cell r="B622" t="str">
            <v>MCKITTRICK LIMITED</v>
          </cell>
          <cell r="C622" t="str">
            <v>CAISO System</v>
          </cell>
          <cell r="D622">
            <v>47.49</v>
          </cell>
          <cell r="E622">
            <v>47.49</v>
          </cell>
          <cell r="F622">
            <v>47.49</v>
          </cell>
          <cell r="G622">
            <v>47.49</v>
          </cell>
          <cell r="H622">
            <v>47.49</v>
          </cell>
          <cell r="I622">
            <v>47.49</v>
          </cell>
          <cell r="J622">
            <v>47.49</v>
          </cell>
          <cell r="K622">
            <v>47.49</v>
          </cell>
          <cell r="L622">
            <v>47.49</v>
          </cell>
          <cell r="M622">
            <v>47.49</v>
          </cell>
          <cell r="N622">
            <v>47.49</v>
          </cell>
          <cell r="O622">
            <v>47.49</v>
          </cell>
        </row>
        <row r="623">
          <cell r="A623" t="str">
            <v>MLPTAS_7_QFUNTS</v>
          </cell>
          <cell r="B623" t="str">
            <v>MLPTAS_7_QFUNTS</v>
          </cell>
          <cell r="C623" t="str">
            <v>Bay Area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</row>
        <row r="624">
          <cell r="A624" t="str">
            <v>MNDALY_6_MCGRTH</v>
          </cell>
          <cell r="B624" t="str">
            <v>McGrath Beach Peaker</v>
          </cell>
          <cell r="C624" t="str">
            <v>Big Creek-Ventura</v>
          </cell>
          <cell r="D624">
            <v>47.2</v>
          </cell>
          <cell r="E624">
            <v>47.2</v>
          </cell>
          <cell r="F624">
            <v>47.2</v>
          </cell>
          <cell r="G624">
            <v>47.2</v>
          </cell>
          <cell r="H624">
            <v>47.2</v>
          </cell>
          <cell r="I624">
            <v>47.2</v>
          </cell>
          <cell r="J624">
            <v>47.2</v>
          </cell>
          <cell r="K624">
            <v>47.2</v>
          </cell>
          <cell r="L624">
            <v>47.2</v>
          </cell>
          <cell r="M624">
            <v>47.2</v>
          </cell>
          <cell r="N624">
            <v>47.2</v>
          </cell>
          <cell r="O624">
            <v>47.2</v>
          </cell>
        </row>
        <row r="625">
          <cell r="A625" t="str">
            <v>MNDOTA_1_SOLAR1</v>
          </cell>
          <cell r="B625" t="str">
            <v>North Star Solar 1</v>
          </cell>
          <cell r="C625" t="str">
            <v>Fresno</v>
          </cell>
          <cell r="D625">
            <v>0.24</v>
          </cell>
          <cell r="E625">
            <v>1.8</v>
          </cell>
          <cell r="F625">
            <v>2.1</v>
          </cell>
          <cell r="G625">
            <v>2.64</v>
          </cell>
          <cell r="H625">
            <v>3.84</v>
          </cell>
          <cell r="I625">
            <v>7.86</v>
          </cell>
          <cell r="J625">
            <v>8.64</v>
          </cell>
          <cell r="K625">
            <v>7.44</v>
          </cell>
          <cell r="L625">
            <v>6.66</v>
          </cell>
          <cell r="M625">
            <v>4.4400000000000004</v>
          </cell>
          <cell r="N625">
            <v>3.42</v>
          </cell>
          <cell r="O625">
            <v>2.1</v>
          </cell>
        </row>
        <row r="626">
          <cell r="A626" t="str">
            <v>MNDOTA_1_SOLAR2</v>
          </cell>
          <cell r="B626" t="str">
            <v xml:space="preserve">Citizen Solar B </v>
          </cell>
          <cell r="C626" t="str">
            <v>Fresno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</row>
        <row r="627">
          <cell r="A627" t="str">
            <v>MOJAVE_1_SIPHON</v>
          </cell>
          <cell r="B627" t="str">
            <v>MOJAVE SIPHON POWER PLANT</v>
          </cell>
          <cell r="C627" t="str">
            <v>LA Basin</v>
          </cell>
          <cell r="D627">
            <v>5.2</v>
          </cell>
          <cell r="E627">
            <v>4.4000000000000004</v>
          </cell>
          <cell r="F627">
            <v>3.8</v>
          </cell>
          <cell r="G627">
            <v>1.6</v>
          </cell>
          <cell r="H627">
            <v>1.6</v>
          </cell>
          <cell r="I627">
            <v>1.6</v>
          </cell>
          <cell r="J627">
            <v>1.6</v>
          </cell>
          <cell r="K627">
            <v>1.6</v>
          </cell>
          <cell r="L627">
            <v>2.4</v>
          </cell>
          <cell r="M627">
            <v>1.6</v>
          </cell>
          <cell r="N627">
            <v>1.6</v>
          </cell>
          <cell r="O627">
            <v>0</v>
          </cell>
        </row>
        <row r="628">
          <cell r="A628" t="str">
            <v>MOJAVW_2_SOLAR</v>
          </cell>
          <cell r="B628" t="str">
            <v>Mojave West</v>
          </cell>
          <cell r="C628" t="str">
            <v>CAISO System</v>
          </cell>
          <cell r="D628">
            <v>0.08</v>
          </cell>
          <cell r="E628">
            <v>0.6</v>
          </cell>
          <cell r="F628">
            <v>0.7</v>
          </cell>
          <cell r="G628">
            <v>0.88</v>
          </cell>
          <cell r="H628">
            <v>1.28</v>
          </cell>
          <cell r="I628">
            <v>2.62</v>
          </cell>
          <cell r="J628">
            <v>2.88</v>
          </cell>
          <cell r="K628">
            <v>2.48</v>
          </cell>
          <cell r="L628">
            <v>2.2200000000000002</v>
          </cell>
          <cell r="M628">
            <v>1.48</v>
          </cell>
          <cell r="N628">
            <v>1.1399999999999999</v>
          </cell>
          <cell r="O628">
            <v>0.7</v>
          </cell>
        </row>
        <row r="629">
          <cell r="A629" t="str">
            <v>MONTPH_7_UNITS</v>
          </cell>
          <cell r="B629" t="str">
            <v>MONTICELLO HYDRO AGGREGATE</v>
          </cell>
          <cell r="C629" t="str">
            <v>NCNB</v>
          </cell>
          <cell r="D629">
            <v>0.52</v>
          </cell>
          <cell r="E629">
            <v>0.91</v>
          </cell>
          <cell r="F629">
            <v>5.98</v>
          </cell>
          <cell r="G629">
            <v>7.42</v>
          </cell>
          <cell r="H629">
            <v>6.28</v>
          </cell>
          <cell r="I629">
            <v>8.6199999999999992</v>
          </cell>
          <cell r="J629">
            <v>8.7100000000000009</v>
          </cell>
          <cell r="K629">
            <v>7.09</v>
          </cell>
          <cell r="L629">
            <v>5.66</v>
          </cell>
          <cell r="M629">
            <v>1.36</v>
          </cell>
          <cell r="N629">
            <v>0.46</v>
          </cell>
          <cell r="O629">
            <v>0.43</v>
          </cell>
        </row>
        <row r="630">
          <cell r="A630" t="str">
            <v>MOORPK_2_ACOBT1</v>
          </cell>
          <cell r="B630" t="str">
            <v>Acorn I BESS</v>
          </cell>
          <cell r="C630" t="str">
            <v>Big Creek-Ventura</v>
          </cell>
          <cell r="D630">
            <v>1</v>
          </cell>
          <cell r="E630">
            <v>1</v>
          </cell>
          <cell r="F630">
            <v>1</v>
          </cell>
          <cell r="G630">
            <v>1</v>
          </cell>
          <cell r="H630">
            <v>1</v>
          </cell>
          <cell r="I630">
            <v>1</v>
          </cell>
          <cell r="J630">
            <v>1</v>
          </cell>
          <cell r="K630">
            <v>1</v>
          </cell>
          <cell r="L630">
            <v>1</v>
          </cell>
          <cell r="M630">
            <v>1</v>
          </cell>
          <cell r="N630">
            <v>1</v>
          </cell>
          <cell r="O630">
            <v>1</v>
          </cell>
        </row>
        <row r="631">
          <cell r="A631" t="str">
            <v>MOORPK_2_CALABS</v>
          </cell>
          <cell r="B631" t="str">
            <v>Calabasas Gas-to-Energy Facility</v>
          </cell>
          <cell r="C631" t="str">
            <v>Big Creek-Ventura</v>
          </cell>
          <cell r="D631">
            <v>4.74</v>
          </cell>
          <cell r="E631">
            <v>4.5999999999999996</v>
          </cell>
          <cell r="F631">
            <v>4.2</v>
          </cell>
          <cell r="G631">
            <v>4.2699999999999996</v>
          </cell>
          <cell r="H631">
            <v>4.54</v>
          </cell>
          <cell r="I631">
            <v>4.49</v>
          </cell>
          <cell r="J631">
            <v>4.32</v>
          </cell>
          <cell r="K631">
            <v>3.98</v>
          </cell>
          <cell r="L631">
            <v>4.01</v>
          </cell>
          <cell r="M631">
            <v>4.47</v>
          </cell>
          <cell r="N631">
            <v>4.3899999999999997</v>
          </cell>
          <cell r="O631">
            <v>4.4000000000000004</v>
          </cell>
        </row>
        <row r="632">
          <cell r="A632" t="str">
            <v>MOORPK_6_QF</v>
          </cell>
          <cell r="B632" t="str">
            <v>MOORPARK QFS</v>
          </cell>
          <cell r="C632" t="str">
            <v>Big Creek-Ventura</v>
          </cell>
          <cell r="D632">
            <v>0.04</v>
          </cell>
          <cell r="E632">
            <v>0.05</v>
          </cell>
          <cell r="F632">
            <v>0.02</v>
          </cell>
          <cell r="G632">
            <v>0.01</v>
          </cell>
          <cell r="H632">
            <v>0</v>
          </cell>
          <cell r="I632">
            <v>0.06</v>
          </cell>
          <cell r="J632">
            <v>0.09</v>
          </cell>
          <cell r="K632">
            <v>0.32</v>
          </cell>
          <cell r="L632">
            <v>0.4</v>
          </cell>
          <cell r="M632">
            <v>0.4</v>
          </cell>
          <cell r="N632">
            <v>0.4</v>
          </cell>
          <cell r="O632">
            <v>0.39</v>
          </cell>
        </row>
        <row r="633">
          <cell r="A633" t="str">
            <v>MORWD_6_QF</v>
          </cell>
          <cell r="B633" t="str">
            <v>Morwind</v>
          </cell>
          <cell r="C633" t="str">
            <v>CAISO System</v>
          </cell>
          <cell r="D633">
            <v>6.7428721742467568</v>
          </cell>
          <cell r="E633">
            <v>7.1715116002839521</v>
          </cell>
          <cell r="F633">
            <v>6.3012986099670929</v>
          </cell>
          <cell r="G633">
            <v>6.0371719196062728</v>
          </cell>
          <cell r="H633">
            <v>6.4195725281444371</v>
          </cell>
          <cell r="I633">
            <v>5.8842968565969338</v>
          </cell>
          <cell r="J633">
            <v>5.4670006530105235</v>
          </cell>
          <cell r="K633">
            <v>4.1540608724444246</v>
          </cell>
          <cell r="L633">
            <v>4.2912623901878746</v>
          </cell>
          <cell r="M633">
            <v>3.9809563844050899</v>
          </cell>
          <cell r="N633">
            <v>5.3650683534126387</v>
          </cell>
          <cell r="O633">
            <v>6.4988827372428819</v>
          </cell>
        </row>
        <row r="634">
          <cell r="A634" t="str">
            <v>MOSSLD_1_QF</v>
          </cell>
          <cell r="B634" t="str">
            <v>SMALL QF AGGREGATION - SANTA CRUZ</v>
          </cell>
          <cell r="C634" t="str">
            <v>Bay Area</v>
          </cell>
          <cell r="D634">
            <v>0.05</v>
          </cell>
          <cell r="E634">
            <v>0.04</v>
          </cell>
          <cell r="F634">
            <v>0.03</v>
          </cell>
          <cell r="G634">
            <v>0.03</v>
          </cell>
          <cell r="H634">
            <v>0.03</v>
          </cell>
          <cell r="I634">
            <v>0.03</v>
          </cell>
          <cell r="J634">
            <v>0.03</v>
          </cell>
          <cell r="K634">
            <v>0.04</v>
          </cell>
          <cell r="L634">
            <v>0.05</v>
          </cell>
          <cell r="M634">
            <v>0.04</v>
          </cell>
          <cell r="N634">
            <v>0.05</v>
          </cell>
          <cell r="O634">
            <v>7.0000000000000007E-2</v>
          </cell>
        </row>
        <row r="635">
          <cell r="A635" t="str">
            <v>MOSSLD_2_PSP1</v>
          </cell>
          <cell r="B635" t="str">
            <v>MOSS LANDING POWER BLOCK 1</v>
          </cell>
          <cell r="C635" t="str">
            <v>Bay Area</v>
          </cell>
          <cell r="D635">
            <v>510</v>
          </cell>
          <cell r="E635">
            <v>510</v>
          </cell>
          <cell r="F635">
            <v>510</v>
          </cell>
          <cell r="G635">
            <v>510</v>
          </cell>
          <cell r="H635">
            <v>510</v>
          </cell>
          <cell r="I635">
            <v>510</v>
          </cell>
          <cell r="J635">
            <v>510</v>
          </cell>
          <cell r="K635">
            <v>510</v>
          </cell>
          <cell r="L635">
            <v>510</v>
          </cell>
          <cell r="M635">
            <v>510</v>
          </cell>
          <cell r="N635">
            <v>510</v>
          </cell>
          <cell r="O635">
            <v>510</v>
          </cell>
        </row>
        <row r="636">
          <cell r="A636" t="str">
            <v>MOSSLD_2_PSP2</v>
          </cell>
          <cell r="B636" t="str">
            <v>MOSS LANDING POWER BLOCK 2</v>
          </cell>
          <cell r="C636" t="str">
            <v>Bay Area</v>
          </cell>
          <cell r="D636">
            <v>510</v>
          </cell>
          <cell r="E636">
            <v>510</v>
          </cell>
          <cell r="F636">
            <v>510</v>
          </cell>
          <cell r="G636">
            <v>510</v>
          </cell>
          <cell r="H636">
            <v>510</v>
          </cell>
          <cell r="I636">
            <v>510</v>
          </cell>
          <cell r="J636">
            <v>510</v>
          </cell>
          <cell r="K636">
            <v>510</v>
          </cell>
          <cell r="L636">
            <v>510</v>
          </cell>
          <cell r="M636">
            <v>510</v>
          </cell>
          <cell r="N636">
            <v>510</v>
          </cell>
          <cell r="O636">
            <v>510</v>
          </cell>
        </row>
        <row r="637">
          <cell r="A637" t="str">
            <v>MRCHNT_2_PL1X3</v>
          </cell>
          <cell r="B637" t="str">
            <v>Desert Star Energy Center</v>
          </cell>
          <cell r="C637" t="str">
            <v>CAISO System</v>
          </cell>
          <cell r="D637">
            <v>419.25</v>
          </cell>
          <cell r="E637">
            <v>419.25</v>
          </cell>
          <cell r="F637">
            <v>419.25</v>
          </cell>
          <cell r="G637">
            <v>419.25</v>
          </cell>
          <cell r="H637">
            <v>419.25</v>
          </cell>
          <cell r="I637">
            <v>419.25</v>
          </cell>
          <cell r="J637">
            <v>419.25</v>
          </cell>
          <cell r="K637">
            <v>419.25</v>
          </cell>
          <cell r="L637">
            <v>419.25</v>
          </cell>
          <cell r="M637">
            <v>419.25</v>
          </cell>
          <cell r="N637">
            <v>419.25</v>
          </cell>
          <cell r="O637">
            <v>419.25</v>
          </cell>
        </row>
        <row r="638">
          <cell r="A638" t="str">
            <v>MRGT_6_MEF2</v>
          </cell>
          <cell r="B638" t="str">
            <v>Miramar Energy Facility II</v>
          </cell>
          <cell r="C638" t="str">
            <v>San Diego-IV</v>
          </cell>
          <cell r="D638">
            <v>44</v>
          </cell>
          <cell r="E638">
            <v>44</v>
          </cell>
          <cell r="F638">
            <v>44</v>
          </cell>
          <cell r="G638">
            <v>44</v>
          </cell>
          <cell r="H638">
            <v>44</v>
          </cell>
          <cell r="I638">
            <v>44</v>
          </cell>
          <cell r="J638">
            <v>44</v>
          </cell>
          <cell r="K638">
            <v>44</v>
          </cell>
          <cell r="L638">
            <v>44</v>
          </cell>
          <cell r="M638">
            <v>44</v>
          </cell>
          <cell r="N638">
            <v>44</v>
          </cell>
          <cell r="O638">
            <v>44</v>
          </cell>
        </row>
        <row r="639">
          <cell r="A639" t="str">
            <v>MRGT_6_MMAREF</v>
          </cell>
          <cell r="B639" t="str">
            <v>Miramar Energy Facility</v>
          </cell>
          <cell r="C639" t="str">
            <v>San Diego-IV</v>
          </cell>
          <cell r="D639">
            <v>45</v>
          </cell>
          <cell r="E639">
            <v>45</v>
          </cell>
          <cell r="F639">
            <v>45</v>
          </cell>
          <cell r="G639">
            <v>45</v>
          </cell>
          <cell r="H639">
            <v>45</v>
          </cell>
          <cell r="I639">
            <v>45</v>
          </cell>
          <cell r="J639">
            <v>45</v>
          </cell>
          <cell r="K639">
            <v>45</v>
          </cell>
          <cell r="L639">
            <v>45</v>
          </cell>
          <cell r="M639">
            <v>45</v>
          </cell>
          <cell r="N639">
            <v>45</v>
          </cell>
          <cell r="O639">
            <v>45</v>
          </cell>
        </row>
        <row r="640">
          <cell r="A640" t="str">
            <v>MRGT_6_TGEBT1</v>
          </cell>
          <cell r="B640" t="str">
            <v xml:space="preserve"> Top Gun Energy Storage</v>
          </cell>
          <cell r="C640" t="str">
            <v>San Diego-IV</v>
          </cell>
          <cell r="D640">
            <v>30</v>
          </cell>
          <cell r="E640">
            <v>30</v>
          </cell>
          <cell r="F640">
            <v>30</v>
          </cell>
          <cell r="G640">
            <v>30</v>
          </cell>
          <cell r="H640">
            <v>30</v>
          </cell>
          <cell r="I640">
            <v>30</v>
          </cell>
          <cell r="J640">
            <v>30</v>
          </cell>
          <cell r="K640">
            <v>30</v>
          </cell>
          <cell r="L640">
            <v>30</v>
          </cell>
          <cell r="M640">
            <v>30</v>
          </cell>
          <cell r="N640">
            <v>30</v>
          </cell>
          <cell r="O640">
            <v>30</v>
          </cell>
        </row>
        <row r="641">
          <cell r="A641" t="str">
            <v>MRLSDS_6_SOLAR1</v>
          </cell>
          <cell r="B641" t="str">
            <v>Morelos Solar</v>
          </cell>
          <cell r="C641" t="str">
            <v>CAISO System</v>
          </cell>
          <cell r="D641">
            <v>0.06</v>
          </cell>
          <cell r="E641">
            <v>0.45</v>
          </cell>
          <cell r="F641">
            <v>0.53</v>
          </cell>
          <cell r="G641">
            <v>0.66</v>
          </cell>
          <cell r="H641">
            <v>0.96</v>
          </cell>
          <cell r="I641">
            <v>1.97</v>
          </cell>
          <cell r="J641">
            <v>2.16</v>
          </cell>
          <cell r="K641">
            <v>1.86</v>
          </cell>
          <cell r="L641">
            <v>1.67</v>
          </cell>
          <cell r="M641">
            <v>1.1100000000000001</v>
          </cell>
          <cell r="N641">
            <v>0.86</v>
          </cell>
          <cell r="O641">
            <v>0.53</v>
          </cell>
        </row>
        <row r="642">
          <cell r="A642" t="str">
            <v>MSHGTS_6_MMARLF</v>
          </cell>
          <cell r="B642" t="str">
            <v>MIRAMAR LANDFILL</v>
          </cell>
          <cell r="C642" t="str">
            <v>San Diego-IV</v>
          </cell>
          <cell r="D642">
            <v>3.78</v>
          </cell>
          <cell r="E642">
            <v>3.63</v>
          </cell>
          <cell r="F642">
            <v>3.48</v>
          </cell>
          <cell r="G642">
            <v>3.95</v>
          </cell>
          <cell r="H642">
            <v>3.89</v>
          </cell>
          <cell r="I642">
            <v>3.87</v>
          </cell>
          <cell r="J642">
            <v>3.94</v>
          </cell>
          <cell r="K642">
            <v>3.7</v>
          </cell>
          <cell r="L642">
            <v>3.89</v>
          </cell>
          <cell r="M642">
            <v>3.87</v>
          </cell>
          <cell r="N642">
            <v>3.89</v>
          </cell>
          <cell r="O642">
            <v>3.61</v>
          </cell>
        </row>
        <row r="643">
          <cell r="A643" t="str">
            <v>MSOLAR_2_SOLAR1</v>
          </cell>
          <cell r="B643" t="str">
            <v>Mesquite Solar 1</v>
          </cell>
          <cell r="C643" t="str">
            <v>CAISO System</v>
          </cell>
          <cell r="D643">
            <v>0.66</v>
          </cell>
          <cell r="E643">
            <v>4.95</v>
          </cell>
          <cell r="F643">
            <v>5.78</v>
          </cell>
          <cell r="G643">
            <v>7.26</v>
          </cell>
          <cell r="H643">
            <v>10.56</v>
          </cell>
          <cell r="I643">
            <v>21.62</v>
          </cell>
          <cell r="J643">
            <v>23.76</v>
          </cell>
          <cell r="K643">
            <v>20.46</v>
          </cell>
          <cell r="L643">
            <v>18.32</v>
          </cell>
          <cell r="M643">
            <v>12.21</v>
          </cell>
          <cell r="N643">
            <v>9.41</v>
          </cell>
          <cell r="O643">
            <v>5.78</v>
          </cell>
        </row>
        <row r="644">
          <cell r="A644" t="str">
            <v>MSOLAR_2_SOLAR2</v>
          </cell>
          <cell r="B644" t="str">
            <v>Mesquite Solar 2</v>
          </cell>
          <cell r="C644" t="str">
            <v>CAISO System</v>
          </cell>
          <cell r="D644">
            <v>0.4</v>
          </cell>
          <cell r="E644">
            <v>3.02</v>
          </cell>
          <cell r="F644">
            <v>3.53</v>
          </cell>
          <cell r="G644">
            <v>4.4400000000000004</v>
          </cell>
          <cell r="H644">
            <v>6.45</v>
          </cell>
          <cell r="I644">
            <v>13.21</v>
          </cell>
          <cell r="J644">
            <v>14.52</v>
          </cell>
          <cell r="K644">
            <v>12.5</v>
          </cell>
          <cell r="L644">
            <v>11.19</v>
          </cell>
          <cell r="M644">
            <v>7.46</v>
          </cell>
          <cell r="N644">
            <v>5.75</v>
          </cell>
          <cell r="O644">
            <v>3.53</v>
          </cell>
        </row>
        <row r="645">
          <cell r="A645" t="str">
            <v>MSOLAR_2_SOLAR3</v>
          </cell>
          <cell r="B645" t="str">
            <v>Mesquite Solar 3, LLC</v>
          </cell>
          <cell r="C645" t="str">
            <v>CAISO System</v>
          </cell>
          <cell r="D645">
            <v>0.61</v>
          </cell>
          <cell r="E645">
            <v>4.5599999999999996</v>
          </cell>
          <cell r="F645">
            <v>5.32</v>
          </cell>
          <cell r="G645">
            <v>6.69</v>
          </cell>
          <cell r="H645">
            <v>9.73</v>
          </cell>
          <cell r="I645">
            <v>19.91</v>
          </cell>
          <cell r="J645">
            <v>21.89</v>
          </cell>
          <cell r="K645">
            <v>18.850000000000001</v>
          </cell>
          <cell r="L645">
            <v>16.87</v>
          </cell>
          <cell r="M645">
            <v>11.25</v>
          </cell>
          <cell r="N645">
            <v>8.66</v>
          </cell>
          <cell r="O645">
            <v>5.32</v>
          </cell>
        </row>
        <row r="646">
          <cell r="A646" t="str">
            <v>MSSION_2_QF</v>
          </cell>
          <cell r="B646" t="str">
            <v>SMALL QF AGGREGATION - SAN DIEGO</v>
          </cell>
          <cell r="C646" t="str">
            <v>San Diego-IV</v>
          </cell>
          <cell r="D646">
            <v>0.37</v>
          </cell>
          <cell r="E646">
            <v>0.37</v>
          </cell>
          <cell r="F646">
            <v>0.37</v>
          </cell>
          <cell r="G646">
            <v>0.36</v>
          </cell>
          <cell r="H646">
            <v>0.36</v>
          </cell>
          <cell r="I646">
            <v>0.37</v>
          </cell>
          <cell r="J646">
            <v>0.37</v>
          </cell>
          <cell r="K646">
            <v>0.37</v>
          </cell>
          <cell r="L646">
            <v>0.37</v>
          </cell>
          <cell r="M646">
            <v>0.37</v>
          </cell>
          <cell r="N646">
            <v>0.37</v>
          </cell>
          <cell r="O646">
            <v>0.37</v>
          </cell>
        </row>
        <row r="647">
          <cell r="A647" t="str">
            <v>MSTANG_2_MTGBT1</v>
          </cell>
          <cell r="B647" t="str">
            <v>Mustang 1 BESS</v>
          </cell>
          <cell r="C647" t="str">
            <v>Fresno</v>
          </cell>
          <cell r="D647">
            <v>75</v>
          </cell>
          <cell r="E647">
            <v>75</v>
          </cell>
          <cell r="F647">
            <v>75</v>
          </cell>
          <cell r="G647">
            <v>75</v>
          </cell>
          <cell r="H647">
            <v>75</v>
          </cell>
          <cell r="I647">
            <v>75</v>
          </cell>
          <cell r="J647">
            <v>75</v>
          </cell>
          <cell r="K647">
            <v>75</v>
          </cell>
          <cell r="L647">
            <v>75</v>
          </cell>
          <cell r="M647">
            <v>75</v>
          </cell>
          <cell r="N647">
            <v>75</v>
          </cell>
          <cell r="O647">
            <v>75</v>
          </cell>
        </row>
        <row r="648">
          <cell r="A648" t="str">
            <v>MSTANG_2_SOLAR</v>
          </cell>
          <cell r="B648" t="str">
            <v>Mustang</v>
          </cell>
          <cell r="C648" t="str">
            <v>Fresno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</row>
        <row r="649">
          <cell r="A649" t="str">
            <v>MSTANG_2_SOLAR3</v>
          </cell>
          <cell r="B649" t="str">
            <v>Mustang 3</v>
          </cell>
          <cell r="C649" t="str">
            <v>Fresno</v>
          </cell>
          <cell r="D649">
            <v>0.16</v>
          </cell>
          <cell r="E649">
            <v>1.2</v>
          </cell>
          <cell r="F649">
            <v>1.4</v>
          </cell>
          <cell r="G649">
            <v>1.76</v>
          </cell>
          <cell r="H649">
            <v>2.56</v>
          </cell>
          <cell r="I649">
            <v>5.24</v>
          </cell>
          <cell r="J649">
            <v>5.76</v>
          </cell>
          <cell r="K649">
            <v>4.96</v>
          </cell>
          <cell r="L649">
            <v>4.4400000000000004</v>
          </cell>
          <cell r="M649">
            <v>2.96</v>
          </cell>
          <cell r="N649">
            <v>2.2799999999999998</v>
          </cell>
          <cell r="O649">
            <v>1.4</v>
          </cell>
        </row>
        <row r="650">
          <cell r="A650" t="str">
            <v>MSTANG_2_SOLAR4</v>
          </cell>
          <cell r="B650" t="str">
            <v>Mustang 4</v>
          </cell>
          <cell r="C650" t="str">
            <v>Fresno</v>
          </cell>
          <cell r="D650">
            <v>0.12</v>
          </cell>
          <cell r="E650">
            <v>0.9</v>
          </cell>
          <cell r="F650">
            <v>1.05</v>
          </cell>
          <cell r="G650">
            <v>1.32</v>
          </cell>
          <cell r="H650">
            <v>1.92</v>
          </cell>
          <cell r="I650">
            <v>3.93</v>
          </cell>
          <cell r="J650">
            <v>4.32</v>
          </cell>
          <cell r="K650">
            <v>3.72</v>
          </cell>
          <cell r="L650">
            <v>3.33</v>
          </cell>
          <cell r="M650">
            <v>2.2200000000000002</v>
          </cell>
          <cell r="N650">
            <v>1.71</v>
          </cell>
          <cell r="O650">
            <v>1.05</v>
          </cell>
        </row>
        <row r="651">
          <cell r="A651" t="str">
            <v>MTNPOS_1_UNIT</v>
          </cell>
          <cell r="B651" t="str">
            <v>MT.POSO COGENERATION CO.</v>
          </cell>
          <cell r="C651" t="str">
            <v>Kern</v>
          </cell>
          <cell r="D651">
            <v>43.37</v>
          </cell>
          <cell r="E651">
            <v>40.619999999999997</v>
          </cell>
          <cell r="F651">
            <v>31.39</v>
          </cell>
          <cell r="G651">
            <v>43.55</v>
          </cell>
          <cell r="H651">
            <v>43.34</v>
          </cell>
          <cell r="I651">
            <v>42.44</v>
          </cell>
          <cell r="J651">
            <v>42.48</v>
          </cell>
          <cell r="K651">
            <v>41.48</v>
          </cell>
          <cell r="L651">
            <v>40.6</v>
          </cell>
          <cell r="M651">
            <v>40.450000000000003</v>
          </cell>
          <cell r="N651">
            <v>38.979999999999997</v>
          </cell>
          <cell r="O651">
            <v>29.01</v>
          </cell>
        </row>
        <row r="652">
          <cell r="A652" t="str">
            <v>MTWIND_1_MVPWD1</v>
          </cell>
          <cell r="B652" t="str">
            <v>Mountain View Power Project I Repower</v>
          </cell>
          <cell r="C652" t="str">
            <v>LA Basin</v>
          </cell>
          <cell r="D652">
            <v>11.77</v>
          </cell>
          <cell r="E652">
            <v>12.52</v>
          </cell>
          <cell r="F652">
            <v>11</v>
          </cell>
          <cell r="G652">
            <v>10.54</v>
          </cell>
          <cell r="H652">
            <v>11.2</v>
          </cell>
          <cell r="I652">
            <v>10.27</v>
          </cell>
          <cell r="J652">
            <v>9.5399999999999991</v>
          </cell>
          <cell r="K652">
            <v>7.25</v>
          </cell>
          <cell r="L652">
            <v>7.49</v>
          </cell>
          <cell r="M652">
            <v>6.95</v>
          </cell>
          <cell r="N652">
            <v>9.36</v>
          </cell>
          <cell r="O652">
            <v>11.34</v>
          </cell>
        </row>
        <row r="653">
          <cell r="A653" t="str">
            <v>MTWIND_1_UNIT 3</v>
          </cell>
          <cell r="B653" t="str">
            <v>Mountain View Power Project III</v>
          </cell>
          <cell r="C653" t="str">
            <v>LA Basin</v>
          </cell>
          <cell r="D653">
            <v>3.9651481024658604</v>
          </cell>
          <cell r="E653">
            <v>4.2172096517393047</v>
          </cell>
          <cell r="F653">
            <v>3.7054806291315923</v>
          </cell>
          <cell r="G653">
            <v>3.5501608458062042</v>
          </cell>
          <cell r="H653">
            <v>3.7750316439088358</v>
          </cell>
          <cell r="I653">
            <v>3.4602626169296431</v>
          </cell>
          <cell r="J653">
            <v>3.2148714531854332</v>
          </cell>
          <cell r="K653">
            <v>2.442796802349394</v>
          </cell>
          <cell r="L653">
            <v>2.523478198003561</v>
          </cell>
          <cell r="M653">
            <v>2.3410026537224899</v>
          </cell>
          <cell r="N653">
            <v>3.1549301323527152</v>
          </cell>
          <cell r="O653">
            <v>3.8216700373094934</v>
          </cell>
        </row>
        <row r="654">
          <cell r="A654" t="str">
            <v>MURRAY_6_UNIT</v>
          </cell>
          <cell r="B654" t="str">
            <v>Grossmont Hospital</v>
          </cell>
          <cell r="C654" t="str">
            <v>San Diego-IV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</row>
        <row r="655">
          <cell r="A655" t="str">
            <v>NAROW1_2_UNIT</v>
          </cell>
          <cell r="B655" t="str">
            <v>NARROWS PH 1 UNIT</v>
          </cell>
          <cell r="C655" t="str">
            <v>Sierra</v>
          </cell>
          <cell r="D655">
            <v>6.05</v>
          </cell>
          <cell r="E655">
            <v>6.66</v>
          </cell>
          <cell r="F655">
            <v>9.41</v>
          </cell>
          <cell r="G655">
            <v>8.81</v>
          </cell>
          <cell r="H655">
            <v>8.93</v>
          </cell>
          <cell r="I655">
            <v>9.32</v>
          </cell>
          <cell r="J655">
            <v>9.02</v>
          </cell>
          <cell r="K655">
            <v>8.5</v>
          </cell>
          <cell r="L655">
            <v>7.71</v>
          </cell>
          <cell r="M655">
            <v>8.11</v>
          </cell>
          <cell r="N655">
            <v>6.41</v>
          </cell>
          <cell r="O655">
            <v>7</v>
          </cell>
        </row>
        <row r="656">
          <cell r="A656" t="str">
            <v>NAROW2_2_UNIT</v>
          </cell>
          <cell r="B656" t="str">
            <v>Narrows Powerhouse Unit 2</v>
          </cell>
          <cell r="C656" t="str">
            <v>Sierra</v>
          </cell>
          <cell r="D656">
            <v>8.24</v>
          </cell>
          <cell r="E656">
            <v>8.9600000000000009</v>
          </cell>
          <cell r="F656">
            <v>41.6</v>
          </cell>
          <cell r="G656">
            <v>39.659999999999997</v>
          </cell>
          <cell r="H656">
            <v>30.86</v>
          </cell>
          <cell r="I656">
            <v>27.4</v>
          </cell>
          <cell r="J656">
            <v>25.22</v>
          </cell>
          <cell r="K656">
            <v>20</v>
          </cell>
          <cell r="L656">
            <v>10</v>
          </cell>
          <cell r="M656">
            <v>10.8</v>
          </cell>
          <cell r="N656">
            <v>11.2</v>
          </cell>
          <cell r="O656">
            <v>11.52</v>
          </cell>
        </row>
        <row r="657">
          <cell r="A657" t="str">
            <v>NAVYII_2_UNITS</v>
          </cell>
          <cell r="B657" t="str">
            <v>COSO POWER DEVELOPER (NAVY II) AGGREGATE</v>
          </cell>
          <cell r="C657" t="str">
            <v>CAISO System</v>
          </cell>
          <cell r="D657">
            <v>55</v>
          </cell>
          <cell r="E657">
            <v>55</v>
          </cell>
          <cell r="F657">
            <v>55</v>
          </cell>
          <cell r="G657">
            <v>55</v>
          </cell>
          <cell r="H657">
            <v>55</v>
          </cell>
          <cell r="I657">
            <v>55</v>
          </cell>
          <cell r="J657">
            <v>55</v>
          </cell>
          <cell r="K657">
            <v>55</v>
          </cell>
          <cell r="L657">
            <v>55</v>
          </cell>
          <cell r="M657">
            <v>55</v>
          </cell>
          <cell r="N657">
            <v>55</v>
          </cell>
          <cell r="O657">
            <v>55</v>
          </cell>
        </row>
        <row r="658">
          <cell r="A658" t="str">
            <v>NCPA_7_GP1UN1</v>
          </cell>
          <cell r="B658" t="str">
            <v>NCPA GEO PLANT 1 UNIT 1</v>
          </cell>
          <cell r="C658" t="str">
            <v>NCNB</v>
          </cell>
          <cell r="D658">
            <v>38.85</v>
          </cell>
          <cell r="E658">
            <v>38.85</v>
          </cell>
          <cell r="F658">
            <v>38.85</v>
          </cell>
          <cell r="G658">
            <v>38.85</v>
          </cell>
          <cell r="H658">
            <v>38.85</v>
          </cell>
          <cell r="I658">
            <v>38.85</v>
          </cell>
          <cell r="J658">
            <v>38.85</v>
          </cell>
          <cell r="K658">
            <v>38.85</v>
          </cell>
          <cell r="L658">
            <v>38.85</v>
          </cell>
          <cell r="M658">
            <v>38.85</v>
          </cell>
          <cell r="N658">
            <v>38.85</v>
          </cell>
          <cell r="O658">
            <v>38.85</v>
          </cell>
        </row>
        <row r="659">
          <cell r="A659" t="str">
            <v>NCPA_7_GP1UN2</v>
          </cell>
          <cell r="B659" t="str">
            <v>NCPA GEO PLANT 1 UNIT 2</v>
          </cell>
          <cell r="C659" t="str">
            <v>NCNB</v>
          </cell>
          <cell r="D659">
            <v>39.94</v>
          </cell>
          <cell r="E659">
            <v>39.94</v>
          </cell>
          <cell r="F659">
            <v>39.94</v>
          </cell>
          <cell r="G659">
            <v>39.94</v>
          </cell>
          <cell r="H659">
            <v>39.94</v>
          </cell>
          <cell r="I659">
            <v>39.94</v>
          </cell>
          <cell r="J659">
            <v>39.94</v>
          </cell>
          <cell r="K659">
            <v>39.94</v>
          </cell>
          <cell r="L659">
            <v>39.94</v>
          </cell>
          <cell r="M659">
            <v>39.94</v>
          </cell>
          <cell r="N659">
            <v>39.94</v>
          </cell>
          <cell r="O659">
            <v>39.94</v>
          </cell>
        </row>
        <row r="660">
          <cell r="A660" t="str">
            <v>NCPA_7_GP2UN3</v>
          </cell>
          <cell r="B660" t="str">
            <v>NCPA GEO PLANT 2 UNIT 3</v>
          </cell>
          <cell r="C660" t="str">
            <v>NCNB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</row>
        <row r="661">
          <cell r="A661" t="str">
            <v>NCPA_7_GP2UN4</v>
          </cell>
          <cell r="B661" t="str">
            <v>NCPA GEO PLANT 2 UNIT 4</v>
          </cell>
          <cell r="C661" t="str">
            <v>NCNB</v>
          </cell>
          <cell r="D661">
            <v>52.73</v>
          </cell>
          <cell r="E661">
            <v>52.73</v>
          </cell>
          <cell r="F661">
            <v>52.73</v>
          </cell>
          <cell r="G661">
            <v>52.73</v>
          </cell>
          <cell r="H661">
            <v>52.73</v>
          </cell>
          <cell r="I661">
            <v>52.73</v>
          </cell>
          <cell r="J661">
            <v>52.73</v>
          </cell>
          <cell r="K661">
            <v>52.73</v>
          </cell>
          <cell r="L661">
            <v>52.73</v>
          </cell>
          <cell r="M661">
            <v>52.73</v>
          </cell>
          <cell r="N661">
            <v>52.73</v>
          </cell>
          <cell r="O661">
            <v>52.73</v>
          </cell>
        </row>
        <row r="662">
          <cell r="A662" t="str">
            <v>NEENCH_6_SOLAR</v>
          </cell>
          <cell r="B662" t="str">
            <v>Alpine Solar</v>
          </cell>
          <cell r="C662" t="str">
            <v>Big Creek-Ventura</v>
          </cell>
          <cell r="D662">
            <v>0.26</v>
          </cell>
          <cell r="E662">
            <v>1.98</v>
          </cell>
          <cell r="F662">
            <v>2.31</v>
          </cell>
          <cell r="G662">
            <v>2.9</v>
          </cell>
          <cell r="H662">
            <v>4.22</v>
          </cell>
          <cell r="I662">
            <v>8.65</v>
          </cell>
          <cell r="J662">
            <v>9.5</v>
          </cell>
          <cell r="K662">
            <v>8.18</v>
          </cell>
          <cell r="L662">
            <v>7.33</v>
          </cell>
          <cell r="M662">
            <v>4.88</v>
          </cell>
          <cell r="N662">
            <v>3.76</v>
          </cell>
          <cell r="O662">
            <v>2.31</v>
          </cell>
        </row>
        <row r="663">
          <cell r="A663" t="str">
            <v>NEWARK_1_QF</v>
          </cell>
          <cell r="B663" t="str">
            <v>NEWARK 1 QF</v>
          </cell>
          <cell r="C663" t="str">
            <v>Bay Area</v>
          </cell>
          <cell r="D663">
            <v>0.04</v>
          </cell>
          <cell r="E663">
            <v>0.03</v>
          </cell>
          <cell r="F663">
            <v>0.03</v>
          </cell>
          <cell r="G663">
            <v>0.03</v>
          </cell>
          <cell r="H663">
            <v>0.03</v>
          </cell>
          <cell r="I663">
            <v>0.03</v>
          </cell>
          <cell r="J663">
            <v>0.03</v>
          </cell>
          <cell r="K663">
            <v>0.03</v>
          </cell>
          <cell r="L663">
            <v>0.03</v>
          </cell>
          <cell r="M663">
            <v>0.03</v>
          </cell>
          <cell r="N663">
            <v>0.03</v>
          </cell>
          <cell r="O663">
            <v>0.03</v>
          </cell>
        </row>
        <row r="664">
          <cell r="A664" t="str">
            <v>NHOGAN_6_UNITS</v>
          </cell>
          <cell r="B664" t="str">
            <v>NEW HOGAN PH AGGREGATE</v>
          </cell>
          <cell r="C664" t="str">
            <v>CAISO System</v>
          </cell>
          <cell r="D664">
            <v>0.19</v>
          </cell>
          <cell r="E664">
            <v>0.61</v>
          </cell>
          <cell r="F664">
            <v>0.32</v>
          </cell>
          <cell r="G664">
            <v>0.54</v>
          </cell>
          <cell r="H664">
            <v>1.44</v>
          </cell>
          <cell r="I664">
            <v>1.1599999999999999</v>
          </cell>
          <cell r="J664">
            <v>1.89</v>
          </cell>
          <cell r="K664">
            <v>1.41</v>
          </cell>
          <cell r="L664">
            <v>0.94</v>
          </cell>
          <cell r="M664">
            <v>0.12</v>
          </cell>
          <cell r="N664">
            <v>0.02</v>
          </cell>
          <cell r="O664">
            <v>0.15</v>
          </cell>
        </row>
        <row r="665">
          <cell r="A665" t="str">
            <v>NOVATO_6_LNDFL</v>
          </cell>
          <cell r="B665" t="str">
            <v>Redwood Renewable Energy</v>
          </cell>
          <cell r="C665" t="str">
            <v>NCNB</v>
          </cell>
          <cell r="D665">
            <v>3.69</v>
          </cell>
          <cell r="E665">
            <v>3.72</v>
          </cell>
          <cell r="F665">
            <v>3.68</v>
          </cell>
          <cell r="G665">
            <v>3.66</v>
          </cell>
          <cell r="H665">
            <v>3.64</v>
          </cell>
          <cell r="I665">
            <v>3.53</v>
          </cell>
          <cell r="J665">
            <v>3.27</v>
          </cell>
          <cell r="K665">
            <v>3.45</v>
          </cell>
          <cell r="L665">
            <v>3.39</v>
          </cell>
          <cell r="M665">
            <v>3.16</v>
          </cell>
          <cell r="N665">
            <v>3.6</v>
          </cell>
          <cell r="O665">
            <v>3.45</v>
          </cell>
        </row>
        <row r="666">
          <cell r="A666" t="str">
            <v>NWCSTL_7_UNIT 1</v>
          </cell>
          <cell r="B666" t="str">
            <v>NEWCASTLE HYDRO</v>
          </cell>
          <cell r="C666" t="str">
            <v>Sierra</v>
          </cell>
          <cell r="D666">
            <v>1.67</v>
          </cell>
          <cell r="E666">
            <v>3.36</v>
          </cell>
          <cell r="F666">
            <v>3.55</v>
          </cell>
          <cell r="G666">
            <v>2.58</v>
          </cell>
          <cell r="H666">
            <v>1.57</v>
          </cell>
          <cell r="I666">
            <v>0.69</v>
          </cell>
          <cell r="J666">
            <v>0.99</v>
          </cell>
          <cell r="K666">
            <v>0.18</v>
          </cell>
          <cell r="L666">
            <v>0</v>
          </cell>
          <cell r="M666">
            <v>0</v>
          </cell>
          <cell r="N666">
            <v>0</v>
          </cell>
          <cell r="O666">
            <v>1.21</v>
          </cell>
        </row>
        <row r="667">
          <cell r="A667" t="str">
            <v>NZWIND_2_WDSTR5</v>
          </cell>
          <cell r="B667" t="str">
            <v>Windstream 6111</v>
          </cell>
          <cell r="C667" t="str">
            <v>CAISO System</v>
          </cell>
          <cell r="D667">
            <v>1.1149770288128154</v>
          </cell>
          <cell r="E667">
            <v>1.1858552986842699</v>
          </cell>
          <cell r="F667">
            <v>1.0419600164804077</v>
          </cell>
          <cell r="G667">
            <v>0.99828497936885696</v>
          </cell>
          <cell r="H667">
            <v>1.0615173651098375</v>
          </cell>
          <cell r="I667">
            <v>0.97300611019723926</v>
          </cell>
          <cell r="J667">
            <v>0.90400351468806084</v>
          </cell>
          <cell r="K667">
            <v>0.68690052686384484</v>
          </cell>
          <cell r="L667">
            <v>0.709587675107062</v>
          </cell>
          <cell r="M667">
            <v>0.65827659291394436</v>
          </cell>
          <cell r="N667">
            <v>0.8871483571811779</v>
          </cell>
          <cell r="O667">
            <v>1.0746318153040511</v>
          </cell>
        </row>
        <row r="668">
          <cell r="A668" t="str">
            <v>NZWIND_6_CALWND</v>
          </cell>
          <cell r="B668" t="str">
            <v>Wind Resource I</v>
          </cell>
          <cell r="C668" t="str">
            <v>CAISO System</v>
          </cell>
          <cell r="D668">
            <v>1.5903000410959331</v>
          </cell>
          <cell r="E668">
            <v>1.6913942453499886</v>
          </cell>
          <cell r="F668">
            <v>1.4861553325394086</v>
          </cell>
          <cell r="G668">
            <v>1.4238613017939321</v>
          </cell>
          <cell r="H668">
            <v>1.5140501245623672</v>
          </cell>
          <cell r="I668">
            <v>1.387805862404937</v>
          </cell>
          <cell r="J668">
            <v>1.2893869464647458</v>
          </cell>
          <cell r="K668">
            <v>0.97973133784066602</v>
          </cell>
          <cell r="L668">
            <v>1.0120901863650646</v>
          </cell>
          <cell r="M668">
            <v>0.93890480764270978</v>
          </cell>
          <cell r="N668">
            <v>1.2653463097671316</v>
          </cell>
          <cell r="O668">
            <v>1.5327553625572834</v>
          </cell>
        </row>
        <row r="669">
          <cell r="A669" t="str">
            <v>NZWIND_6_WDSTR</v>
          </cell>
          <cell r="B669" t="str">
            <v>Windstream 39</v>
          </cell>
          <cell r="C669" t="str">
            <v>CAISO System</v>
          </cell>
          <cell r="D669">
            <v>0.59194501529681953</v>
          </cell>
          <cell r="E669">
            <v>0.6295745246580513</v>
          </cell>
          <cell r="F669">
            <v>0.5531800404452244</v>
          </cell>
          <cell r="G669">
            <v>0.52999281788996366</v>
          </cell>
          <cell r="H669">
            <v>0.56356310192043668</v>
          </cell>
          <cell r="I669">
            <v>0.5165721821173932</v>
          </cell>
          <cell r="J669">
            <v>0.47993847451743321</v>
          </cell>
          <cell r="K669">
            <v>0.36467777575180349</v>
          </cell>
          <cell r="L669">
            <v>0.37672245825810741</v>
          </cell>
          <cell r="M669">
            <v>0.34948123395589753</v>
          </cell>
          <cell r="N669">
            <v>0.47099001530221013</v>
          </cell>
          <cell r="O669">
            <v>0.57052560717409995</v>
          </cell>
        </row>
        <row r="670">
          <cell r="A670" t="str">
            <v>NZWIND_6_WDSTR2</v>
          </cell>
          <cell r="B670" t="str">
            <v>Windstream 6040</v>
          </cell>
          <cell r="C670" t="str">
            <v>CAISO System</v>
          </cell>
          <cell r="D670">
            <v>0.71916901858449422</v>
          </cell>
          <cell r="E670">
            <v>0.76488606428605044</v>
          </cell>
          <cell r="F670">
            <v>0.67207246704837709</v>
          </cell>
          <cell r="G670">
            <v>0.64390172203347829</v>
          </cell>
          <cell r="H670">
            <v>0.68468711188542608</v>
          </cell>
          <cell r="I670">
            <v>0.62759665110978824</v>
          </cell>
          <cell r="J670">
            <v>0.5830894302346129</v>
          </cell>
          <cell r="K670">
            <v>0.44305628277905679</v>
          </cell>
          <cell r="L670">
            <v>0.45768967316731257</v>
          </cell>
          <cell r="M670">
            <v>0.42459361856731437</v>
          </cell>
          <cell r="N670">
            <v>0.57221772008358074</v>
          </cell>
          <cell r="O670">
            <v>0.69314603617868265</v>
          </cell>
        </row>
        <row r="671">
          <cell r="A671" t="str">
            <v>NZWIND_6_WDSTR3</v>
          </cell>
          <cell r="B671" t="str">
            <v>Windstream 6041</v>
          </cell>
          <cell r="C671" t="str">
            <v>CAISO System</v>
          </cell>
          <cell r="D671">
            <v>0.68206201762558905</v>
          </cell>
          <cell r="E671">
            <v>0.72542019856121731</v>
          </cell>
          <cell r="F671">
            <v>0.63739550928912414</v>
          </cell>
          <cell r="G671">
            <v>0.61067829165828647</v>
          </cell>
          <cell r="H671">
            <v>0.64935927564563745</v>
          </cell>
          <cell r="I671">
            <v>0.59521451432033967</v>
          </cell>
          <cell r="J671">
            <v>0.55300373481710208</v>
          </cell>
          <cell r="K671">
            <v>0.42019588489610787</v>
          </cell>
          <cell r="L671">
            <v>0.43407423548546104</v>
          </cell>
          <cell r="M671">
            <v>0.40268583972231775</v>
          </cell>
          <cell r="N671">
            <v>0.54269297285568086</v>
          </cell>
          <cell r="O671">
            <v>0.65738174438567931</v>
          </cell>
        </row>
        <row r="672">
          <cell r="A672" t="str">
            <v>NZWIND_6_WDSTR4</v>
          </cell>
          <cell r="B672" t="str">
            <v>Windstream 6042</v>
          </cell>
          <cell r="C672" t="str">
            <v>CAISO System</v>
          </cell>
          <cell r="D672">
            <v>1.1962590309132741</v>
          </cell>
          <cell r="E672">
            <v>1.272304337891047</v>
          </cell>
          <cell r="F672">
            <v>1.1179190668101997</v>
          </cell>
          <cell r="G672">
            <v>1.0710601125716579</v>
          </cell>
          <cell r="H672">
            <v>1.1389021492541362</v>
          </cell>
          <cell r="I672">
            <v>1.0439384098312694</v>
          </cell>
          <cell r="J672">
            <v>0.9699055141740367</v>
          </cell>
          <cell r="K672">
            <v>0.73697568413125658</v>
          </cell>
          <cell r="L672">
            <v>0.76131672907683201</v>
          </cell>
          <cell r="M672">
            <v>0.7062650608601273</v>
          </cell>
          <cell r="N672">
            <v>0.95182161301372026</v>
          </cell>
          <cell r="O672">
            <v>1.1529726449458677</v>
          </cell>
        </row>
        <row r="673">
          <cell r="A673" t="str">
            <v>OAK C_1_EBMUD</v>
          </cell>
          <cell r="B673" t="str">
            <v>MWWTP PGS 1 - ENGINES</v>
          </cell>
          <cell r="C673" t="str">
            <v>Bay Area</v>
          </cell>
          <cell r="D673">
            <v>0.9</v>
          </cell>
          <cell r="E673">
            <v>1.1299999999999999</v>
          </cell>
          <cell r="F673">
            <v>1.58</v>
          </cell>
          <cell r="G673">
            <v>1.54</v>
          </cell>
          <cell r="H673">
            <v>1.62</v>
          </cell>
          <cell r="I673">
            <v>1.44</v>
          </cell>
          <cell r="J673">
            <v>1.29</v>
          </cell>
          <cell r="K673">
            <v>1.49</v>
          </cell>
          <cell r="L673">
            <v>1.64</v>
          </cell>
          <cell r="M673">
            <v>1.45</v>
          </cell>
          <cell r="N673">
            <v>1.37</v>
          </cell>
          <cell r="O673">
            <v>1.76</v>
          </cell>
        </row>
        <row r="674">
          <cell r="A674" t="str">
            <v>OAK C_7_UNIT 1</v>
          </cell>
          <cell r="B674" t="str">
            <v>OAKLAND STATION C GT UNIT 1</v>
          </cell>
          <cell r="C674" t="str">
            <v>Bay Area</v>
          </cell>
          <cell r="D674">
            <v>55</v>
          </cell>
          <cell r="E674">
            <v>55</v>
          </cell>
          <cell r="F674">
            <v>55</v>
          </cell>
          <cell r="G674">
            <v>55</v>
          </cell>
          <cell r="H674">
            <v>55</v>
          </cell>
          <cell r="I674">
            <v>55</v>
          </cell>
          <cell r="J674">
            <v>55</v>
          </cell>
          <cell r="K674">
            <v>55</v>
          </cell>
          <cell r="L674">
            <v>55</v>
          </cell>
          <cell r="M674">
            <v>55</v>
          </cell>
          <cell r="N674">
            <v>55</v>
          </cell>
          <cell r="O674">
            <v>55</v>
          </cell>
        </row>
        <row r="675">
          <cell r="A675" t="str">
            <v>OAK C_7_UNIT 3</v>
          </cell>
          <cell r="B675" t="str">
            <v>OAKLAND STATION C GT UNIT 3</v>
          </cell>
          <cell r="C675" t="str">
            <v>Bay Area</v>
          </cell>
          <cell r="D675">
            <v>55</v>
          </cell>
          <cell r="E675">
            <v>55</v>
          </cell>
          <cell r="F675">
            <v>55</v>
          </cell>
          <cell r="G675">
            <v>55</v>
          </cell>
          <cell r="H675">
            <v>55</v>
          </cell>
          <cell r="I675">
            <v>55</v>
          </cell>
          <cell r="J675">
            <v>55</v>
          </cell>
          <cell r="K675">
            <v>55</v>
          </cell>
          <cell r="L675">
            <v>55</v>
          </cell>
          <cell r="M675">
            <v>55</v>
          </cell>
          <cell r="N675">
            <v>55</v>
          </cell>
          <cell r="O675">
            <v>55</v>
          </cell>
        </row>
        <row r="676">
          <cell r="A676" t="str">
            <v>OAK L_1_GTG1</v>
          </cell>
          <cell r="B676" t="str">
            <v>MWWTP PGS 2 - Turbine</v>
          </cell>
          <cell r="C676" t="str">
            <v>Bay Area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</row>
        <row r="677">
          <cell r="A677" t="str">
            <v>OAKWD_6_QF</v>
          </cell>
          <cell r="B677" t="str">
            <v>Oak Creek</v>
          </cell>
          <cell r="C677" t="str">
            <v>CAISO System</v>
          </cell>
          <cell r="D677">
            <v>4.9246291272604061</v>
          </cell>
          <cell r="E677">
            <v>5.2376841797671316</v>
          </cell>
          <cell r="F677">
            <v>4.6021276797637025</v>
          </cell>
          <cell r="G677">
            <v>4.409223831221877</v>
          </cell>
          <cell r="H677">
            <v>4.6885085523947971</v>
          </cell>
          <cell r="I677">
            <v>4.2975721539139551</v>
          </cell>
          <cell r="J677">
            <v>3.9928015775524965</v>
          </cell>
          <cell r="K677">
            <v>3.0339013761799292</v>
          </cell>
          <cell r="L677">
            <v>3.1341059437771501</v>
          </cell>
          <cell r="M677">
            <v>2.9074752210002579</v>
          </cell>
          <cell r="N677">
            <v>3.918355739245551</v>
          </cell>
          <cell r="O677">
            <v>4.7464324393857211</v>
          </cell>
        </row>
        <row r="678">
          <cell r="A678" t="str">
            <v>OAKWD_6_ZEPHWD</v>
          </cell>
          <cell r="B678" t="str">
            <v>Zephyr Park</v>
          </cell>
          <cell r="C678" t="str">
            <v>CAISO System</v>
          </cell>
          <cell r="D678">
            <v>0.61845001598175176</v>
          </cell>
          <cell r="E678">
            <v>0.65776442874721774</v>
          </cell>
          <cell r="F678">
            <v>0.57794929598754785</v>
          </cell>
          <cell r="G678">
            <v>0.55372383958652915</v>
          </cell>
          <cell r="H678">
            <v>0.5887972706631428</v>
          </cell>
          <cell r="I678">
            <v>0.53970227982414221</v>
          </cell>
          <cell r="J678">
            <v>0.50142825695851234</v>
          </cell>
          <cell r="K678">
            <v>0.38100663138248125</v>
          </cell>
          <cell r="L678">
            <v>0.39359062803085842</v>
          </cell>
          <cell r="M678">
            <v>0.36512964741660936</v>
          </cell>
          <cell r="N678">
            <v>0.49207912046499563</v>
          </cell>
          <cell r="O678">
            <v>0.59607152988338796</v>
          </cell>
        </row>
        <row r="679">
          <cell r="A679" t="str">
            <v>OASIS_6_CREST</v>
          </cell>
          <cell r="B679" t="str">
            <v>CREST Contracts</v>
          </cell>
          <cell r="C679" t="str">
            <v>Big Creek-Ventura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</row>
        <row r="680">
          <cell r="A680" t="str">
            <v>OASIS_6_GBDSR4</v>
          </cell>
          <cell r="B680" t="str">
            <v>Green Beanworks D</v>
          </cell>
          <cell r="C680" t="str">
            <v>Big Creek-Ventura</v>
          </cell>
          <cell r="D680">
            <v>0.01</v>
          </cell>
          <cell r="E680">
            <v>0.09</v>
          </cell>
          <cell r="F680">
            <v>0.11</v>
          </cell>
          <cell r="G680">
            <v>0.13</v>
          </cell>
          <cell r="H680">
            <v>0.19</v>
          </cell>
          <cell r="I680">
            <v>0.39</v>
          </cell>
          <cell r="J680">
            <v>0.43</v>
          </cell>
          <cell r="K680">
            <v>0.37</v>
          </cell>
          <cell r="L680">
            <v>0.33</v>
          </cell>
          <cell r="M680">
            <v>0.22</v>
          </cell>
          <cell r="N680">
            <v>0.17</v>
          </cell>
          <cell r="O680">
            <v>0.11</v>
          </cell>
        </row>
        <row r="681">
          <cell r="A681" t="str">
            <v>OASIS_6_SOLAR1</v>
          </cell>
          <cell r="B681" t="str">
            <v>Morgan Lancaster I</v>
          </cell>
          <cell r="C681" t="str">
            <v>Big Creek-Ventura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</row>
        <row r="682">
          <cell r="A682" t="str">
            <v>OASIS_6_SOLAR2</v>
          </cell>
          <cell r="B682" t="str">
            <v>Oasis Solar</v>
          </cell>
          <cell r="C682" t="str">
            <v>Big Creek-Ventura</v>
          </cell>
          <cell r="D682">
            <v>0.08</v>
          </cell>
          <cell r="E682">
            <v>0.6</v>
          </cell>
          <cell r="F682">
            <v>0.7</v>
          </cell>
          <cell r="G682">
            <v>0.88</v>
          </cell>
          <cell r="H682">
            <v>1.28</v>
          </cell>
          <cell r="I682">
            <v>2.62</v>
          </cell>
          <cell r="J682">
            <v>2.88</v>
          </cell>
          <cell r="K682">
            <v>2.48</v>
          </cell>
          <cell r="L682">
            <v>2.2200000000000002</v>
          </cell>
          <cell r="M682">
            <v>1.48</v>
          </cell>
          <cell r="N682">
            <v>1.1399999999999999</v>
          </cell>
          <cell r="O682">
            <v>0.7</v>
          </cell>
        </row>
        <row r="683">
          <cell r="A683" t="str">
            <v>OASIS_6_SOLAR3</v>
          </cell>
          <cell r="B683" t="str">
            <v>Soccer Center</v>
          </cell>
          <cell r="C683" t="str">
            <v>Big Creek-Ventura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</row>
        <row r="684">
          <cell r="A684" t="str">
            <v>OCTILO_5_WIND</v>
          </cell>
          <cell r="B684" t="str">
            <v>Ocotillo Wind Energy Facility</v>
          </cell>
          <cell r="C684" t="str">
            <v>San Diego-IV</v>
          </cell>
          <cell r="D684">
            <v>46.825501210046923</v>
          </cell>
          <cell r="E684">
            <v>49.802163890860776</v>
          </cell>
          <cell r="F684">
            <v>43.75901812477148</v>
          </cell>
          <cell r="G684">
            <v>41.924804997265781</v>
          </cell>
          <cell r="H684">
            <v>44.580364778780812</v>
          </cell>
          <cell r="I684">
            <v>40.863172615256481</v>
          </cell>
          <cell r="J684">
            <v>37.965282312573073</v>
          </cell>
          <cell r="K684">
            <v>28.847644947530721</v>
          </cell>
          <cell r="L684">
            <v>29.800433265193568</v>
          </cell>
          <cell r="M684">
            <v>27.645530447257567</v>
          </cell>
          <cell r="N684">
            <v>37.257419120921099</v>
          </cell>
          <cell r="O684">
            <v>45.131130119742231</v>
          </cell>
        </row>
        <row r="685">
          <cell r="A685" t="str">
            <v>OGROVE_6_PL1X2</v>
          </cell>
          <cell r="B685" t="str">
            <v>Orange Grove Energy Center</v>
          </cell>
          <cell r="C685" t="str">
            <v>San Diego-IV</v>
          </cell>
          <cell r="D685">
            <v>96</v>
          </cell>
          <cell r="E685">
            <v>96</v>
          </cell>
          <cell r="F685">
            <v>96</v>
          </cell>
          <cell r="G685">
            <v>96</v>
          </cell>
          <cell r="H685">
            <v>96</v>
          </cell>
          <cell r="I685">
            <v>96</v>
          </cell>
          <cell r="J685">
            <v>96</v>
          </cell>
          <cell r="K685">
            <v>96</v>
          </cell>
          <cell r="L685">
            <v>96</v>
          </cell>
          <cell r="M685">
            <v>96</v>
          </cell>
          <cell r="N685">
            <v>96</v>
          </cell>
          <cell r="O685">
            <v>96</v>
          </cell>
        </row>
        <row r="686">
          <cell r="A686" t="str">
            <v>OILFLD_7_QFUNTS</v>
          </cell>
          <cell r="B686" t="str">
            <v>Nacimiento Hydroelectric Plant</v>
          </cell>
          <cell r="C686" t="str">
            <v>CAISO System</v>
          </cell>
          <cell r="D686">
            <v>0.08</v>
          </cell>
          <cell r="E686">
            <v>0.13</v>
          </cell>
          <cell r="F686">
            <v>0.75</v>
          </cell>
          <cell r="G686">
            <v>2.1800000000000002</v>
          </cell>
          <cell r="H686">
            <v>2.59</v>
          </cell>
          <cell r="I686">
            <v>2.19</v>
          </cell>
          <cell r="J686">
            <v>2.06</v>
          </cell>
          <cell r="K686">
            <v>1.84</v>
          </cell>
          <cell r="L686">
            <v>1.08</v>
          </cell>
          <cell r="M686">
            <v>0.12</v>
          </cell>
          <cell r="N686">
            <v>0.1</v>
          </cell>
          <cell r="O686">
            <v>7.0000000000000007E-2</v>
          </cell>
        </row>
        <row r="687">
          <cell r="A687" t="str">
            <v>OLDRIV_6_BIOGAS</v>
          </cell>
          <cell r="B687" t="str">
            <v>Bidart Old River 1</v>
          </cell>
          <cell r="C687" t="str">
            <v>Kern</v>
          </cell>
          <cell r="D687">
            <v>1.61</v>
          </cell>
          <cell r="E687">
            <v>1.76</v>
          </cell>
          <cell r="F687">
            <v>1.79</v>
          </cell>
          <cell r="G687">
            <v>1.62</v>
          </cell>
          <cell r="H687">
            <v>1.68</v>
          </cell>
          <cell r="I687">
            <v>1.78</v>
          </cell>
          <cell r="J687">
            <v>1.69</v>
          </cell>
          <cell r="K687">
            <v>1.76</v>
          </cell>
          <cell r="L687">
            <v>1.77</v>
          </cell>
          <cell r="M687">
            <v>1.72</v>
          </cell>
          <cell r="N687">
            <v>1.75</v>
          </cell>
          <cell r="O687">
            <v>1.73</v>
          </cell>
        </row>
        <row r="688">
          <cell r="A688" t="str">
            <v>OLDRIV_6_CESDBM</v>
          </cell>
          <cell r="B688" t="str">
            <v>Ces Dairy Biogas</v>
          </cell>
          <cell r="C688" t="str">
            <v>Kern</v>
          </cell>
          <cell r="D688">
            <v>0.94</v>
          </cell>
          <cell r="E688">
            <v>0.97</v>
          </cell>
          <cell r="F688">
            <v>0.93</v>
          </cell>
          <cell r="G688">
            <v>0.93</v>
          </cell>
          <cell r="H688">
            <v>0.95</v>
          </cell>
          <cell r="I688">
            <v>0.92</v>
          </cell>
          <cell r="J688">
            <v>0.91</v>
          </cell>
          <cell r="K688">
            <v>0.92</v>
          </cell>
          <cell r="L688">
            <v>0.93</v>
          </cell>
          <cell r="M688">
            <v>0.95</v>
          </cell>
          <cell r="N688">
            <v>0.97</v>
          </cell>
          <cell r="O688">
            <v>0.97</v>
          </cell>
        </row>
        <row r="689">
          <cell r="A689" t="str">
            <v>OLDRIV_6_LKVBM1</v>
          </cell>
          <cell r="B689" t="str">
            <v>Lakeview Dairy Biogas</v>
          </cell>
          <cell r="C689" t="str">
            <v>Kern</v>
          </cell>
          <cell r="D689">
            <v>0.97</v>
          </cell>
          <cell r="E689">
            <v>0.96</v>
          </cell>
          <cell r="F689">
            <v>0.94</v>
          </cell>
          <cell r="G689">
            <v>0.95</v>
          </cell>
          <cell r="H689">
            <v>0.94</v>
          </cell>
          <cell r="I689">
            <v>0.94</v>
          </cell>
          <cell r="J689">
            <v>0.94</v>
          </cell>
          <cell r="K689">
            <v>0.92</v>
          </cell>
          <cell r="L689">
            <v>0.94</v>
          </cell>
          <cell r="M689">
            <v>0.95</v>
          </cell>
          <cell r="N689">
            <v>0.97</v>
          </cell>
          <cell r="O689">
            <v>0.95</v>
          </cell>
        </row>
        <row r="690">
          <cell r="A690" t="str">
            <v>OLDRV1_6_SOLAR</v>
          </cell>
          <cell r="B690" t="str">
            <v>Old River One</v>
          </cell>
          <cell r="C690" t="str">
            <v>Kern</v>
          </cell>
          <cell r="D690">
            <v>0.08</v>
          </cell>
          <cell r="E690">
            <v>0.6</v>
          </cell>
          <cell r="F690">
            <v>0.7</v>
          </cell>
          <cell r="G690">
            <v>0.88</v>
          </cell>
          <cell r="H690">
            <v>1.28</v>
          </cell>
          <cell r="I690">
            <v>2.62</v>
          </cell>
          <cell r="J690">
            <v>2.88</v>
          </cell>
          <cell r="K690">
            <v>2.48</v>
          </cell>
          <cell r="L690">
            <v>2.2200000000000002</v>
          </cell>
          <cell r="M690">
            <v>1.48</v>
          </cell>
          <cell r="N690">
            <v>1.1399999999999999</v>
          </cell>
          <cell r="O690">
            <v>0.7</v>
          </cell>
        </row>
        <row r="691">
          <cell r="A691" t="str">
            <v>OLINDA_2_COYCRK</v>
          </cell>
          <cell r="B691" t="str">
            <v xml:space="preserve">MWD Coyote Creek Hydroelectric Recovery </v>
          </cell>
          <cell r="C691" t="str">
            <v>LA Basin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</row>
        <row r="692">
          <cell r="A692" t="str">
            <v>OLINDA_2_LNDFL2</v>
          </cell>
          <cell r="B692" t="str">
            <v>Brea Power II</v>
          </cell>
          <cell r="C692" t="str">
            <v>LA Basin</v>
          </cell>
          <cell r="D692">
            <v>25.9</v>
          </cell>
          <cell r="E692">
            <v>26.41</v>
          </cell>
          <cell r="F692">
            <v>26.2</v>
          </cell>
          <cell r="G692">
            <v>22.78</v>
          </cell>
          <cell r="H692">
            <v>25.05</v>
          </cell>
          <cell r="I692">
            <v>22.34</v>
          </cell>
          <cell r="J692">
            <v>24.08</v>
          </cell>
          <cell r="K692">
            <v>24.83</v>
          </cell>
          <cell r="L692">
            <v>24.91</v>
          </cell>
          <cell r="M692">
            <v>24.5</v>
          </cell>
          <cell r="N692">
            <v>26.05</v>
          </cell>
          <cell r="O692">
            <v>26.19</v>
          </cell>
        </row>
        <row r="693">
          <cell r="A693" t="str">
            <v>OLINDA_7_BLKSND</v>
          </cell>
          <cell r="B693" t="str">
            <v>BlackSand Generating Facility</v>
          </cell>
          <cell r="C693" t="str">
            <v>LA Basin</v>
          </cell>
          <cell r="D693">
            <v>7.0000000000000007E-2</v>
          </cell>
          <cell r="E693">
            <v>7.0000000000000007E-2</v>
          </cell>
          <cell r="F693">
            <v>7.0000000000000007E-2</v>
          </cell>
          <cell r="G693">
            <v>0.02</v>
          </cell>
          <cell r="H693">
            <v>0.01</v>
          </cell>
          <cell r="I693">
            <v>0.12</v>
          </cell>
          <cell r="J693">
            <v>0.08</v>
          </cell>
          <cell r="K693">
            <v>0.08</v>
          </cell>
          <cell r="L693">
            <v>0.06</v>
          </cell>
          <cell r="M693">
            <v>0.01</v>
          </cell>
          <cell r="N693">
            <v>0</v>
          </cell>
          <cell r="O693">
            <v>0.01</v>
          </cell>
        </row>
        <row r="694">
          <cell r="A694" t="str">
            <v>OLIVEP_1_SOLAR</v>
          </cell>
          <cell r="B694" t="str">
            <v>White River Solar</v>
          </cell>
          <cell r="C694" t="str">
            <v>CAISO System</v>
          </cell>
          <cell r="D694">
            <v>0.08</v>
          </cell>
          <cell r="E694">
            <v>0.6</v>
          </cell>
          <cell r="F694">
            <v>0.7</v>
          </cell>
          <cell r="G694">
            <v>0.88</v>
          </cell>
          <cell r="H694">
            <v>1.28</v>
          </cell>
          <cell r="I694">
            <v>2.62</v>
          </cell>
          <cell r="J694">
            <v>2.88</v>
          </cell>
          <cell r="K694">
            <v>2.48</v>
          </cell>
          <cell r="L694">
            <v>2.2200000000000002</v>
          </cell>
          <cell r="M694">
            <v>1.48</v>
          </cell>
          <cell r="N694">
            <v>1.1399999999999999</v>
          </cell>
          <cell r="O694">
            <v>0.7</v>
          </cell>
        </row>
        <row r="695">
          <cell r="A695" t="str">
            <v>OLIVEP_1_SOLAR2</v>
          </cell>
          <cell r="B695" t="str">
            <v>White River West</v>
          </cell>
          <cell r="C695" t="str">
            <v>CAISO System</v>
          </cell>
          <cell r="D695">
            <v>0.08</v>
          </cell>
          <cell r="E695">
            <v>0.59</v>
          </cell>
          <cell r="F695">
            <v>0.69</v>
          </cell>
          <cell r="G695">
            <v>0.87</v>
          </cell>
          <cell r="H695">
            <v>1.26</v>
          </cell>
          <cell r="I695">
            <v>2.59</v>
          </cell>
          <cell r="J695">
            <v>2.84</v>
          </cell>
          <cell r="K695">
            <v>2.4500000000000002</v>
          </cell>
          <cell r="L695">
            <v>2.19</v>
          </cell>
          <cell r="M695">
            <v>1.46</v>
          </cell>
          <cell r="N695">
            <v>1.1299999999999999</v>
          </cell>
          <cell r="O695">
            <v>0.69</v>
          </cell>
        </row>
        <row r="696">
          <cell r="A696" t="str">
            <v>OLSEN_2_UNIT</v>
          </cell>
          <cell r="B696" t="str">
            <v>OLSEN POWER PARTNERS</v>
          </cell>
          <cell r="C696" t="str">
            <v>CAISO System</v>
          </cell>
          <cell r="D696">
            <v>1.28</v>
          </cell>
          <cell r="E696">
            <v>1.63</v>
          </cell>
          <cell r="F696">
            <v>2.12</v>
          </cell>
          <cell r="G696">
            <v>3.35</v>
          </cell>
          <cell r="H696">
            <v>2.66</v>
          </cell>
          <cell r="I696">
            <v>1.24</v>
          </cell>
          <cell r="J696">
            <v>0.22</v>
          </cell>
          <cell r="K696">
            <v>0.01</v>
          </cell>
          <cell r="L696">
            <v>0</v>
          </cell>
          <cell r="M696">
            <v>0.11</v>
          </cell>
          <cell r="N696">
            <v>0.09</v>
          </cell>
          <cell r="O696">
            <v>0.21</v>
          </cell>
        </row>
        <row r="697">
          <cell r="A697" t="str">
            <v>OMAR_2_UNIT 1</v>
          </cell>
          <cell r="B697" t="str">
            <v>KERN RIVER COGENERATION CO. UNIT 1</v>
          </cell>
          <cell r="C697" t="str">
            <v>Big Creek-Ventura</v>
          </cell>
          <cell r="D697">
            <v>75</v>
          </cell>
          <cell r="E697">
            <v>75</v>
          </cell>
          <cell r="F697">
            <v>75</v>
          </cell>
          <cell r="G697">
            <v>75</v>
          </cell>
          <cell r="H697">
            <v>74.67</v>
          </cell>
          <cell r="I697">
            <v>73.67</v>
          </cell>
          <cell r="J697">
            <v>73</v>
          </cell>
          <cell r="K697">
            <v>72.67</v>
          </cell>
          <cell r="L697">
            <v>73.67</v>
          </cell>
          <cell r="M697">
            <v>74.33</v>
          </cell>
          <cell r="N697">
            <v>75</v>
          </cell>
          <cell r="O697">
            <v>75</v>
          </cell>
        </row>
        <row r="698">
          <cell r="A698" t="str">
            <v>OMAR_2_UNIT 2</v>
          </cell>
          <cell r="B698" t="str">
            <v>KERN RIVER COGENERATION CO. UNIT 2</v>
          </cell>
          <cell r="C698" t="str">
            <v>Big Creek-Ventura</v>
          </cell>
          <cell r="D698">
            <v>75</v>
          </cell>
          <cell r="E698">
            <v>75</v>
          </cell>
          <cell r="F698">
            <v>75</v>
          </cell>
          <cell r="G698">
            <v>75</v>
          </cell>
          <cell r="H698">
            <v>74.67</v>
          </cell>
          <cell r="I698">
            <v>73.67</v>
          </cell>
          <cell r="J698">
            <v>73.33</v>
          </cell>
          <cell r="K698">
            <v>73</v>
          </cell>
          <cell r="L698">
            <v>73.67</v>
          </cell>
          <cell r="M698">
            <v>74.67</v>
          </cell>
          <cell r="N698">
            <v>75</v>
          </cell>
          <cell r="O698">
            <v>75</v>
          </cell>
        </row>
        <row r="699">
          <cell r="A699" t="str">
            <v>OMAR_2_UNIT 3</v>
          </cell>
          <cell r="B699" t="str">
            <v>KERN RIVER COGENERATION CO. UNIT 3</v>
          </cell>
          <cell r="C699" t="str">
            <v>Big Creek-Ventura</v>
          </cell>
          <cell r="D699">
            <v>75</v>
          </cell>
          <cell r="E699">
            <v>75</v>
          </cell>
          <cell r="F699">
            <v>75</v>
          </cell>
          <cell r="G699">
            <v>75</v>
          </cell>
          <cell r="H699">
            <v>73.67</v>
          </cell>
          <cell r="I699">
            <v>73.67</v>
          </cell>
          <cell r="J699">
            <v>73.33</v>
          </cell>
          <cell r="K699">
            <v>73</v>
          </cell>
          <cell r="L699">
            <v>73.67</v>
          </cell>
          <cell r="M699">
            <v>75</v>
          </cell>
          <cell r="N699">
            <v>75</v>
          </cell>
          <cell r="O699">
            <v>75</v>
          </cell>
        </row>
        <row r="700">
          <cell r="A700" t="str">
            <v>OMAR_2_UNIT 4</v>
          </cell>
          <cell r="B700" t="str">
            <v>KERN RIVER COGENERATION CO. UNIT 4</v>
          </cell>
          <cell r="C700" t="str">
            <v>Big Creek-Ventura</v>
          </cell>
          <cell r="D700">
            <v>75</v>
          </cell>
          <cell r="E700">
            <v>75</v>
          </cell>
          <cell r="F700">
            <v>75</v>
          </cell>
          <cell r="G700">
            <v>75</v>
          </cell>
          <cell r="H700">
            <v>74</v>
          </cell>
          <cell r="I700">
            <v>73.33</v>
          </cell>
          <cell r="J700">
            <v>73.67</v>
          </cell>
          <cell r="K700">
            <v>73.67</v>
          </cell>
          <cell r="L700">
            <v>74.33</v>
          </cell>
          <cell r="M700">
            <v>75</v>
          </cell>
          <cell r="N700">
            <v>75</v>
          </cell>
          <cell r="O700">
            <v>75</v>
          </cell>
        </row>
        <row r="701">
          <cell r="A701" t="str">
            <v>ONLLPP_6_UNITS</v>
          </cell>
          <cell r="B701" t="str">
            <v>O'NEILL PUMP-GEN (AGGREGATE)</v>
          </cell>
          <cell r="C701" t="str">
            <v>Fresno</v>
          </cell>
          <cell r="D701">
            <v>0</v>
          </cell>
          <cell r="E701">
            <v>0.57999999999999996</v>
          </cell>
          <cell r="F701">
            <v>7.0000000000000007E-2</v>
          </cell>
          <cell r="G701">
            <v>0.32</v>
          </cell>
          <cell r="H701">
            <v>1.71</v>
          </cell>
          <cell r="I701">
            <v>1.64</v>
          </cell>
          <cell r="J701">
            <v>1.48</v>
          </cell>
          <cell r="K701">
            <v>0.64</v>
          </cell>
          <cell r="L701">
            <v>0.05</v>
          </cell>
          <cell r="M701">
            <v>0.67</v>
          </cell>
          <cell r="N701">
            <v>0.42</v>
          </cell>
          <cell r="O701">
            <v>0</v>
          </cell>
        </row>
        <row r="702">
          <cell r="A702" t="str">
            <v>ORLND_6_HIGHLI</v>
          </cell>
          <cell r="B702" t="str">
            <v>High Line Canal Hydro</v>
          </cell>
          <cell r="C702" t="str">
            <v>CAISO System</v>
          </cell>
          <cell r="D702">
            <v>0</v>
          </cell>
          <cell r="E702">
            <v>0</v>
          </cell>
          <cell r="F702">
            <v>0</v>
          </cell>
          <cell r="G702">
            <v>0.06</v>
          </cell>
          <cell r="H702">
            <v>0.06</v>
          </cell>
          <cell r="I702">
            <v>0.03</v>
          </cell>
          <cell r="J702">
            <v>0</v>
          </cell>
          <cell r="K702">
            <v>0</v>
          </cell>
          <cell r="L702">
            <v>0</v>
          </cell>
          <cell r="M702">
            <v>0.04</v>
          </cell>
          <cell r="N702">
            <v>0</v>
          </cell>
          <cell r="O702">
            <v>0</v>
          </cell>
        </row>
        <row r="703">
          <cell r="A703" t="str">
            <v>ORLND_6_SOLAR1</v>
          </cell>
          <cell r="B703" t="str">
            <v>Enerparc California 2</v>
          </cell>
          <cell r="C703" t="str">
            <v>CAISO System</v>
          </cell>
          <cell r="D703">
            <v>0.01</v>
          </cell>
          <cell r="E703">
            <v>0.05</v>
          </cell>
          <cell r="F703">
            <v>0.05</v>
          </cell>
          <cell r="G703">
            <v>7.0000000000000007E-2</v>
          </cell>
          <cell r="H703">
            <v>0.1</v>
          </cell>
          <cell r="I703">
            <v>0.2</v>
          </cell>
          <cell r="J703">
            <v>0.22</v>
          </cell>
          <cell r="K703">
            <v>0.19</v>
          </cell>
          <cell r="L703">
            <v>0.17</v>
          </cell>
          <cell r="M703">
            <v>0.11</v>
          </cell>
          <cell r="N703">
            <v>0.09</v>
          </cell>
          <cell r="O703">
            <v>0.05</v>
          </cell>
        </row>
        <row r="704">
          <cell r="A704" t="str">
            <v>ORMOND_7_UNIT 1</v>
          </cell>
          <cell r="B704" t="str">
            <v>ORMOND BEACH GEN STA. UNIT 1</v>
          </cell>
          <cell r="C704" t="str">
            <v>Big Creek-Ventura</v>
          </cell>
          <cell r="D704">
            <v>741.27</v>
          </cell>
          <cell r="E704">
            <v>741.27</v>
          </cell>
          <cell r="F704">
            <v>741.27</v>
          </cell>
          <cell r="G704">
            <v>741.27</v>
          </cell>
          <cell r="H704">
            <v>741.27</v>
          </cell>
          <cell r="I704">
            <v>741.27</v>
          </cell>
          <cell r="J704">
            <v>741.27</v>
          </cell>
          <cell r="K704">
            <v>741.27</v>
          </cell>
          <cell r="L704">
            <v>741.27</v>
          </cell>
          <cell r="M704">
            <v>741.27</v>
          </cell>
          <cell r="N704">
            <v>741.27</v>
          </cell>
          <cell r="O704">
            <v>741.27</v>
          </cell>
        </row>
        <row r="705">
          <cell r="A705" t="str">
            <v>ORMOND_7_UNIT 2</v>
          </cell>
          <cell r="B705" t="str">
            <v>ORMOND BEACH GEN STA. UNIT 2</v>
          </cell>
          <cell r="C705" t="str">
            <v>Big Creek-Ventura</v>
          </cell>
          <cell r="D705">
            <v>750</v>
          </cell>
          <cell r="E705">
            <v>750</v>
          </cell>
          <cell r="F705">
            <v>750</v>
          </cell>
          <cell r="G705">
            <v>750</v>
          </cell>
          <cell r="H705">
            <v>750</v>
          </cell>
          <cell r="I705">
            <v>750</v>
          </cell>
          <cell r="J705">
            <v>750</v>
          </cell>
          <cell r="K705">
            <v>750</v>
          </cell>
          <cell r="L705">
            <v>750</v>
          </cell>
          <cell r="M705">
            <v>750</v>
          </cell>
          <cell r="N705">
            <v>750</v>
          </cell>
          <cell r="O705">
            <v>750</v>
          </cell>
        </row>
        <row r="706">
          <cell r="A706" t="str">
            <v>OROLOM_1_SOLAR1</v>
          </cell>
          <cell r="B706" t="str">
            <v>Oro Loma Solar 1</v>
          </cell>
          <cell r="C706" t="str">
            <v>Fresno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O706">
            <v>0</v>
          </cell>
        </row>
        <row r="707">
          <cell r="A707" t="str">
            <v>OROLOM_1_SOLAR2</v>
          </cell>
          <cell r="B707" t="str">
            <v>Oro Loma Solar 2</v>
          </cell>
          <cell r="C707" t="str">
            <v>Fresno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O707">
            <v>0</v>
          </cell>
        </row>
        <row r="708">
          <cell r="A708" t="str">
            <v>OROVIL_6_UNIT</v>
          </cell>
          <cell r="B708" t="str">
            <v>Oroville Cogeneration, LP</v>
          </cell>
          <cell r="C708" t="str">
            <v>Sierra</v>
          </cell>
          <cell r="D708">
            <v>7.5</v>
          </cell>
          <cell r="E708">
            <v>7.5</v>
          </cell>
          <cell r="F708">
            <v>7.5</v>
          </cell>
          <cell r="G708">
            <v>7.5</v>
          </cell>
          <cell r="H708">
            <v>7.5</v>
          </cell>
          <cell r="I708">
            <v>7.5</v>
          </cell>
          <cell r="J708">
            <v>7.5</v>
          </cell>
          <cell r="K708">
            <v>7.5</v>
          </cell>
          <cell r="L708">
            <v>7.5</v>
          </cell>
          <cell r="M708">
            <v>7.5</v>
          </cell>
          <cell r="N708">
            <v>7.5</v>
          </cell>
          <cell r="O708">
            <v>7.5</v>
          </cell>
        </row>
        <row r="709">
          <cell r="A709" t="str">
            <v>ORTGA_6_ME1SL1</v>
          </cell>
          <cell r="B709" t="str">
            <v>Merced 1</v>
          </cell>
          <cell r="C709" t="str">
            <v>Fresno</v>
          </cell>
          <cell r="D709">
            <v>0.01</v>
          </cell>
          <cell r="E709">
            <v>0.09</v>
          </cell>
          <cell r="F709">
            <v>0.11</v>
          </cell>
          <cell r="G709">
            <v>0.13</v>
          </cell>
          <cell r="H709">
            <v>0.19</v>
          </cell>
          <cell r="I709">
            <v>0.39</v>
          </cell>
          <cell r="J709">
            <v>0.43</v>
          </cell>
          <cell r="K709">
            <v>0.37</v>
          </cell>
          <cell r="L709">
            <v>0.33</v>
          </cell>
          <cell r="M709">
            <v>0.22</v>
          </cell>
          <cell r="N709">
            <v>0.17</v>
          </cell>
          <cell r="O709">
            <v>0.11</v>
          </cell>
        </row>
        <row r="710">
          <cell r="A710" t="str">
            <v>OSO_6_NSPIN</v>
          </cell>
          <cell r="B710" t="str">
            <v>OSO_6_NSPIN</v>
          </cell>
          <cell r="C710" t="str">
            <v>Big Creek-Ventura</v>
          </cell>
          <cell r="D710">
            <v>18</v>
          </cell>
          <cell r="E710">
            <v>18</v>
          </cell>
          <cell r="F710">
            <v>18</v>
          </cell>
          <cell r="G710">
            <v>18</v>
          </cell>
          <cell r="H710">
            <v>18</v>
          </cell>
          <cell r="I710">
            <v>18</v>
          </cell>
          <cell r="J710">
            <v>18</v>
          </cell>
          <cell r="K710">
            <v>18</v>
          </cell>
          <cell r="L710">
            <v>18</v>
          </cell>
          <cell r="M710">
            <v>18</v>
          </cell>
          <cell r="N710">
            <v>18</v>
          </cell>
          <cell r="O710">
            <v>18</v>
          </cell>
        </row>
        <row r="711">
          <cell r="A711" t="str">
            <v>OTAY_6_PL1X2</v>
          </cell>
          <cell r="B711" t="str">
            <v>Chula Vista Energy Center, LLC</v>
          </cell>
          <cell r="C711" t="str">
            <v>San Diego-IV</v>
          </cell>
          <cell r="D711">
            <v>37.200000000000003</v>
          </cell>
          <cell r="E711">
            <v>37.200000000000003</v>
          </cell>
          <cell r="F711">
            <v>37.200000000000003</v>
          </cell>
          <cell r="G711">
            <v>37.200000000000003</v>
          </cell>
          <cell r="H711">
            <v>37.200000000000003</v>
          </cell>
          <cell r="I711">
            <v>37.200000000000003</v>
          </cell>
          <cell r="J711">
            <v>37.200000000000003</v>
          </cell>
          <cell r="K711">
            <v>37.200000000000003</v>
          </cell>
          <cell r="L711">
            <v>37.200000000000003</v>
          </cell>
          <cell r="M711">
            <v>37.200000000000003</v>
          </cell>
          <cell r="N711">
            <v>37.200000000000003</v>
          </cell>
          <cell r="O711">
            <v>37.200000000000003</v>
          </cell>
        </row>
        <row r="712">
          <cell r="A712" t="str">
            <v>OTMESA_2_PL1X3</v>
          </cell>
          <cell r="B712" t="str">
            <v>OTAY MESA ENERGY CENTER</v>
          </cell>
          <cell r="C712" t="str">
            <v>San Diego-IV</v>
          </cell>
          <cell r="D712">
            <v>603.6</v>
          </cell>
          <cell r="E712">
            <v>603.6</v>
          </cell>
          <cell r="F712">
            <v>603.6</v>
          </cell>
          <cell r="G712">
            <v>603.6</v>
          </cell>
          <cell r="H712">
            <v>603.6</v>
          </cell>
          <cell r="I712">
            <v>603.6</v>
          </cell>
          <cell r="J712">
            <v>603.6</v>
          </cell>
          <cell r="K712">
            <v>603.6</v>
          </cell>
          <cell r="L712">
            <v>603.6</v>
          </cell>
          <cell r="M712">
            <v>603.6</v>
          </cell>
          <cell r="N712">
            <v>603.6</v>
          </cell>
          <cell r="O712">
            <v>603.6</v>
          </cell>
        </row>
        <row r="713">
          <cell r="A713" t="str">
            <v>OXBOW_6_DRUM</v>
          </cell>
          <cell r="B713" t="str">
            <v>OXBOW HYDRO</v>
          </cell>
          <cell r="C713" t="str">
            <v>Sierra</v>
          </cell>
          <cell r="D713">
            <v>2.38</v>
          </cell>
          <cell r="E713">
            <v>2</v>
          </cell>
          <cell r="F713">
            <v>2.0099999999999998</v>
          </cell>
          <cell r="G713">
            <v>3.71</v>
          </cell>
          <cell r="H713">
            <v>2.83</v>
          </cell>
          <cell r="I713">
            <v>2.57</v>
          </cell>
          <cell r="J713">
            <v>2.6</v>
          </cell>
          <cell r="K713">
            <v>3.22</v>
          </cell>
          <cell r="L713">
            <v>2.99</v>
          </cell>
          <cell r="M713">
            <v>0.02</v>
          </cell>
          <cell r="N713">
            <v>1.48</v>
          </cell>
          <cell r="O713">
            <v>2.71</v>
          </cell>
        </row>
        <row r="714">
          <cell r="A714" t="str">
            <v>OXMTN_6_LNDFIL</v>
          </cell>
          <cell r="B714" t="str">
            <v>Ox Mountain Landfill Generating Plant</v>
          </cell>
          <cell r="C714" t="str">
            <v>Bay Area</v>
          </cell>
          <cell r="D714">
            <v>10.34</v>
          </cell>
          <cell r="E714">
            <v>10.37</v>
          </cell>
          <cell r="F714">
            <v>10.62</v>
          </cell>
          <cell r="G714">
            <v>10.62</v>
          </cell>
          <cell r="H714">
            <v>10.34</v>
          </cell>
          <cell r="I714">
            <v>10.39</v>
          </cell>
          <cell r="J714">
            <v>10.59</v>
          </cell>
          <cell r="K714">
            <v>10.26</v>
          </cell>
          <cell r="L714">
            <v>10.39</v>
          </cell>
          <cell r="M714">
            <v>10.16</v>
          </cell>
          <cell r="N714">
            <v>10.48</v>
          </cell>
          <cell r="O714">
            <v>10.62</v>
          </cell>
        </row>
        <row r="715">
          <cell r="A715" t="str">
            <v>PACLUM_6_UNIT</v>
          </cell>
          <cell r="B715" t="str">
            <v>Humboldt Redwood</v>
          </cell>
          <cell r="C715" t="str">
            <v>Humboldt</v>
          </cell>
          <cell r="D715">
            <v>15.1</v>
          </cell>
          <cell r="E715">
            <v>12.4</v>
          </cell>
          <cell r="F715">
            <v>11.73</v>
          </cell>
          <cell r="G715">
            <v>8.93</v>
          </cell>
          <cell r="H715">
            <v>14.21</v>
          </cell>
          <cell r="I715">
            <v>15.71</v>
          </cell>
          <cell r="J715">
            <v>14.8</v>
          </cell>
          <cell r="K715">
            <v>12.89</v>
          </cell>
          <cell r="L715">
            <v>14.53</v>
          </cell>
          <cell r="M715">
            <v>14.53</v>
          </cell>
          <cell r="N715">
            <v>12.81</v>
          </cell>
          <cell r="O715">
            <v>15.07</v>
          </cell>
        </row>
        <row r="716">
          <cell r="A716" t="str">
            <v>PADUA_2_ONTARO</v>
          </cell>
          <cell r="B716" t="str">
            <v>ONTARIO/SIERRA HYDRO PSP</v>
          </cell>
          <cell r="C716" t="str">
            <v>LA Basin</v>
          </cell>
          <cell r="D716">
            <v>0.7</v>
          </cell>
          <cell r="E716">
            <v>0.61</v>
          </cell>
          <cell r="F716">
            <v>0.78</v>
          </cell>
          <cell r="G716">
            <v>1.1200000000000001</v>
          </cell>
          <cell r="H716">
            <v>1</v>
          </cell>
          <cell r="I716">
            <v>0.85</v>
          </cell>
          <cell r="J716">
            <v>0.85</v>
          </cell>
          <cell r="K716">
            <v>0.82</v>
          </cell>
          <cell r="L716">
            <v>0.74</v>
          </cell>
          <cell r="M716">
            <v>0.62</v>
          </cell>
          <cell r="N716">
            <v>0.49</v>
          </cell>
          <cell r="O716">
            <v>0.64</v>
          </cell>
        </row>
        <row r="717">
          <cell r="A717" t="str">
            <v>PADUA_2_SOLAR1</v>
          </cell>
          <cell r="B717" t="str">
            <v>Kona Solar - Rancho DC #1</v>
          </cell>
          <cell r="C717" t="str">
            <v>LA Basin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</row>
        <row r="718">
          <cell r="A718" t="str">
            <v>PADUA_6_MWDSDM</v>
          </cell>
          <cell r="B718" t="str">
            <v>San Dimas Hydroelectric Recovery Plant</v>
          </cell>
          <cell r="C718" t="str">
            <v>LA Basin</v>
          </cell>
          <cell r="D718">
            <v>2.4</v>
          </cell>
          <cell r="E718">
            <v>2.4</v>
          </cell>
          <cell r="F718">
            <v>0</v>
          </cell>
          <cell r="G718">
            <v>2.4</v>
          </cell>
          <cell r="H718">
            <v>6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</row>
        <row r="719">
          <cell r="A719" t="str">
            <v>PADUA_6_QF</v>
          </cell>
          <cell r="B719" t="str">
            <v>PADUA QFS</v>
          </cell>
          <cell r="C719" t="str">
            <v>LA Basin</v>
          </cell>
          <cell r="D719">
            <v>0.2</v>
          </cell>
          <cell r="E719">
            <v>0.28000000000000003</v>
          </cell>
          <cell r="F719">
            <v>0.24</v>
          </cell>
          <cell r="G719">
            <v>0.35</v>
          </cell>
          <cell r="H719">
            <v>0.5</v>
          </cell>
          <cell r="I719">
            <v>0.52</v>
          </cell>
          <cell r="J719">
            <v>0.54</v>
          </cell>
          <cell r="K719">
            <v>0.43</v>
          </cell>
          <cell r="L719">
            <v>0.5</v>
          </cell>
          <cell r="M719">
            <v>0.49</v>
          </cell>
          <cell r="N719">
            <v>0.44</v>
          </cell>
          <cell r="O719">
            <v>0.19</v>
          </cell>
        </row>
        <row r="720">
          <cell r="A720" t="str">
            <v>PADUA_7_SDIMAS</v>
          </cell>
          <cell r="B720" t="str">
            <v>San Dimas Wash Hydro</v>
          </cell>
          <cell r="C720" t="str">
            <v>LA Basin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0.85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</row>
        <row r="721">
          <cell r="A721" t="str">
            <v>PAIGES_6_SOLAR</v>
          </cell>
          <cell r="B721" t="str">
            <v>Paige Solar</v>
          </cell>
          <cell r="C721" t="str">
            <v>Fresno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</row>
        <row r="722">
          <cell r="A722" t="str">
            <v>PALALT_7_COBUG</v>
          </cell>
          <cell r="B722" t="str">
            <v>Cooperatively Owned Back Up Generator</v>
          </cell>
          <cell r="C722" t="str">
            <v>Bay Area</v>
          </cell>
          <cell r="D722">
            <v>4.5</v>
          </cell>
          <cell r="E722">
            <v>4.5</v>
          </cell>
          <cell r="F722">
            <v>4.5</v>
          </cell>
          <cell r="G722">
            <v>4.5</v>
          </cell>
          <cell r="H722">
            <v>4.5</v>
          </cell>
          <cell r="I722">
            <v>4.5</v>
          </cell>
          <cell r="J722">
            <v>4.5</v>
          </cell>
          <cell r="K722">
            <v>4.5</v>
          </cell>
          <cell r="L722">
            <v>4.5</v>
          </cell>
          <cell r="M722">
            <v>4.5</v>
          </cell>
          <cell r="N722">
            <v>4.5</v>
          </cell>
          <cell r="O722">
            <v>4.5</v>
          </cell>
        </row>
        <row r="723">
          <cell r="A723" t="str">
            <v>PALOMR_2_PL1X3</v>
          </cell>
          <cell r="B723" t="str">
            <v>Palomar Energy Center</v>
          </cell>
          <cell r="C723" t="str">
            <v>San Diego-IV</v>
          </cell>
          <cell r="D723">
            <v>588.21</v>
          </cell>
          <cell r="E723">
            <v>588.21</v>
          </cell>
          <cell r="F723">
            <v>588.21</v>
          </cell>
          <cell r="G723">
            <v>588.21</v>
          </cell>
          <cell r="H723">
            <v>588.21</v>
          </cell>
          <cell r="I723">
            <v>588.21</v>
          </cell>
          <cell r="J723">
            <v>588.21</v>
          </cell>
          <cell r="K723">
            <v>588.21</v>
          </cell>
          <cell r="L723">
            <v>588.21</v>
          </cell>
          <cell r="M723">
            <v>588.21</v>
          </cell>
          <cell r="N723">
            <v>588.21</v>
          </cell>
          <cell r="O723">
            <v>588.21</v>
          </cell>
        </row>
        <row r="724">
          <cell r="A724" t="str">
            <v>PARDEB_6_UNITS</v>
          </cell>
          <cell r="B724" t="str">
            <v>Pardee Power House</v>
          </cell>
          <cell r="C724" t="str">
            <v>CAISO System</v>
          </cell>
          <cell r="D724">
            <v>17.7</v>
          </cell>
          <cell r="E724">
            <v>15.62</v>
          </cell>
          <cell r="F724">
            <v>7.7</v>
          </cell>
          <cell r="G724">
            <v>19.940000000000001</v>
          </cell>
          <cell r="H724">
            <v>7.76</v>
          </cell>
          <cell r="I724">
            <v>27.3</v>
          </cell>
          <cell r="J724">
            <v>17.7</v>
          </cell>
          <cell r="K724">
            <v>19.18</v>
          </cell>
          <cell r="L724">
            <v>15.44</v>
          </cell>
          <cell r="M724">
            <v>18.7</v>
          </cell>
          <cell r="N724">
            <v>15.7</v>
          </cell>
          <cell r="O724">
            <v>26.42</v>
          </cell>
        </row>
        <row r="725">
          <cell r="A725" t="str">
            <v>PBLOSM_2_SOLAR</v>
          </cell>
          <cell r="B725" t="str">
            <v>PearBlossom</v>
          </cell>
          <cell r="C725" t="str">
            <v>CAISO System</v>
          </cell>
          <cell r="D725">
            <v>0.04</v>
          </cell>
          <cell r="E725">
            <v>0.28999999999999998</v>
          </cell>
          <cell r="F725">
            <v>0.33</v>
          </cell>
          <cell r="G725">
            <v>0.42</v>
          </cell>
          <cell r="H725">
            <v>0.61</v>
          </cell>
          <cell r="I725">
            <v>1.24</v>
          </cell>
          <cell r="J725">
            <v>1.37</v>
          </cell>
          <cell r="K725">
            <v>1.18</v>
          </cell>
          <cell r="L725">
            <v>1.05</v>
          </cell>
          <cell r="M725">
            <v>0.7</v>
          </cell>
          <cell r="N725">
            <v>0.54</v>
          </cell>
          <cell r="O725">
            <v>0.33</v>
          </cell>
        </row>
        <row r="726">
          <cell r="A726" t="str">
            <v>PEABDY_2_LNDFIL</v>
          </cell>
          <cell r="B726" t="str">
            <v>G2 Energy Hay Road Power Plant</v>
          </cell>
          <cell r="C726" t="str">
            <v>CAISO System</v>
          </cell>
          <cell r="D726">
            <v>1.55</v>
          </cell>
          <cell r="E726">
            <v>1.55</v>
          </cell>
          <cell r="F726">
            <v>1.5</v>
          </cell>
          <cell r="G726">
            <v>1.53</v>
          </cell>
          <cell r="H726">
            <v>1.53</v>
          </cell>
          <cell r="I726">
            <v>1.52</v>
          </cell>
          <cell r="J726">
            <v>1.5</v>
          </cell>
          <cell r="K726">
            <v>1.52</v>
          </cell>
          <cell r="L726">
            <v>1.52</v>
          </cell>
          <cell r="M726">
            <v>1.54</v>
          </cell>
          <cell r="N726">
            <v>1.54</v>
          </cell>
          <cell r="O726">
            <v>1.53</v>
          </cell>
        </row>
        <row r="727">
          <cell r="A727" t="str">
            <v>PEABDY_2_LNDFL1</v>
          </cell>
          <cell r="B727" t="str">
            <v>Potrero Hills Energy Producers</v>
          </cell>
          <cell r="C727" t="str">
            <v>CAISO System</v>
          </cell>
          <cell r="D727">
            <v>7.72</v>
          </cell>
          <cell r="E727">
            <v>7.69</v>
          </cell>
          <cell r="F727">
            <v>7.55</v>
          </cell>
          <cell r="G727">
            <v>7.63</v>
          </cell>
          <cell r="H727">
            <v>7.16</v>
          </cell>
          <cell r="I727">
            <v>7.44</v>
          </cell>
          <cell r="J727">
            <v>7.58</v>
          </cell>
          <cell r="K727">
            <v>7.53</v>
          </cell>
          <cell r="L727">
            <v>7.55</v>
          </cell>
          <cell r="M727">
            <v>7.49</v>
          </cell>
          <cell r="N727">
            <v>7.38</v>
          </cell>
          <cell r="O727">
            <v>7.24</v>
          </cell>
        </row>
        <row r="728">
          <cell r="A728" t="str">
            <v>PEARBL_2_NSPIN</v>
          </cell>
          <cell r="B728" t="str">
            <v>PEARBL_2_NSPIN</v>
          </cell>
          <cell r="C728" t="str">
            <v>CAISO System</v>
          </cell>
          <cell r="D728">
            <v>21</v>
          </cell>
          <cell r="E728">
            <v>21</v>
          </cell>
          <cell r="F728">
            <v>21</v>
          </cell>
          <cell r="G728">
            <v>42</v>
          </cell>
          <cell r="H728">
            <v>42</v>
          </cell>
          <cell r="I728">
            <v>42</v>
          </cell>
          <cell r="J728">
            <v>46</v>
          </cell>
          <cell r="K728">
            <v>46</v>
          </cell>
          <cell r="L728">
            <v>46</v>
          </cell>
          <cell r="M728">
            <v>46</v>
          </cell>
          <cell r="N728">
            <v>46</v>
          </cell>
          <cell r="O728">
            <v>42</v>
          </cell>
        </row>
        <row r="729">
          <cell r="A729" t="str">
            <v>PEASE_1_TBEBT1</v>
          </cell>
          <cell r="B729" t="str">
            <v>Tierra Buena Energy Storage</v>
          </cell>
          <cell r="C729" t="str">
            <v>Sierra</v>
          </cell>
          <cell r="D729">
            <v>5</v>
          </cell>
          <cell r="E729">
            <v>5</v>
          </cell>
          <cell r="F729">
            <v>5</v>
          </cell>
          <cell r="G729">
            <v>5</v>
          </cell>
          <cell r="H729">
            <v>5</v>
          </cell>
          <cell r="I729">
            <v>5</v>
          </cell>
          <cell r="J729">
            <v>5</v>
          </cell>
          <cell r="K729">
            <v>5</v>
          </cell>
          <cell r="L729">
            <v>5</v>
          </cell>
          <cell r="M729">
            <v>5</v>
          </cell>
          <cell r="N729">
            <v>5</v>
          </cell>
          <cell r="O729">
            <v>5</v>
          </cell>
        </row>
        <row r="730">
          <cell r="A730" t="str">
            <v>PEORIA_1_SOLAR</v>
          </cell>
          <cell r="B730" t="str">
            <v>Sonora 1</v>
          </cell>
          <cell r="C730" t="str">
            <v>Stockton</v>
          </cell>
          <cell r="D730">
            <v>0.01</v>
          </cell>
          <cell r="E730">
            <v>0.05</v>
          </cell>
          <cell r="F730">
            <v>0.05</v>
          </cell>
          <cell r="G730">
            <v>7.0000000000000007E-2</v>
          </cell>
          <cell r="H730">
            <v>0.1</v>
          </cell>
          <cell r="I730">
            <v>0.2</v>
          </cell>
          <cell r="J730">
            <v>0.22</v>
          </cell>
          <cell r="K730">
            <v>0.19</v>
          </cell>
          <cell r="L730">
            <v>0.17</v>
          </cell>
          <cell r="M730">
            <v>0.11</v>
          </cell>
          <cell r="N730">
            <v>0.09</v>
          </cell>
          <cell r="O730">
            <v>0.05</v>
          </cell>
        </row>
        <row r="731">
          <cell r="A731" t="str">
            <v>PHOENX_1_UNIT</v>
          </cell>
          <cell r="B731" t="str">
            <v>PHOENIX PH</v>
          </cell>
          <cell r="C731" t="str">
            <v>Stockton</v>
          </cell>
          <cell r="D731">
            <v>0.33</v>
          </cell>
          <cell r="E731">
            <v>0.28000000000000003</v>
          </cell>
          <cell r="F731">
            <v>0.68</v>
          </cell>
          <cell r="G731">
            <v>0.93</v>
          </cell>
          <cell r="H731">
            <v>0.88</v>
          </cell>
          <cell r="I731">
            <v>0.82</v>
          </cell>
          <cell r="J731">
            <v>0.92</v>
          </cell>
          <cell r="K731">
            <v>0.92</v>
          </cell>
          <cell r="L731">
            <v>0.9</v>
          </cell>
          <cell r="M731">
            <v>0.45</v>
          </cell>
          <cell r="N731">
            <v>0.45</v>
          </cell>
          <cell r="O731">
            <v>0.55000000000000004</v>
          </cell>
        </row>
        <row r="732">
          <cell r="A732" t="str">
            <v>PINFLT_7_UNITS</v>
          </cell>
          <cell r="B732" t="str">
            <v>PINE FLAT HYDRO AGGREGATE</v>
          </cell>
          <cell r="C732" t="str">
            <v>Fresno</v>
          </cell>
          <cell r="D732">
            <v>0</v>
          </cell>
          <cell r="E732">
            <v>0</v>
          </cell>
          <cell r="F732">
            <v>0</v>
          </cell>
          <cell r="G732">
            <v>6.8</v>
          </cell>
          <cell r="H732">
            <v>42</v>
          </cell>
          <cell r="I732">
            <v>67.400000000000006</v>
          </cell>
          <cell r="J732">
            <v>65</v>
          </cell>
          <cell r="K732">
            <v>21.8</v>
          </cell>
          <cell r="L732">
            <v>8.4</v>
          </cell>
          <cell r="M732">
            <v>0</v>
          </cell>
          <cell r="N732">
            <v>0</v>
          </cell>
          <cell r="O732">
            <v>0</v>
          </cell>
        </row>
        <row r="733">
          <cell r="A733" t="str">
            <v>PIOPIC_2_CTG1</v>
          </cell>
          <cell r="B733" t="str">
            <v>Pio Pico Unit 1</v>
          </cell>
          <cell r="C733" t="str">
            <v>San Diego-IV</v>
          </cell>
          <cell r="D733">
            <v>111.3</v>
          </cell>
          <cell r="E733">
            <v>111.3</v>
          </cell>
          <cell r="F733">
            <v>111.3</v>
          </cell>
          <cell r="G733">
            <v>111.3</v>
          </cell>
          <cell r="H733">
            <v>111.3</v>
          </cell>
          <cell r="I733">
            <v>111.3</v>
          </cell>
          <cell r="J733">
            <v>111.3</v>
          </cell>
          <cell r="K733">
            <v>111.3</v>
          </cell>
          <cell r="L733">
            <v>111.3</v>
          </cell>
          <cell r="M733">
            <v>111.3</v>
          </cell>
          <cell r="N733">
            <v>111.3</v>
          </cell>
          <cell r="O733">
            <v>111.3</v>
          </cell>
        </row>
        <row r="734">
          <cell r="A734" t="str">
            <v>PIOPIC_2_CTG2</v>
          </cell>
          <cell r="B734" t="str">
            <v>Pio Pico Unit 2</v>
          </cell>
          <cell r="C734" t="str">
            <v>San Diego-IV</v>
          </cell>
          <cell r="D734">
            <v>112.7</v>
          </cell>
          <cell r="E734">
            <v>112.7</v>
          </cell>
          <cell r="F734">
            <v>112.7</v>
          </cell>
          <cell r="G734">
            <v>112.7</v>
          </cell>
          <cell r="H734">
            <v>112.7</v>
          </cell>
          <cell r="I734">
            <v>112.7</v>
          </cell>
          <cell r="J734">
            <v>112.7</v>
          </cell>
          <cell r="K734">
            <v>112.7</v>
          </cell>
          <cell r="L734">
            <v>112.7</v>
          </cell>
          <cell r="M734">
            <v>112.7</v>
          </cell>
          <cell r="N734">
            <v>112.7</v>
          </cell>
          <cell r="O734">
            <v>112.7</v>
          </cell>
        </row>
        <row r="735">
          <cell r="A735" t="str">
            <v>PIOPIC_2_CTG3</v>
          </cell>
          <cell r="B735" t="str">
            <v>Pio Pico Unit 3</v>
          </cell>
          <cell r="C735" t="str">
            <v>San Diego-IV</v>
          </cell>
          <cell r="D735">
            <v>112</v>
          </cell>
          <cell r="E735">
            <v>112</v>
          </cell>
          <cell r="F735">
            <v>112</v>
          </cell>
          <cell r="G735">
            <v>112</v>
          </cell>
          <cell r="H735">
            <v>112</v>
          </cell>
          <cell r="I735">
            <v>112</v>
          </cell>
          <cell r="J735">
            <v>112</v>
          </cell>
          <cell r="K735">
            <v>112</v>
          </cell>
          <cell r="L735">
            <v>112</v>
          </cell>
          <cell r="M735">
            <v>112</v>
          </cell>
          <cell r="N735">
            <v>112</v>
          </cell>
          <cell r="O735">
            <v>112</v>
          </cell>
        </row>
        <row r="736">
          <cell r="A736" t="str">
            <v>PIT1_6_FRIVRA</v>
          </cell>
          <cell r="B736" t="str">
            <v>Fall River Mills Project A</v>
          </cell>
          <cell r="C736" t="str">
            <v>CAISO System</v>
          </cell>
          <cell r="D736">
            <v>0.01</v>
          </cell>
          <cell r="E736">
            <v>0.05</v>
          </cell>
          <cell r="F736">
            <v>0.05</v>
          </cell>
          <cell r="G736">
            <v>7.0000000000000007E-2</v>
          </cell>
          <cell r="H736">
            <v>0.1</v>
          </cell>
          <cell r="I736">
            <v>0.2</v>
          </cell>
          <cell r="J736">
            <v>0.22</v>
          </cell>
          <cell r="K736">
            <v>0.19</v>
          </cell>
          <cell r="L736">
            <v>0.17</v>
          </cell>
          <cell r="M736">
            <v>0.11</v>
          </cell>
          <cell r="N736">
            <v>0.09</v>
          </cell>
          <cell r="O736">
            <v>0.05</v>
          </cell>
        </row>
        <row r="737">
          <cell r="A737" t="str">
            <v>PIT1_7_UNIT 1</v>
          </cell>
          <cell r="B737" t="str">
            <v>PIT PH 1 UNIT 1</v>
          </cell>
          <cell r="C737" t="str">
            <v>CAISO System</v>
          </cell>
          <cell r="D737">
            <v>20.399999999999999</v>
          </cell>
          <cell r="E737">
            <v>17</v>
          </cell>
          <cell r="F737">
            <v>16.88</v>
          </cell>
          <cell r="G737">
            <v>17.28</v>
          </cell>
          <cell r="H737">
            <v>18.399999999999999</v>
          </cell>
          <cell r="I737">
            <v>16.88</v>
          </cell>
          <cell r="J737">
            <v>15.6</v>
          </cell>
          <cell r="K737">
            <v>15.76</v>
          </cell>
          <cell r="L737">
            <v>16.36</v>
          </cell>
          <cell r="M737">
            <v>0</v>
          </cell>
          <cell r="N737">
            <v>0</v>
          </cell>
          <cell r="O737">
            <v>0</v>
          </cell>
        </row>
        <row r="738">
          <cell r="A738" t="str">
            <v>PIT1_7_UNIT 2</v>
          </cell>
          <cell r="B738" t="str">
            <v>PIT PH 1 UNIT 2</v>
          </cell>
          <cell r="C738" t="str">
            <v>CAISO System</v>
          </cell>
          <cell r="D738">
            <v>14.4</v>
          </cell>
          <cell r="E738">
            <v>14.4</v>
          </cell>
          <cell r="F738">
            <v>14.4</v>
          </cell>
          <cell r="G738">
            <v>14.4</v>
          </cell>
          <cell r="H738">
            <v>15.6</v>
          </cell>
          <cell r="I738">
            <v>9.1999999999999993</v>
          </cell>
          <cell r="J738">
            <v>8.6</v>
          </cell>
          <cell r="K738">
            <v>9.1999999999999993</v>
          </cell>
          <cell r="L738">
            <v>9.1999999999999993</v>
          </cell>
          <cell r="M738">
            <v>6.24</v>
          </cell>
          <cell r="N738">
            <v>14.4</v>
          </cell>
          <cell r="O738">
            <v>14.4</v>
          </cell>
        </row>
        <row r="739">
          <cell r="A739" t="str">
            <v>PIT3_7_PL1X3</v>
          </cell>
          <cell r="B739" t="str">
            <v>PIT PH 3 UNITS 1, 2 &amp; 3 AGGREGATE</v>
          </cell>
          <cell r="C739" t="str">
            <v>CAISO System</v>
          </cell>
          <cell r="D739">
            <v>36</v>
          </cell>
          <cell r="E739">
            <v>32.799999999999997</v>
          </cell>
          <cell r="F739">
            <v>32</v>
          </cell>
          <cell r="G739">
            <v>35.200000000000003</v>
          </cell>
          <cell r="H739">
            <v>44.8</v>
          </cell>
          <cell r="I739">
            <v>49</v>
          </cell>
          <cell r="J739">
            <v>54.6</v>
          </cell>
          <cell r="K739">
            <v>43</v>
          </cell>
          <cell r="L739">
            <v>30.2</v>
          </cell>
          <cell r="M739">
            <v>28.4</v>
          </cell>
          <cell r="N739">
            <v>28.8</v>
          </cell>
          <cell r="O739">
            <v>36.6</v>
          </cell>
        </row>
        <row r="740">
          <cell r="A740" t="str">
            <v>PIT4_7_PL1X2</v>
          </cell>
          <cell r="B740" t="str">
            <v>PIT PH 4 UNITS 1 &amp; 2 AGGREGATE</v>
          </cell>
          <cell r="C740" t="str">
            <v>CAISO System</v>
          </cell>
          <cell r="D740">
            <v>50.2</v>
          </cell>
          <cell r="E740">
            <v>45.6</v>
          </cell>
          <cell r="F740">
            <v>44</v>
          </cell>
          <cell r="G740">
            <v>45.68</v>
          </cell>
          <cell r="H740">
            <v>45.2</v>
          </cell>
          <cell r="I740">
            <v>55.6</v>
          </cell>
          <cell r="J740">
            <v>65</v>
          </cell>
          <cell r="K740">
            <v>54</v>
          </cell>
          <cell r="L740">
            <v>39.08</v>
          </cell>
          <cell r="M740">
            <v>39.799999999999997</v>
          </cell>
          <cell r="N740">
            <v>42.4</v>
          </cell>
          <cell r="O740">
            <v>49</v>
          </cell>
        </row>
        <row r="741">
          <cell r="A741" t="str">
            <v>PIT5_7_PL1X2</v>
          </cell>
          <cell r="B741" t="str">
            <v>PIT PH 5 UNITS 1 &amp; 2 AGGREGATE</v>
          </cell>
          <cell r="C741" t="str">
            <v>CAISO System</v>
          </cell>
          <cell r="D741">
            <v>48.4</v>
          </cell>
          <cell r="E741">
            <v>16.8</v>
          </cell>
          <cell r="F741">
            <v>40</v>
          </cell>
          <cell r="G741">
            <v>30.4</v>
          </cell>
          <cell r="H741">
            <v>43.2</v>
          </cell>
          <cell r="I741">
            <v>41.6</v>
          </cell>
          <cell r="J741">
            <v>42.4</v>
          </cell>
          <cell r="K741">
            <v>33.6</v>
          </cell>
          <cell r="L741">
            <v>33.6</v>
          </cell>
          <cell r="M741">
            <v>18.399999999999999</v>
          </cell>
          <cell r="N741">
            <v>31.2</v>
          </cell>
          <cell r="O741">
            <v>25.8</v>
          </cell>
        </row>
        <row r="742">
          <cell r="A742" t="str">
            <v>PIT5_7_PL3X4</v>
          </cell>
          <cell r="B742" t="str">
            <v>PIT PH 5 UNITS 3 &amp; 4 AGGREGATE</v>
          </cell>
          <cell r="C742" t="str">
            <v>CAISO System</v>
          </cell>
          <cell r="D742">
            <v>32</v>
          </cell>
          <cell r="E742">
            <v>34.4</v>
          </cell>
          <cell r="F742">
            <v>32</v>
          </cell>
          <cell r="G742">
            <v>32</v>
          </cell>
          <cell r="H742">
            <v>32</v>
          </cell>
          <cell r="I742">
            <v>47.2</v>
          </cell>
          <cell r="J742">
            <v>44</v>
          </cell>
          <cell r="K742">
            <v>37.6</v>
          </cell>
          <cell r="L742">
            <v>35.200000000000003</v>
          </cell>
          <cell r="M742">
            <v>46.4</v>
          </cell>
          <cell r="N742">
            <v>32</v>
          </cell>
          <cell r="O742">
            <v>32</v>
          </cell>
        </row>
        <row r="743">
          <cell r="A743" t="str">
            <v>PIT5_7_QFUNTS</v>
          </cell>
          <cell r="B743" t="str">
            <v>GRASSHOPPER FLAT HYDRO</v>
          </cell>
          <cell r="C743" t="str">
            <v>CAISO System</v>
          </cell>
          <cell r="D743">
            <v>0.17</v>
          </cell>
          <cell r="E743">
            <v>0.28999999999999998</v>
          </cell>
          <cell r="F743">
            <v>0.41</v>
          </cell>
          <cell r="G743">
            <v>0.53</v>
          </cell>
          <cell r="H743">
            <v>0.34</v>
          </cell>
          <cell r="I743">
            <v>0.11</v>
          </cell>
          <cell r="J743">
            <v>0.01</v>
          </cell>
          <cell r="K743">
            <v>0</v>
          </cell>
          <cell r="L743">
            <v>0</v>
          </cell>
          <cell r="M743">
            <v>0.01</v>
          </cell>
          <cell r="N743">
            <v>0.05</v>
          </cell>
          <cell r="O743">
            <v>0.04</v>
          </cell>
        </row>
        <row r="744">
          <cell r="A744" t="str">
            <v>PIT6_7_UNIT 1</v>
          </cell>
          <cell r="B744" t="str">
            <v>PIT PH 6 UNIT 1</v>
          </cell>
          <cell r="C744" t="str">
            <v>CAISO System</v>
          </cell>
          <cell r="D744">
            <v>31.2</v>
          </cell>
          <cell r="E744">
            <v>31.12</v>
          </cell>
          <cell r="F744">
            <v>31.2</v>
          </cell>
          <cell r="G744">
            <v>38.200000000000003</v>
          </cell>
          <cell r="H744">
            <v>31.2</v>
          </cell>
          <cell r="I744">
            <v>37</v>
          </cell>
          <cell r="J744">
            <v>37.200000000000003</v>
          </cell>
          <cell r="K744">
            <v>36.340000000000003</v>
          </cell>
          <cell r="L744">
            <v>30.46</v>
          </cell>
          <cell r="M744">
            <v>30.28</v>
          </cell>
          <cell r="N744">
            <v>35.51</v>
          </cell>
          <cell r="O744">
            <v>38</v>
          </cell>
        </row>
        <row r="745">
          <cell r="A745" t="str">
            <v>PIT6_7_UNIT 2</v>
          </cell>
          <cell r="B745" t="str">
            <v>PIT PH 6 UNIT 2</v>
          </cell>
          <cell r="C745" t="str">
            <v>CAISO System</v>
          </cell>
          <cell r="D745">
            <v>38</v>
          </cell>
          <cell r="E745">
            <v>38.200000000000003</v>
          </cell>
          <cell r="F745">
            <v>38.51</v>
          </cell>
          <cell r="G745">
            <v>37.65</v>
          </cell>
          <cell r="H745">
            <v>31.15</v>
          </cell>
          <cell r="I745">
            <v>37.799999999999997</v>
          </cell>
          <cell r="J745">
            <v>36.78</v>
          </cell>
          <cell r="K745">
            <v>36.700000000000003</v>
          </cell>
          <cell r="L745">
            <v>35.72</v>
          </cell>
          <cell r="M745">
            <v>29.76</v>
          </cell>
          <cell r="N745">
            <v>36.299999999999997</v>
          </cell>
          <cell r="O745">
            <v>38.04</v>
          </cell>
        </row>
        <row r="746">
          <cell r="A746" t="str">
            <v>PIT7_7_UNIT 1</v>
          </cell>
          <cell r="B746" t="str">
            <v>PIT PH 7 UNIT 1</v>
          </cell>
          <cell r="C746" t="str">
            <v>CAISO System</v>
          </cell>
          <cell r="D746">
            <v>52.2</v>
          </cell>
          <cell r="E746">
            <v>51.08</v>
          </cell>
          <cell r="F746">
            <v>53.2</v>
          </cell>
          <cell r="G746">
            <v>53.14</v>
          </cell>
          <cell r="H746">
            <v>51.64</v>
          </cell>
          <cell r="I746">
            <v>52</v>
          </cell>
          <cell r="J746">
            <v>53.2</v>
          </cell>
          <cell r="K746">
            <v>53.4</v>
          </cell>
          <cell r="L746">
            <v>53.44</v>
          </cell>
          <cell r="M746">
            <v>51.36</v>
          </cell>
          <cell r="N746">
            <v>42.4</v>
          </cell>
          <cell r="O746">
            <v>53.09</v>
          </cell>
        </row>
        <row r="747">
          <cell r="A747" t="str">
            <v>PIT7_7_UNIT 2</v>
          </cell>
          <cell r="B747" t="str">
            <v>PIT PH 7 UNIT 2</v>
          </cell>
          <cell r="C747" t="str">
            <v>CAISO System</v>
          </cell>
          <cell r="D747">
            <v>49.76</v>
          </cell>
          <cell r="E747">
            <v>49.46</v>
          </cell>
          <cell r="F747">
            <v>52.4</v>
          </cell>
          <cell r="G747">
            <v>52.6</v>
          </cell>
          <cell r="H747">
            <v>41.9</v>
          </cell>
          <cell r="I747">
            <v>50.76</v>
          </cell>
          <cell r="J747">
            <v>52.2</v>
          </cell>
          <cell r="K747">
            <v>53.2</v>
          </cell>
          <cell r="L747">
            <v>53.39</v>
          </cell>
          <cell r="M747">
            <v>52.8</v>
          </cell>
          <cell r="N747">
            <v>43.47</v>
          </cell>
          <cell r="O747">
            <v>42.39</v>
          </cell>
        </row>
        <row r="748">
          <cell r="A748" t="str">
            <v>PIUTE_6_GNBSR1</v>
          </cell>
          <cell r="B748" t="str">
            <v>Green Beanworks B</v>
          </cell>
          <cell r="C748" t="str">
            <v>Big Creek-Ventura</v>
          </cell>
          <cell r="D748">
            <v>0.01</v>
          </cell>
          <cell r="E748">
            <v>0.09</v>
          </cell>
          <cell r="F748">
            <v>0.11</v>
          </cell>
          <cell r="G748">
            <v>0.13</v>
          </cell>
          <cell r="H748">
            <v>0.19</v>
          </cell>
          <cell r="I748">
            <v>0.39</v>
          </cell>
          <cell r="J748">
            <v>0.43</v>
          </cell>
          <cell r="K748">
            <v>0.37</v>
          </cell>
          <cell r="L748">
            <v>0.33</v>
          </cell>
          <cell r="M748">
            <v>0.22</v>
          </cell>
          <cell r="N748">
            <v>0.17</v>
          </cell>
          <cell r="O748">
            <v>0.11</v>
          </cell>
        </row>
        <row r="749">
          <cell r="A749" t="str">
            <v>PLACVL_1_CHILIB</v>
          </cell>
          <cell r="B749" t="str">
            <v>Chili Bar Powerhouse</v>
          </cell>
          <cell r="C749" t="str">
            <v>Sierra</v>
          </cell>
          <cell r="D749">
            <v>0.76</v>
          </cell>
          <cell r="E749">
            <v>0.56000000000000005</v>
          </cell>
          <cell r="F749">
            <v>2.91</v>
          </cell>
          <cell r="G749">
            <v>4.45</v>
          </cell>
          <cell r="H749">
            <v>4.2</v>
          </cell>
          <cell r="I749">
            <v>2.93</v>
          </cell>
          <cell r="J749">
            <v>2.37</v>
          </cell>
          <cell r="K749">
            <v>2.89</v>
          </cell>
          <cell r="L749">
            <v>1.86</v>
          </cell>
          <cell r="M749">
            <v>1.34</v>
          </cell>
          <cell r="N749">
            <v>1.01</v>
          </cell>
          <cell r="O749">
            <v>0.97</v>
          </cell>
        </row>
        <row r="750">
          <cell r="A750" t="str">
            <v>PLACVL_1_RCKCRE</v>
          </cell>
          <cell r="B750" t="str">
            <v>Rock Creek Hydro</v>
          </cell>
          <cell r="C750" t="str">
            <v>Sierra</v>
          </cell>
          <cell r="D750">
            <v>0.11</v>
          </cell>
          <cell r="E750">
            <v>0.18</v>
          </cell>
          <cell r="F750">
            <v>0.42</v>
          </cell>
          <cell r="G750">
            <v>0.28999999999999998</v>
          </cell>
          <cell r="H750">
            <v>0.09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0.01</v>
          </cell>
          <cell r="O750">
            <v>0.04</v>
          </cell>
        </row>
        <row r="751">
          <cell r="A751" t="str">
            <v>PLAINV_6_BSOLAR</v>
          </cell>
          <cell r="B751" t="str">
            <v xml:space="preserve">Western Antelope Blue Sky Ranch A </v>
          </cell>
          <cell r="C751" t="str">
            <v>Big Creek-Ventura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</row>
        <row r="752">
          <cell r="A752" t="str">
            <v>PLAINV_6_DSOLAR</v>
          </cell>
          <cell r="B752" t="str">
            <v xml:space="preserve">Western Antelope Dry Ranch </v>
          </cell>
          <cell r="C752" t="str">
            <v>Big Creek-Ventura</v>
          </cell>
          <cell r="D752">
            <v>0.04</v>
          </cell>
          <cell r="E752">
            <v>0.3</v>
          </cell>
          <cell r="F752">
            <v>0.35</v>
          </cell>
          <cell r="G752">
            <v>0.44</v>
          </cell>
          <cell r="H752">
            <v>0.64</v>
          </cell>
          <cell r="I752">
            <v>1.31</v>
          </cell>
          <cell r="J752">
            <v>1.44</v>
          </cell>
          <cell r="K752">
            <v>1.24</v>
          </cell>
          <cell r="L752">
            <v>1.1100000000000001</v>
          </cell>
          <cell r="M752">
            <v>0.74</v>
          </cell>
          <cell r="N752">
            <v>0.56999999999999995</v>
          </cell>
          <cell r="O752">
            <v>0.35</v>
          </cell>
        </row>
        <row r="753">
          <cell r="A753" t="str">
            <v>PLAINV_6_NLRSR1</v>
          </cell>
          <cell r="B753" t="str">
            <v xml:space="preserve">North Lancaster Ranch </v>
          </cell>
          <cell r="C753" t="str">
            <v>Big Creek-Ventura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</row>
        <row r="754">
          <cell r="A754" t="str">
            <v>PLAINV_6_SOLAR3</v>
          </cell>
          <cell r="B754" t="str">
            <v>Sierra Solar Greenworks LLC</v>
          </cell>
          <cell r="C754" t="str">
            <v>Big Creek-Ventura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</row>
        <row r="755">
          <cell r="A755" t="str">
            <v>PLAINV_6_SOLARC</v>
          </cell>
          <cell r="B755" t="str">
            <v>Central Antelope Dry Ranch C</v>
          </cell>
          <cell r="C755" t="str">
            <v>Big Creek-Ventura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</row>
        <row r="756">
          <cell r="A756" t="str">
            <v>PLMSSR_6_HISIER</v>
          </cell>
          <cell r="B756" t="str">
            <v>High Sierra Cogeneration Aggregate</v>
          </cell>
          <cell r="C756" t="str">
            <v>CAISO System</v>
          </cell>
          <cell r="D756">
            <v>6</v>
          </cell>
          <cell r="E756">
            <v>6</v>
          </cell>
          <cell r="F756">
            <v>6</v>
          </cell>
          <cell r="G756">
            <v>6</v>
          </cell>
          <cell r="H756">
            <v>6</v>
          </cell>
          <cell r="I756">
            <v>6</v>
          </cell>
          <cell r="J756">
            <v>6</v>
          </cell>
          <cell r="K756">
            <v>6</v>
          </cell>
          <cell r="L756">
            <v>6</v>
          </cell>
          <cell r="M756">
            <v>6</v>
          </cell>
          <cell r="N756">
            <v>6</v>
          </cell>
          <cell r="O756">
            <v>6</v>
          </cell>
        </row>
        <row r="757">
          <cell r="A757" t="str">
            <v>PLSNTG_7_LNCLND</v>
          </cell>
          <cell r="B757" t="str">
            <v>Lincoln Landfill Power Plant</v>
          </cell>
          <cell r="C757" t="str">
            <v>Sierra</v>
          </cell>
          <cell r="D757">
            <v>3.28</v>
          </cell>
          <cell r="E757">
            <v>3.26</v>
          </cell>
          <cell r="F757">
            <v>3.22</v>
          </cell>
          <cell r="G757">
            <v>3.31</v>
          </cell>
          <cell r="H757">
            <v>3.69</v>
          </cell>
          <cell r="I757">
            <v>3.63</v>
          </cell>
          <cell r="J757">
            <v>3.63</v>
          </cell>
          <cell r="K757">
            <v>3.6</v>
          </cell>
          <cell r="L757">
            <v>3.64</v>
          </cell>
          <cell r="M757">
            <v>3.69</v>
          </cell>
          <cell r="N757">
            <v>3.48</v>
          </cell>
          <cell r="O757">
            <v>3.66</v>
          </cell>
        </row>
        <row r="758">
          <cell r="A758" t="str">
            <v>PMDLET_6_SOLAR1</v>
          </cell>
          <cell r="B758" t="str">
            <v>SEPV Palmdale East, LLC</v>
          </cell>
          <cell r="C758" t="str">
            <v>Big Creek-Ventura</v>
          </cell>
          <cell r="D758">
            <v>0.04</v>
          </cell>
          <cell r="E758">
            <v>0.3</v>
          </cell>
          <cell r="F758">
            <v>0.35</v>
          </cell>
          <cell r="G758">
            <v>0.44</v>
          </cell>
          <cell r="H758">
            <v>0.64</v>
          </cell>
          <cell r="I758">
            <v>1.31</v>
          </cell>
          <cell r="J758">
            <v>1.44</v>
          </cell>
          <cell r="K758">
            <v>1.24</v>
          </cell>
          <cell r="L758">
            <v>1.1100000000000001</v>
          </cell>
          <cell r="M758">
            <v>0.74</v>
          </cell>
          <cell r="N758">
            <v>0.56999999999999995</v>
          </cell>
          <cell r="O758">
            <v>0.35</v>
          </cell>
        </row>
        <row r="759">
          <cell r="A759" t="str">
            <v>PMPJCK_1_RB2SLR</v>
          </cell>
          <cell r="B759" t="str">
            <v>Rio Bravo Solar 2</v>
          </cell>
          <cell r="C759" t="str">
            <v>CAISO System</v>
          </cell>
          <cell r="D759">
            <v>0.08</v>
          </cell>
          <cell r="E759">
            <v>0.6</v>
          </cell>
          <cell r="F759">
            <v>0.7</v>
          </cell>
          <cell r="G759">
            <v>0.88</v>
          </cell>
          <cell r="H759">
            <v>1.28</v>
          </cell>
          <cell r="I759">
            <v>2.62</v>
          </cell>
          <cell r="J759">
            <v>2.88</v>
          </cell>
          <cell r="K759">
            <v>2.48</v>
          </cell>
          <cell r="L759">
            <v>2.2200000000000002</v>
          </cell>
          <cell r="M759">
            <v>1.48</v>
          </cell>
          <cell r="N759">
            <v>1.1399999999999999</v>
          </cell>
          <cell r="O759">
            <v>0.7</v>
          </cell>
        </row>
        <row r="760">
          <cell r="A760" t="str">
            <v>PMPJCK_1_SOLAR1</v>
          </cell>
          <cell r="B760" t="str">
            <v>Pumpjack Solar I</v>
          </cell>
          <cell r="C760" t="str">
            <v>CAISO System</v>
          </cell>
          <cell r="D760">
            <v>0.08</v>
          </cell>
          <cell r="E760">
            <v>0.6</v>
          </cell>
          <cell r="F760">
            <v>0.7</v>
          </cell>
          <cell r="G760">
            <v>0.88</v>
          </cell>
          <cell r="H760">
            <v>1.28</v>
          </cell>
          <cell r="I760">
            <v>2.62</v>
          </cell>
          <cell r="J760">
            <v>2.88</v>
          </cell>
          <cell r="K760">
            <v>2.48</v>
          </cell>
          <cell r="L760">
            <v>2.2200000000000002</v>
          </cell>
          <cell r="M760">
            <v>1.48</v>
          </cell>
          <cell r="N760">
            <v>1.1399999999999999</v>
          </cell>
          <cell r="O760">
            <v>0.7</v>
          </cell>
        </row>
        <row r="761">
          <cell r="A761" t="str">
            <v>PMPJCK_1_SOLAR2</v>
          </cell>
          <cell r="B761" t="str">
            <v>Rio Bravo Solar 1</v>
          </cell>
          <cell r="C761" t="str">
            <v>CAISO System</v>
          </cell>
          <cell r="D761">
            <v>0.08</v>
          </cell>
          <cell r="E761">
            <v>0.6</v>
          </cell>
          <cell r="F761">
            <v>0.7</v>
          </cell>
          <cell r="G761">
            <v>0.88</v>
          </cell>
          <cell r="H761">
            <v>1.28</v>
          </cell>
          <cell r="I761">
            <v>2.62</v>
          </cell>
          <cell r="J761">
            <v>2.88</v>
          </cell>
          <cell r="K761">
            <v>2.48</v>
          </cell>
          <cell r="L761">
            <v>2.2200000000000002</v>
          </cell>
          <cell r="M761">
            <v>1.48</v>
          </cell>
          <cell r="N761">
            <v>1.1399999999999999</v>
          </cell>
          <cell r="O761">
            <v>0.7</v>
          </cell>
        </row>
        <row r="762">
          <cell r="A762" t="str">
            <v>PNCHEG_2_PL1X4</v>
          </cell>
          <cell r="B762" t="str">
            <v>PANOCHE ENERGY CENTER (Aggregated)</v>
          </cell>
          <cell r="C762" t="str">
            <v>CAISO System</v>
          </cell>
          <cell r="D762">
            <v>417</v>
          </cell>
          <cell r="E762">
            <v>417</v>
          </cell>
          <cell r="F762">
            <v>417</v>
          </cell>
          <cell r="G762">
            <v>417</v>
          </cell>
          <cell r="H762">
            <v>417</v>
          </cell>
          <cell r="I762">
            <v>412.84</v>
          </cell>
          <cell r="J762">
            <v>410.24</v>
          </cell>
          <cell r="K762">
            <v>410.24</v>
          </cell>
          <cell r="L762">
            <v>417</v>
          </cell>
          <cell r="M762">
            <v>417</v>
          </cell>
          <cell r="N762">
            <v>417</v>
          </cell>
          <cell r="O762">
            <v>417</v>
          </cell>
        </row>
        <row r="763">
          <cell r="A763" t="str">
            <v>PNCHPP_1_PL1X2</v>
          </cell>
          <cell r="B763" t="str">
            <v>Midway Peaking Aggregate</v>
          </cell>
          <cell r="C763" t="str">
            <v>Fresno</v>
          </cell>
          <cell r="D763">
            <v>119.91</v>
          </cell>
          <cell r="E763">
            <v>119.76</v>
          </cell>
          <cell r="F763">
            <v>119</v>
          </cell>
          <cell r="G763">
            <v>115.16</v>
          </cell>
          <cell r="H763">
            <v>113</v>
          </cell>
          <cell r="I763">
            <v>111.34</v>
          </cell>
          <cell r="J763">
            <v>108.54</v>
          </cell>
          <cell r="K763">
            <v>109</v>
          </cell>
          <cell r="L763">
            <v>110</v>
          </cell>
          <cell r="M763">
            <v>113</v>
          </cell>
          <cell r="N763">
            <v>119</v>
          </cell>
          <cell r="O763">
            <v>119.91</v>
          </cell>
        </row>
        <row r="764">
          <cell r="A764" t="str">
            <v>PNCHVS_2_SOLAR</v>
          </cell>
          <cell r="B764" t="str">
            <v>Panoche Valley Solar</v>
          </cell>
          <cell r="C764" t="str">
            <v>CAISO System</v>
          </cell>
          <cell r="D764">
            <v>0.56000000000000005</v>
          </cell>
          <cell r="E764">
            <v>4.2</v>
          </cell>
          <cell r="F764">
            <v>4.9000000000000004</v>
          </cell>
          <cell r="G764">
            <v>6.16</v>
          </cell>
          <cell r="H764">
            <v>8.9600000000000009</v>
          </cell>
          <cell r="I764">
            <v>18.34</v>
          </cell>
          <cell r="J764">
            <v>20.16</v>
          </cell>
          <cell r="K764">
            <v>17.36</v>
          </cell>
          <cell r="L764">
            <v>15.54</v>
          </cell>
          <cell r="M764">
            <v>10.36</v>
          </cell>
          <cell r="N764">
            <v>7.98</v>
          </cell>
          <cell r="O764">
            <v>4.9000000000000004</v>
          </cell>
        </row>
        <row r="765">
          <cell r="A765" t="str">
            <v>PNOCHE_1_PL1X2</v>
          </cell>
          <cell r="B765" t="str">
            <v>Panoche Peaker</v>
          </cell>
          <cell r="C765" t="str">
            <v>Fresno</v>
          </cell>
          <cell r="D765">
            <v>49.97</v>
          </cell>
          <cell r="E765">
            <v>49.97</v>
          </cell>
          <cell r="F765">
            <v>49.97</v>
          </cell>
          <cell r="G765">
            <v>49.97</v>
          </cell>
          <cell r="H765">
            <v>49.97</v>
          </cell>
          <cell r="I765">
            <v>49.97</v>
          </cell>
          <cell r="J765">
            <v>49.97</v>
          </cell>
          <cell r="K765">
            <v>49.97</v>
          </cell>
          <cell r="L765">
            <v>49.97</v>
          </cell>
          <cell r="M765">
            <v>49.97</v>
          </cell>
          <cell r="N765">
            <v>49.97</v>
          </cell>
          <cell r="O765">
            <v>49.97</v>
          </cell>
        </row>
        <row r="766">
          <cell r="A766" t="str">
            <v>PNOCHE_1_UNITA1</v>
          </cell>
          <cell r="B766" t="str">
            <v>CalPeak Power Panoche Unit 1</v>
          </cell>
          <cell r="C766" t="str">
            <v>Fresno</v>
          </cell>
          <cell r="D766">
            <v>52.01</v>
          </cell>
          <cell r="E766">
            <v>52.01</v>
          </cell>
          <cell r="F766">
            <v>52.01</v>
          </cell>
          <cell r="G766">
            <v>52.01</v>
          </cell>
          <cell r="H766">
            <v>52.01</v>
          </cell>
          <cell r="I766">
            <v>52.01</v>
          </cell>
          <cell r="J766">
            <v>52.01</v>
          </cell>
          <cell r="K766">
            <v>52.01</v>
          </cell>
          <cell r="L766">
            <v>52.01</v>
          </cell>
          <cell r="M766">
            <v>52.01</v>
          </cell>
          <cell r="N766">
            <v>52.01</v>
          </cell>
          <cell r="O766">
            <v>52.01</v>
          </cell>
        </row>
        <row r="767">
          <cell r="A767" t="str">
            <v>POEPH_7_UNIT 1</v>
          </cell>
          <cell r="B767" t="str">
            <v>POE HYDRO UNIT 1</v>
          </cell>
          <cell r="C767" t="str">
            <v>Sierra</v>
          </cell>
          <cell r="D767">
            <v>43.6</v>
          </cell>
          <cell r="E767">
            <v>48</v>
          </cell>
          <cell r="F767">
            <v>48</v>
          </cell>
          <cell r="G767">
            <v>48</v>
          </cell>
          <cell r="H767">
            <v>43.6</v>
          </cell>
          <cell r="I767">
            <v>44.8</v>
          </cell>
          <cell r="J767">
            <v>45.2</v>
          </cell>
          <cell r="K767">
            <v>44</v>
          </cell>
          <cell r="L767">
            <v>40.130000000000003</v>
          </cell>
          <cell r="M767">
            <v>32.4</v>
          </cell>
          <cell r="N767">
            <v>18.399999999999999</v>
          </cell>
          <cell r="O767">
            <v>15.55</v>
          </cell>
        </row>
        <row r="768">
          <cell r="A768" t="str">
            <v>POEPH_7_UNIT 2</v>
          </cell>
          <cell r="B768" t="str">
            <v>POE HYDRO UNIT 2</v>
          </cell>
          <cell r="C768" t="str">
            <v>Sierra</v>
          </cell>
          <cell r="D768">
            <v>44</v>
          </cell>
          <cell r="E768">
            <v>48</v>
          </cell>
          <cell r="F768">
            <v>48</v>
          </cell>
          <cell r="G768">
            <v>48</v>
          </cell>
          <cell r="H768">
            <v>41.41</v>
          </cell>
          <cell r="I768">
            <v>20</v>
          </cell>
          <cell r="J768">
            <v>40</v>
          </cell>
          <cell r="K768">
            <v>42.64</v>
          </cell>
          <cell r="L768">
            <v>42.64</v>
          </cell>
          <cell r="M768">
            <v>20.399999999999999</v>
          </cell>
          <cell r="N768">
            <v>20</v>
          </cell>
          <cell r="O768">
            <v>15.38</v>
          </cell>
        </row>
        <row r="769">
          <cell r="A769" t="str">
            <v>POTTER_6_UNITS</v>
          </cell>
          <cell r="B769" t="str">
            <v>Potter Valley</v>
          </cell>
          <cell r="C769" t="str">
            <v>NCNB</v>
          </cell>
          <cell r="D769">
            <v>1.92</v>
          </cell>
          <cell r="E769">
            <v>1.38</v>
          </cell>
          <cell r="F769">
            <v>0.85</v>
          </cell>
          <cell r="G769">
            <v>1.24</v>
          </cell>
          <cell r="H769">
            <v>1.34</v>
          </cell>
          <cell r="I769">
            <v>1.34</v>
          </cell>
          <cell r="J769">
            <v>1.41</v>
          </cell>
          <cell r="K769">
            <v>1.42</v>
          </cell>
          <cell r="L769">
            <v>1.18</v>
          </cell>
          <cell r="M769">
            <v>1</v>
          </cell>
          <cell r="N769">
            <v>1.1499999999999999</v>
          </cell>
          <cell r="O769">
            <v>1.55</v>
          </cell>
        </row>
        <row r="770">
          <cell r="A770" t="str">
            <v>POTTER_7_VECINO</v>
          </cell>
          <cell r="B770" t="str">
            <v>Vecino Vineyards LLC</v>
          </cell>
          <cell r="C770" t="str">
            <v>NCNB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</row>
        <row r="771">
          <cell r="A771" t="str">
            <v>PRCTVY_1_MIGBT1</v>
          </cell>
          <cell r="B771" t="str">
            <v>Miguel BESS</v>
          </cell>
          <cell r="C771" t="str">
            <v>San Diego-IV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</row>
        <row r="772">
          <cell r="A772" t="str">
            <v>PRIMM_2_SOLAR1</v>
          </cell>
          <cell r="B772" t="str">
            <v>Silver State South</v>
          </cell>
          <cell r="C772" t="str">
            <v>CAISO System</v>
          </cell>
          <cell r="D772">
            <v>1</v>
          </cell>
          <cell r="E772">
            <v>7.5</v>
          </cell>
          <cell r="F772">
            <v>8.75</v>
          </cell>
          <cell r="G772">
            <v>11</v>
          </cell>
          <cell r="H772">
            <v>16</v>
          </cell>
          <cell r="I772">
            <v>32.75</v>
          </cell>
          <cell r="J772">
            <v>36</v>
          </cell>
          <cell r="K772">
            <v>31</v>
          </cell>
          <cell r="L772">
            <v>27.75</v>
          </cell>
          <cell r="M772">
            <v>18.5</v>
          </cell>
          <cell r="N772">
            <v>14.25</v>
          </cell>
          <cell r="O772">
            <v>8.75</v>
          </cell>
        </row>
        <row r="773">
          <cell r="A773" t="str">
            <v>PSWEET_1_STCRUZ</v>
          </cell>
          <cell r="B773" t="str">
            <v>Santa Cruz Energy LLC</v>
          </cell>
          <cell r="C773" t="str">
            <v>CAISO System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</row>
        <row r="774">
          <cell r="A774" t="str">
            <v>PSWEET_7_QFUNTS</v>
          </cell>
          <cell r="B774" t="str">
            <v>PSWEET_7_QFUNTS</v>
          </cell>
          <cell r="C774" t="str">
            <v>CAISO System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</row>
        <row r="775">
          <cell r="A775" t="str">
            <v>PUTHCR_1_SOLAR1</v>
          </cell>
          <cell r="B775" t="str">
            <v>Putah Creek Solar Farm</v>
          </cell>
          <cell r="C775" t="str">
            <v>CAISO System</v>
          </cell>
          <cell r="D775">
            <v>0.01</v>
          </cell>
          <cell r="E775">
            <v>0.06</v>
          </cell>
          <cell r="F775">
            <v>7.0000000000000007E-2</v>
          </cell>
          <cell r="G775">
            <v>0.09</v>
          </cell>
          <cell r="H775">
            <v>0.13</v>
          </cell>
          <cell r="I775">
            <v>0.26</v>
          </cell>
          <cell r="J775">
            <v>0.28999999999999998</v>
          </cell>
          <cell r="K775">
            <v>0.25</v>
          </cell>
          <cell r="L775">
            <v>0.22</v>
          </cell>
          <cell r="M775">
            <v>0.15</v>
          </cell>
          <cell r="N775">
            <v>0.11</v>
          </cell>
          <cell r="O775">
            <v>7.0000000000000007E-2</v>
          </cell>
        </row>
        <row r="776">
          <cell r="A776" t="str">
            <v>PWEST_1_UNIT</v>
          </cell>
          <cell r="B776" t="str">
            <v>PACIFIC WEST 1 WIND GENERATION</v>
          </cell>
          <cell r="C776" t="str">
            <v>LA Basin</v>
          </cell>
          <cell r="D776">
            <v>0.37107000958905106</v>
          </cell>
          <cell r="E776">
            <v>0.39465865724833066</v>
          </cell>
          <cell r="F776">
            <v>0.34676957759252869</v>
          </cell>
          <cell r="G776">
            <v>0.33223430375191748</v>
          </cell>
          <cell r="H776">
            <v>0.35327836239788568</v>
          </cell>
          <cell r="I776">
            <v>0.32382136789448535</v>
          </cell>
          <cell r="J776">
            <v>0.30085695417510738</v>
          </cell>
          <cell r="K776">
            <v>0.22860397882948874</v>
          </cell>
          <cell r="L776">
            <v>0.23615437681851509</v>
          </cell>
          <cell r="M776">
            <v>0.21907778844996562</v>
          </cell>
          <cell r="N776">
            <v>0.29524747227899739</v>
          </cell>
          <cell r="O776">
            <v>0.35764291793003278</v>
          </cell>
        </row>
        <row r="777">
          <cell r="A777" t="str">
            <v>RATSKE_2_NROSR1</v>
          </cell>
          <cell r="B777" t="str">
            <v>North Rosamond Solar</v>
          </cell>
          <cell r="C777" t="str">
            <v>CAISO System</v>
          </cell>
          <cell r="D777">
            <v>0.6</v>
          </cell>
          <cell r="E777">
            <v>4.5</v>
          </cell>
          <cell r="F777">
            <v>5.25</v>
          </cell>
          <cell r="G777">
            <v>6.6</v>
          </cell>
          <cell r="H777">
            <v>9.6</v>
          </cell>
          <cell r="I777">
            <v>19.649999999999999</v>
          </cell>
          <cell r="J777">
            <v>21.6</v>
          </cell>
          <cell r="K777">
            <v>18.600000000000001</v>
          </cell>
          <cell r="L777">
            <v>16.649999999999999</v>
          </cell>
          <cell r="M777">
            <v>11.1</v>
          </cell>
          <cell r="N777">
            <v>8.5500000000000007</v>
          </cell>
          <cell r="O777">
            <v>5.25</v>
          </cell>
        </row>
        <row r="778">
          <cell r="A778" t="str">
            <v>RCKCRK_7_UNIT 1</v>
          </cell>
          <cell r="B778" t="str">
            <v>ROCK CREEK HYDRO UNIT 1</v>
          </cell>
          <cell r="C778" t="str">
            <v>Sierra</v>
          </cell>
          <cell r="D778">
            <v>33.68</v>
          </cell>
          <cell r="E778">
            <v>20</v>
          </cell>
          <cell r="F778">
            <v>33.4</v>
          </cell>
          <cell r="G778">
            <v>36</v>
          </cell>
          <cell r="H778">
            <v>2.4</v>
          </cell>
          <cell r="I778">
            <v>6.4</v>
          </cell>
          <cell r="J778">
            <v>31.89</v>
          </cell>
          <cell r="K778">
            <v>30</v>
          </cell>
          <cell r="L778">
            <v>24</v>
          </cell>
          <cell r="M778">
            <v>16.399999999999999</v>
          </cell>
          <cell r="N778">
            <v>15.48</v>
          </cell>
          <cell r="O778">
            <v>20</v>
          </cell>
        </row>
        <row r="779">
          <cell r="A779" t="str">
            <v>RCKCRK_7_UNIT 2</v>
          </cell>
          <cell r="B779" t="str">
            <v>ROCK CREEK HYDRO UNIT 2</v>
          </cell>
          <cell r="C779" t="str">
            <v>Sierra</v>
          </cell>
          <cell r="D779">
            <v>24</v>
          </cell>
          <cell r="E779">
            <v>36</v>
          </cell>
          <cell r="F779">
            <v>40</v>
          </cell>
          <cell r="G779">
            <v>16</v>
          </cell>
          <cell r="H779">
            <v>16</v>
          </cell>
          <cell r="I779">
            <v>24.26</v>
          </cell>
          <cell r="J779">
            <v>36</v>
          </cell>
          <cell r="K779">
            <v>40</v>
          </cell>
          <cell r="L779">
            <v>40</v>
          </cell>
          <cell r="M779">
            <v>0</v>
          </cell>
          <cell r="N779">
            <v>0</v>
          </cell>
          <cell r="O779">
            <v>16.100000000000001</v>
          </cell>
        </row>
        <row r="780">
          <cell r="A780" t="str">
            <v>RDWAY_1_CREST</v>
          </cell>
          <cell r="B780" t="str">
            <v>CREST Contracts</v>
          </cell>
          <cell r="C780" t="str">
            <v>CAISO System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0</v>
          </cell>
        </row>
        <row r="781">
          <cell r="A781" t="str">
            <v>RECTOR_2_CREST</v>
          </cell>
          <cell r="B781" t="str">
            <v>Rector Aggregate Solar Resources</v>
          </cell>
          <cell r="C781" t="str">
            <v>Big Creek-Ventura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</row>
        <row r="782">
          <cell r="A782" t="str">
            <v>RECTOR_2_IVANPV</v>
          </cell>
          <cell r="B782" t="str">
            <v>Ivanhoe Tulare PV</v>
          </cell>
          <cell r="C782" t="str">
            <v>Big Creek-Ventura</v>
          </cell>
          <cell r="D782">
            <v>0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</row>
        <row r="783">
          <cell r="A783" t="str">
            <v>RECTOR_2_KAWEAH</v>
          </cell>
          <cell r="B783" t="str">
            <v>KAWEAH PH 2 &amp; 3 PSP AGGREGATE</v>
          </cell>
          <cell r="C783" t="str">
            <v>Big Creek-Ventura</v>
          </cell>
          <cell r="D783">
            <v>2.16</v>
          </cell>
          <cell r="E783">
            <v>2.09</v>
          </cell>
          <cell r="F783">
            <v>2.58</v>
          </cell>
          <cell r="G783">
            <v>3.41</v>
          </cell>
          <cell r="H783">
            <v>3.27</v>
          </cell>
          <cell r="I783">
            <v>2.96</v>
          </cell>
          <cell r="J783">
            <v>2.19</v>
          </cell>
          <cell r="K783">
            <v>1.66</v>
          </cell>
          <cell r="L783">
            <v>0.76</v>
          </cell>
          <cell r="M783">
            <v>0</v>
          </cell>
          <cell r="N783">
            <v>0</v>
          </cell>
          <cell r="O783">
            <v>1.1599999999999999</v>
          </cell>
        </row>
        <row r="784">
          <cell r="A784" t="str">
            <v>RECTOR_2_KAWH 1</v>
          </cell>
          <cell r="B784" t="str">
            <v>KAWEAH PH 1 UNIT 1</v>
          </cell>
          <cell r="C784" t="str">
            <v>Big Creek-Ventura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</row>
        <row r="785">
          <cell r="A785" t="str">
            <v>RECTOR_2_QF</v>
          </cell>
          <cell r="B785" t="str">
            <v>Kaweah Unit 1</v>
          </cell>
          <cell r="C785" t="str">
            <v>Big Creek-Ventura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5.2</v>
          </cell>
          <cell r="I785">
            <v>12.74</v>
          </cell>
          <cell r="J785">
            <v>4.8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</row>
        <row r="786">
          <cell r="A786" t="str">
            <v>RECTOR_2_TFDBM1</v>
          </cell>
          <cell r="B786" t="str">
            <v>Two Fiets Dairy Digester</v>
          </cell>
          <cell r="C786" t="str">
            <v>Big Creek-Ventura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</row>
        <row r="787">
          <cell r="A787" t="str">
            <v>RECTOR_7_TULARE</v>
          </cell>
          <cell r="B787" t="str">
            <v xml:space="preserve">MM Tulare </v>
          </cell>
          <cell r="C787" t="str">
            <v>Big Creek-Ventura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</row>
        <row r="788">
          <cell r="A788" t="str">
            <v>REDBLF_6_UNIT</v>
          </cell>
          <cell r="B788" t="str">
            <v>RED BLUFF PEAKER PLANT</v>
          </cell>
          <cell r="C788" t="str">
            <v>CAISO System</v>
          </cell>
          <cell r="D788">
            <v>44</v>
          </cell>
          <cell r="E788">
            <v>44</v>
          </cell>
          <cell r="F788">
            <v>44</v>
          </cell>
          <cell r="G788">
            <v>44</v>
          </cell>
          <cell r="H788">
            <v>44</v>
          </cell>
          <cell r="I788">
            <v>44</v>
          </cell>
          <cell r="J788">
            <v>44</v>
          </cell>
          <cell r="K788">
            <v>44</v>
          </cell>
          <cell r="L788">
            <v>44</v>
          </cell>
          <cell r="M788">
            <v>44</v>
          </cell>
          <cell r="N788">
            <v>44</v>
          </cell>
          <cell r="O788">
            <v>44</v>
          </cell>
        </row>
        <row r="789">
          <cell r="A789" t="str">
            <v>REDMAN_2_SOLAR</v>
          </cell>
          <cell r="B789" t="str">
            <v>Lancaster East Avenue F</v>
          </cell>
          <cell r="C789" t="str">
            <v>Big Creek-Ventura</v>
          </cell>
          <cell r="D789">
            <v>0.02</v>
          </cell>
          <cell r="E789">
            <v>0.11</v>
          </cell>
          <cell r="F789">
            <v>0.13</v>
          </cell>
          <cell r="G789">
            <v>0.17</v>
          </cell>
          <cell r="H789">
            <v>0.24</v>
          </cell>
          <cell r="I789">
            <v>0.49</v>
          </cell>
          <cell r="J789">
            <v>0.54</v>
          </cell>
          <cell r="K789">
            <v>0.47</v>
          </cell>
          <cell r="L789">
            <v>0.42</v>
          </cell>
          <cell r="M789">
            <v>0.28000000000000003</v>
          </cell>
          <cell r="N789">
            <v>0.21</v>
          </cell>
          <cell r="O789">
            <v>0.13</v>
          </cell>
        </row>
        <row r="790">
          <cell r="A790" t="str">
            <v>REDMAN_6_AVSSR1</v>
          </cell>
          <cell r="B790" t="str">
            <v>Antelope Valley Solar</v>
          </cell>
          <cell r="C790" t="str">
            <v>Big Creek-Ventura</v>
          </cell>
          <cell r="D790">
            <v>0.01</v>
          </cell>
          <cell r="E790">
            <v>0.09</v>
          </cell>
          <cell r="F790">
            <v>0.11</v>
          </cell>
          <cell r="G790">
            <v>0.13</v>
          </cell>
          <cell r="H790">
            <v>0.19</v>
          </cell>
          <cell r="I790">
            <v>0.39</v>
          </cell>
          <cell r="J790">
            <v>0.43</v>
          </cell>
          <cell r="K790">
            <v>0.37</v>
          </cell>
          <cell r="L790">
            <v>0.33</v>
          </cell>
          <cell r="M790">
            <v>0.22</v>
          </cell>
          <cell r="N790">
            <v>0.17</v>
          </cell>
          <cell r="O790">
            <v>0.11</v>
          </cell>
        </row>
        <row r="791">
          <cell r="A791" t="str">
            <v>REDOND_7_UNIT 5</v>
          </cell>
          <cell r="B791" t="str">
            <v>REDONDO GEN STA. UNIT 5</v>
          </cell>
          <cell r="C791" t="str">
            <v>LA Basin</v>
          </cell>
          <cell r="D791">
            <v>178.87</v>
          </cell>
          <cell r="E791">
            <v>178.87</v>
          </cell>
          <cell r="F791">
            <v>178.87</v>
          </cell>
          <cell r="G791">
            <v>178.87</v>
          </cell>
          <cell r="H791">
            <v>178.87</v>
          </cell>
          <cell r="I791">
            <v>178.87</v>
          </cell>
          <cell r="J791">
            <v>178.87</v>
          </cell>
          <cell r="K791">
            <v>178.87</v>
          </cell>
          <cell r="L791">
            <v>178.87</v>
          </cell>
          <cell r="M791">
            <v>178.87</v>
          </cell>
          <cell r="N791">
            <v>178.87</v>
          </cell>
          <cell r="O791">
            <v>178.87</v>
          </cell>
        </row>
        <row r="792">
          <cell r="A792" t="str">
            <v>REDOND_7_UNIT 6</v>
          </cell>
          <cell r="B792" t="str">
            <v>REDONDO GEN STA. UNIT 6</v>
          </cell>
          <cell r="C792" t="str">
            <v>LA Basin</v>
          </cell>
          <cell r="D792">
            <v>174.29</v>
          </cell>
          <cell r="E792">
            <v>174.29</v>
          </cell>
          <cell r="F792">
            <v>174.29</v>
          </cell>
          <cell r="G792">
            <v>174.29</v>
          </cell>
          <cell r="H792">
            <v>174.29</v>
          </cell>
          <cell r="I792">
            <v>174.29</v>
          </cell>
          <cell r="J792">
            <v>174.29</v>
          </cell>
          <cell r="K792">
            <v>174.29</v>
          </cell>
          <cell r="L792">
            <v>174.29</v>
          </cell>
          <cell r="M792">
            <v>174.29</v>
          </cell>
          <cell r="N792">
            <v>174.29</v>
          </cell>
          <cell r="O792">
            <v>174.29</v>
          </cell>
        </row>
        <row r="793">
          <cell r="A793" t="str">
            <v>REDOND_7_UNIT 8</v>
          </cell>
          <cell r="B793" t="str">
            <v>REDONDO GEN STA. UNIT 8</v>
          </cell>
          <cell r="C793" t="str">
            <v>LA Basin</v>
          </cell>
          <cell r="D793">
            <v>480</v>
          </cell>
          <cell r="E793">
            <v>480</v>
          </cell>
          <cell r="F793">
            <v>480</v>
          </cell>
          <cell r="G793">
            <v>480</v>
          </cell>
          <cell r="H793">
            <v>480</v>
          </cell>
          <cell r="I793">
            <v>480</v>
          </cell>
          <cell r="J793">
            <v>480</v>
          </cell>
          <cell r="K793">
            <v>480</v>
          </cell>
          <cell r="L793">
            <v>480</v>
          </cell>
          <cell r="M793">
            <v>480</v>
          </cell>
          <cell r="N793">
            <v>480</v>
          </cell>
          <cell r="O793">
            <v>480</v>
          </cell>
        </row>
        <row r="794">
          <cell r="A794" t="str">
            <v>REEDLY_6_SOLAR</v>
          </cell>
          <cell r="B794" t="str">
            <v>Terzian</v>
          </cell>
          <cell r="C794" t="str">
            <v>Fresno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0</v>
          </cell>
          <cell r="O794">
            <v>0</v>
          </cell>
        </row>
        <row r="795">
          <cell r="A795" t="str">
            <v>RENWD_1_QF</v>
          </cell>
          <cell r="B795" t="str">
            <v>Renwind re-powering project</v>
          </cell>
          <cell r="C795" t="str">
            <v>LA Basin</v>
          </cell>
          <cell r="D795">
            <v>1.767000045662148</v>
          </cell>
          <cell r="E795">
            <v>1.8793269392777652</v>
          </cell>
          <cell r="F795">
            <v>1.6512837028215652</v>
          </cell>
          <cell r="G795">
            <v>1.582068113104369</v>
          </cell>
          <cell r="H795">
            <v>1.682277916180408</v>
          </cell>
          <cell r="I795">
            <v>1.5420065137832633</v>
          </cell>
          <cell r="J795">
            <v>1.4326521627386066</v>
          </cell>
          <cell r="K795">
            <v>1.0885903753785178</v>
          </cell>
          <cell r="L795">
            <v>1.1245446515167385</v>
          </cell>
          <cell r="M795">
            <v>1.0432275640474553</v>
          </cell>
          <cell r="N795">
            <v>1.4059403441857019</v>
          </cell>
          <cell r="O795">
            <v>1.7030615139525371</v>
          </cell>
        </row>
        <row r="796">
          <cell r="A796" t="str">
            <v>RICHMN_1_CHVSR2</v>
          </cell>
          <cell r="B796" t="str">
            <v>Chevron 8.5</v>
          </cell>
          <cell r="C796" t="str">
            <v>Bay Area</v>
          </cell>
          <cell r="D796">
            <v>0.03</v>
          </cell>
          <cell r="E796">
            <v>0.26</v>
          </cell>
          <cell r="F796">
            <v>0.3</v>
          </cell>
          <cell r="G796">
            <v>0.37</v>
          </cell>
          <cell r="H796">
            <v>0.54</v>
          </cell>
          <cell r="I796">
            <v>1.1100000000000001</v>
          </cell>
          <cell r="J796">
            <v>1.22</v>
          </cell>
          <cell r="K796">
            <v>1.05</v>
          </cell>
          <cell r="L796">
            <v>0.94</v>
          </cell>
          <cell r="M796">
            <v>0.63</v>
          </cell>
          <cell r="N796">
            <v>0.48</v>
          </cell>
          <cell r="O796">
            <v>0.3</v>
          </cell>
        </row>
        <row r="797">
          <cell r="A797" t="str">
            <v>RICHMN_1_SOLAR</v>
          </cell>
          <cell r="B797" t="str">
            <v>Chevron 2</v>
          </cell>
          <cell r="C797" t="str">
            <v>Bay Area</v>
          </cell>
          <cell r="D797">
            <v>0.01</v>
          </cell>
          <cell r="E797">
            <v>0.06</v>
          </cell>
          <cell r="F797">
            <v>7.0000000000000007E-2</v>
          </cell>
          <cell r="G797">
            <v>0.09</v>
          </cell>
          <cell r="H797">
            <v>0.13</v>
          </cell>
          <cell r="I797">
            <v>0.26</v>
          </cell>
          <cell r="J797">
            <v>0.28999999999999998</v>
          </cell>
          <cell r="K797">
            <v>0.25</v>
          </cell>
          <cell r="L797">
            <v>0.22</v>
          </cell>
          <cell r="M797">
            <v>0.15</v>
          </cell>
          <cell r="N797">
            <v>0.11</v>
          </cell>
          <cell r="O797">
            <v>7.0000000000000007E-2</v>
          </cell>
        </row>
        <row r="798">
          <cell r="A798" t="str">
            <v>RICHMN_7_BAYENV</v>
          </cell>
          <cell r="B798" t="str">
            <v>BAY ENVIRONMENTAL (NOVE POWER)</v>
          </cell>
          <cell r="C798" t="str">
            <v>Bay Area</v>
          </cell>
          <cell r="D798">
            <v>0.46</v>
          </cell>
          <cell r="E798">
            <v>0.45</v>
          </cell>
          <cell r="F798">
            <v>0.4</v>
          </cell>
          <cell r="G798">
            <v>0.38</v>
          </cell>
          <cell r="H798">
            <v>0.35</v>
          </cell>
          <cell r="I798">
            <v>0.4</v>
          </cell>
          <cell r="J798">
            <v>0.35</v>
          </cell>
          <cell r="K798">
            <v>0.41</v>
          </cell>
          <cell r="L798">
            <v>0.1</v>
          </cell>
          <cell r="M798">
            <v>0.3</v>
          </cell>
          <cell r="N798">
            <v>0.39</v>
          </cell>
          <cell r="O798">
            <v>0.28999999999999998</v>
          </cell>
        </row>
        <row r="799">
          <cell r="A799" t="str">
            <v>RIOBRV_6_UNIT 1</v>
          </cell>
          <cell r="B799" t="str">
            <v>RIO BRAVO HYDRO</v>
          </cell>
          <cell r="C799" t="str">
            <v>CAISO System</v>
          </cell>
          <cell r="D799">
            <v>0.14000000000000001</v>
          </cell>
          <cell r="E799">
            <v>0.19</v>
          </cell>
          <cell r="F799">
            <v>0.3</v>
          </cell>
          <cell r="G799">
            <v>4.5999999999999996</v>
          </cell>
          <cell r="H799">
            <v>4.3499999999999996</v>
          </cell>
          <cell r="I799">
            <v>3.37</v>
          </cell>
          <cell r="J799">
            <v>6.23</v>
          </cell>
          <cell r="K799">
            <v>4.72</v>
          </cell>
          <cell r="L799">
            <v>2.9</v>
          </cell>
          <cell r="M799">
            <v>1.66</v>
          </cell>
          <cell r="N799">
            <v>0.28999999999999998</v>
          </cell>
          <cell r="O799">
            <v>0</v>
          </cell>
        </row>
        <row r="800">
          <cell r="A800" t="str">
            <v>RIOOSO_1_QF</v>
          </cell>
          <cell r="B800" t="str">
            <v>SMALL QF AGGREGATION - GRASS VALLEY</v>
          </cell>
          <cell r="C800" t="str">
            <v>Sierra</v>
          </cell>
          <cell r="D800">
            <v>0.13</v>
          </cell>
          <cell r="E800">
            <v>0.38</v>
          </cell>
          <cell r="F800">
            <v>0.39</v>
          </cell>
          <cell r="G800">
            <v>0.6</v>
          </cell>
          <cell r="H800">
            <v>0.73</v>
          </cell>
          <cell r="I800">
            <v>0.6</v>
          </cell>
          <cell r="J800">
            <v>0.51</v>
          </cell>
          <cell r="K800">
            <v>0.59</v>
          </cell>
          <cell r="L800">
            <v>0.53</v>
          </cell>
          <cell r="M800">
            <v>0.08</v>
          </cell>
          <cell r="N800">
            <v>0.02</v>
          </cell>
          <cell r="O800">
            <v>0.05</v>
          </cell>
        </row>
        <row r="801">
          <cell r="A801" t="str">
            <v>RNDMTN_2_SLSPHY1</v>
          </cell>
          <cell r="B801" t="str">
            <v>Silver Springs</v>
          </cell>
          <cell r="C801" t="str">
            <v>CAISO System</v>
          </cell>
          <cell r="D801">
            <v>0.2</v>
          </cell>
          <cell r="E801">
            <v>0.22</v>
          </cell>
          <cell r="F801">
            <v>0.28000000000000003</v>
          </cell>
          <cell r="G801">
            <v>0.28999999999999998</v>
          </cell>
          <cell r="H801">
            <v>0.26</v>
          </cell>
          <cell r="I801">
            <v>0.23</v>
          </cell>
          <cell r="J801">
            <v>0.21</v>
          </cell>
          <cell r="K801">
            <v>0.2</v>
          </cell>
          <cell r="L801">
            <v>0.17</v>
          </cell>
          <cell r="M801">
            <v>0.16</v>
          </cell>
          <cell r="N801">
            <v>0.17</v>
          </cell>
          <cell r="O801">
            <v>0.16</v>
          </cell>
        </row>
        <row r="802">
          <cell r="A802" t="str">
            <v>RNDSBG_1_HZASR1</v>
          </cell>
          <cell r="B802" t="str">
            <v>Hazel A</v>
          </cell>
          <cell r="C802" t="str">
            <v>CAISO System</v>
          </cell>
          <cell r="D802">
            <v>0.01</v>
          </cell>
          <cell r="E802">
            <v>0.09</v>
          </cell>
          <cell r="F802">
            <v>0.1</v>
          </cell>
          <cell r="G802">
            <v>0.13</v>
          </cell>
          <cell r="H802">
            <v>0.19</v>
          </cell>
          <cell r="I802">
            <v>0.39</v>
          </cell>
          <cell r="J802">
            <v>0.43</v>
          </cell>
          <cell r="K802">
            <v>0.37</v>
          </cell>
          <cell r="L802">
            <v>0.33</v>
          </cell>
          <cell r="M802">
            <v>0.22</v>
          </cell>
          <cell r="N802">
            <v>0.17</v>
          </cell>
          <cell r="O802">
            <v>0.1</v>
          </cell>
        </row>
        <row r="803">
          <cell r="A803" t="str">
            <v>ROLLIN_6_UNIT</v>
          </cell>
          <cell r="B803" t="str">
            <v>ROLLINS HYDRO</v>
          </cell>
          <cell r="C803" t="str">
            <v>Sierra</v>
          </cell>
          <cell r="D803">
            <v>5.12</v>
          </cell>
          <cell r="E803">
            <v>4.08</v>
          </cell>
          <cell r="F803">
            <v>6.58</v>
          </cell>
          <cell r="G803">
            <v>10.25</v>
          </cell>
          <cell r="H803">
            <v>9.86</v>
          </cell>
          <cell r="I803">
            <v>5.96</v>
          </cell>
          <cell r="J803">
            <v>6.74</v>
          </cell>
          <cell r="K803">
            <v>5.94</v>
          </cell>
          <cell r="L803">
            <v>4.6900000000000004</v>
          </cell>
          <cell r="M803">
            <v>2.11</v>
          </cell>
          <cell r="N803">
            <v>1.04</v>
          </cell>
          <cell r="O803">
            <v>6.62</v>
          </cell>
        </row>
        <row r="804">
          <cell r="A804" t="str">
            <v>ROSMDW_2_WIND1</v>
          </cell>
          <cell r="B804" t="str">
            <v>Pacific Wind - Phase 1</v>
          </cell>
          <cell r="C804" t="str">
            <v>CAISO System</v>
          </cell>
          <cell r="D804">
            <v>24.738000639270069</v>
          </cell>
          <cell r="E804">
            <v>26.310577149888712</v>
          </cell>
          <cell r="F804">
            <v>23.117971839501912</v>
          </cell>
          <cell r="G804">
            <v>22.148953583461164</v>
          </cell>
          <cell r="H804">
            <v>23.551890826525714</v>
          </cell>
          <cell r="I804">
            <v>21.588091192965688</v>
          </cell>
          <cell r="J804">
            <v>20.057130278340491</v>
          </cell>
          <cell r="K804">
            <v>15.240265255299249</v>
          </cell>
          <cell r="L804">
            <v>15.743625121234338</v>
          </cell>
          <cell r="M804">
            <v>14.605185896664374</v>
          </cell>
          <cell r="N804">
            <v>19.683164818599828</v>
          </cell>
          <cell r="O804">
            <v>23.842861195335519</v>
          </cell>
        </row>
        <row r="805">
          <cell r="A805" t="str">
            <v>ROSMND_6_SOLAR</v>
          </cell>
          <cell r="B805" t="str">
            <v>Lancaster B</v>
          </cell>
          <cell r="C805" t="str">
            <v>Big Creek-Ventura</v>
          </cell>
          <cell r="D805">
            <v>0.01</v>
          </cell>
          <cell r="E805">
            <v>0.09</v>
          </cell>
          <cell r="F805">
            <v>0.11</v>
          </cell>
          <cell r="G805">
            <v>0.13</v>
          </cell>
          <cell r="H805">
            <v>0.19</v>
          </cell>
          <cell r="I805">
            <v>0.39</v>
          </cell>
          <cell r="J805">
            <v>0.43</v>
          </cell>
          <cell r="K805">
            <v>0.37</v>
          </cell>
          <cell r="L805">
            <v>0.33</v>
          </cell>
          <cell r="M805">
            <v>0.22</v>
          </cell>
          <cell r="N805">
            <v>0.17</v>
          </cell>
          <cell r="O805">
            <v>0.11</v>
          </cell>
        </row>
        <row r="806">
          <cell r="A806" t="str">
            <v>RSMSLR_6_SOLAR1</v>
          </cell>
          <cell r="B806" t="str">
            <v>Rosamond One</v>
          </cell>
          <cell r="C806" t="str">
            <v>Big Creek-Ventura</v>
          </cell>
          <cell r="D806">
            <v>0.08</v>
          </cell>
          <cell r="E806">
            <v>0.6</v>
          </cell>
          <cell r="F806">
            <v>0.7</v>
          </cell>
          <cell r="G806">
            <v>0.88</v>
          </cell>
          <cell r="H806">
            <v>1.28</v>
          </cell>
          <cell r="I806">
            <v>2.62</v>
          </cell>
          <cell r="J806">
            <v>2.88</v>
          </cell>
          <cell r="K806">
            <v>2.48</v>
          </cell>
          <cell r="L806">
            <v>2.2200000000000002</v>
          </cell>
          <cell r="M806">
            <v>1.48</v>
          </cell>
          <cell r="N806">
            <v>1.1399999999999999</v>
          </cell>
          <cell r="O806">
            <v>0.7</v>
          </cell>
        </row>
        <row r="807">
          <cell r="A807" t="str">
            <v>RSMSLR_6_SOLAR2</v>
          </cell>
          <cell r="B807" t="str">
            <v>Rosamond Two</v>
          </cell>
          <cell r="C807" t="str">
            <v>Big Creek-Ventura</v>
          </cell>
          <cell r="D807">
            <v>0.08</v>
          </cell>
          <cell r="E807">
            <v>0.6</v>
          </cell>
          <cell r="F807">
            <v>0.7</v>
          </cell>
          <cell r="G807">
            <v>0.88</v>
          </cell>
          <cell r="H807">
            <v>1.28</v>
          </cell>
          <cell r="I807">
            <v>2.62</v>
          </cell>
          <cell r="J807">
            <v>2.88</v>
          </cell>
          <cell r="K807">
            <v>2.48</v>
          </cell>
          <cell r="L807">
            <v>2.2200000000000002</v>
          </cell>
          <cell r="M807">
            <v>1.48</v>
          </cell>
          <cell r="N807">
            <v>1.1399999999999999</v>
          </cell>
          <cell r="O807">
            <v>0.7</v>
          </cell>
        </row>
        <row r="808">
          <cell r="A808" t="str">
            <v>RTEDDY_2_SC1SR3</v>
          </cell>
          <cell r="B808" t="str">
            <v>Rosamond West Solar Clean</v>
          </cell>
          <cell r="C808" t="str">
            <v>CAISO System</v>
          </cell>
          <cell r="D808">
            <v>0.16</v>
          </cell>
          <cell r="E808">
            <v>1.2</v>
          </cell>
          <cell r="F808">
            <v>1.4</v>
          </cell>
          <cell r="G808">
            <v>1.76</v>
          </cell>
          <cell r="H808">
            <v>2.56</v>
          </cell>
          <cell r="I808">
            <v>5.24</v>
          </cell>
          <cell r="J808">
            <v>5.76</v>
          </cell>
          <cell r="K808">
            <v>4.96</v>
          </cell>
          <cell r="L808">
            <v>4.4400000000000004</v>
          </cell>
          <cell r="M808">
            <v>2.96</v>
          </cell>
          <cell r="N808">
            <v>2.2799999999999998</v>
          </cell>
          <cell r="O808">
            <v>1.4</v>
          </cell>
        </row>
        <row r="809">
          <cell r="A809" t="str">
            <v>RTEDDY_2_SEBSR3</v>
          </cell>
          <cell r="B809" t="str">
            <v>Rosamond West Solar East Bay 3</v>
          </cell>
          <cell r="C809" t="str">
            <v>CAISO System</v>
          </cell>
          <cell r="D809">
            <v>0.22</v>
          </cell>
          <cell r="E809">
            <v>1.68</v>
          </cell>
          <cell r="F809">
            <v>1.96</v>
          </cell>
          <cell r="G809">
            <v>2.46</v>
          </cell>
          <cell r="H809">
            <v>3.58</v>
          </cell>
          <cell r="I809">
            <v>7.34</v>
          </cell>
          <cell r="J809">
            <v>8.06</v>
          </cell>
          <cell r="K809">
            <v>6.94</v>
          </cell>
          <cell r="L809">
            <v>6.22</v>
          </cell>
          <cell r="M809">
            <v>4.1399999999999997</v>
          </cell>
          <cell r="N809">
            <v>3.19</v>
          </cell>
          <cell r="O809">
            <v>1.96</v>
          </cell>
        </row>
        <row r="810">
          <cell r="A810" t="str">
            <v>RTEDDY_2_SEBSR4</v>
          </cell>
          <cell r="B810" t="str">
            <v>Rosamond West Solar East Bay 4</v>
          </cell>
          <cell r="C810" t="str">
            <v>CAISO System</v>
          </cell>
          <cell r="D810">
            <v>0.22</v>
          </cell>
          <cell r="E810">
            <v>1.68</v>
          </cell>
          <cell r="F810">
            <v>1.96</v>
          </cell>
          <cell r="G810">
            <v>2.46</v>
          </cell>
          <cell r="H810">
            <v>3.58</v>
          </cell>
          <cell r="I810">
            <v>7.34</v>
          </cell>
          <cell r="J810">
            <v>8.06</v>
          </cell>
          <cell r="K810">
            <v>6.94</v>
          </cell>
          <cell r="L810">
            <v>6.22</v>
          </cell>
          <cell r="M810">
            <v>4.1399999999999997</v>
          </cell>
          <cell r="N810">
            <v>3.19</v>
          </cell>
          <cell r="O810">
            <v>1.96</v>
          </cell>
        </row>
        <row r="811">
          <cell r="A811" t="str">
            <v>RTEDDY_2_SOLAR1</v>
          </cell>
          <cell r="B811" t="str">
            <v>Rosamond West Solar 1</v>
          </cell>
          <cell r="C811" t="str">
            <v>CAISO System</v>
          </cell>
          <cell r="D811">
            <v>0.22</v>
          </cell>
          <cell r="E811">
            <v>1.62</v>
          </cell>
          <cell r="F811">
            <v>1.89</v>
          </cell>
          <cell r="G811">
            <v>2.38</v>
          </cell>
          <cell r="H811">
            <v>3.46</v>
          </cell>
          <cell r="I811">
            <v>7.07</v>
          </cell>
          <cell r="J811">
            <v>7.78</v>
          </cell>
          <cell r="K811">
            <v>6.7</v>
          </cell>
          <cell r="L811">
            <v>5.99</v>
          </cell>
          <cell r="M811">
            <v>4</v>
          </cell>
          <cell r="N811">
            <v>3.08</v>
          </cell>
          <cell r="O811">
            <v>1.89</v>
          </cell>
        </row>
        <row r="812">
          <cell r="A812" t="str">
            <v>RTEDDY_2_SOLAR2</v>
          </cell>
          <cell r="B812" t="str">
            <v>Rosamond West Solar 2</v>
          </cell>
          <cell r="C812" t="str">
            <v>CAISO System</v>
          </cell>
          <cell r="D812">
            <v>0.22</v>
          </cell>
          <cell r="E812">
            <v>1.62</v>
          </cell>
          <cell r="F812">
            <v>1.89</v>
          </cell>
          <cell r="G812">
            <v>2.38</v>
          </cell>
          <cell r="H812">
            <v>3.46</v>
          </cell>
          <cell r="I812">
            <v>7.07</v>
          </cell>
          <cell r="J812">
            <v>7.78</v>
          </cell>
          <cell r="K812">
            <v>6.7</v>
          </cell>
          <cell r="L812">
            <v>5.99</v>
          </cell>
          <cell r="M812">
            <v>4</v>
          </cell>
          <cell r="N812">
            <v>3.08</v>
          </cell>
          <cell r="O812">
            <v>1.89</v>
          </cell>
        </row>
        <row r="813">
          <cell r="A813" t="str">
            <v>RTEDDY_2_SPASR4</v>
          </cell>
          <cell r="B813" t="str">
            <v>Rosamond West Solar Palo Alto</v>
          </cell>
          <cell r="C813" t="str">
            <v>CAISO System</v>
          </cell>
          <cell r="D813">
            <v>0.1</v>
          </cell>
          <cell r="E813">
            <v>0.78</v>
          </cell>
          <cell r="F813">
            <v>0.91</v>
          </cell>
          <cell r="G813">
            <v>1.1399999999999999</v>
          </cell>
          <cell r="H813">
            <v>1.66</v>
          </cell>
          <cell r="I813">
            <v>3.41</v>
          </cell>
          <cell r="J813">
            <v>3.74</v>
          </cell>
          <cell r="K813">
            <v>3.22</v>
          </cell>
          <cell r="L813">
            <v>2.89</v>
          </cell>
          <cell r="M813">
            <v>1.92</v>
          </cell>
          <cell r="N813">
            <v>1.48</v>
          </cell>
          <cell r="O813">
            <v>0.91</v>
          </cell>
        </row>
        <row r="814">
          <cell r="A814" t="str">
            <v>RTEDDY_2_SRXSR4</v>
          </cell>
          <cell r="B814" t="str">
            <v>Rosamond West Solar Rosie X</v>
          </cell>
          <cell r="C814" t="str">
            <v>CAISO System</v>
          </cell>
          <cell r="D814">
            <v>0.05</v>
          </cell>
          <cell r="E814">
            <v>0.41</v>
          </cell>
          <cell r="F814">
            <v>0.48</v>
          </cell>
          <cell r="G814">
            <v>0.6</v>
          </cell>
          <cell r="H814">
            <v>0.87</v>
          </cell>
          <cell r="I814">
            <v>1.78</v>
          </cell>
          <cell r="J814">
            <v>1.96</v>
          </cell>
          <cell r="K814">
            <v>1.69</v>
          </cell>
          <cell r="L814">
            <v>1.51</v>
          </cell>
          <cell r="M814">
            <v>1.01</v>
          </cell>
          <cell r="N814">
            <v>0.78</v>
          </cell>
          <cell r="O814">
            <v>0.48</v>
          </cell>
        </row>
        <row r="815">
          <cell r="A815" t="str">
            <v>RTREE_2_WIND1</v>
          </cell>
          <cell r="B815" t="str">
            <v>Rising Tree 1</v>
          </cell>
          <cell r="C815" t="str">
            <v>CAISO System</v>
          </cell>
          <cell r="D815">
            <v>13.994640361644212</v>
          </cell>
          <cell r="E815">
            <v>14.8842693590799</v>
          </cell>
          <cell r="F815">
            <v>13.078166926346796</v>
          </cell>
          <cell r="G815">
            <v>12.529979455786602</v>
          </cell>
          <cell r="H815">
            <v>13.323641096148831</v>
          </cell>
          <cell r="I815">
            <v>12.212691589163446</v>
          </cell>
          <cell r="J815">
            <v>11.346605128889765</v>
          </cell>
          <cell r="K815">
            <v>8.6216357729978608</v>
          </cell>
          <cell r="L815">
            <v>8.9063936400125687</v>
          </cell>
          <cell r="M815">
            <v>8.262362307255847</v>
          </cell>
          <cell r="N815">
            <v>11.135047525950759</v>
          </cell>
          <cell r="O815">
            <v>13.488247190504094</v>
          </cell>
        </row>
        <row r="816">
          <cell r="A816" t="str">
            <v>RTREE_2_WIND2</v>
          </cell>
          <cell r="B816" t="str">
            <v>Rising Tree 2</v>
          </cell>
          <cell r="C816" t="str">
            <v>CAISO System</v>
          </cell>
          <cell r="D816">
            <v>3.498660090411053</v>
          </cell>
          <cell r="E816">
            <v>3.7210673397699749</v>
          </cell>
          <cell r="F816">
            <v>3.269541731586699</v>
          </cell>
          <cell r="G816">
            <v>3.1324948639466506</v>
          </cell>
          <cell r="H816">
            <v>3.3309102740372079</v>
          </cell>
          <cell r="I816">
            <v>3.0531728972908616</v>
          </cell>
          <cell r="J816">
            <v>2.8366512822224412</v>
          </cell>
          <cell r="K816">
            <v>2.1554089432494652</v>
          </cell>
          <cell r="L816">
            <v>2.2265984100031422</v>
          </cell>
          <cell r="M816">
            <v>2.0655905768139617</v>
          </cell>
          <cell r="N816">
            <v>2.7837618814876897</v>
          </cell>
          <cell r="O816">
            <v>3.3720617976260234</v>
          </cell>
        </row>
        <row r="817">
          <cell r="A817" t="str">
            <v>RTREE_2_WIND3</v>
          </cell>
          <cell r="B817" t="str">
            <v>Rising Tree 3</v>
          </cell>
          <cell r="C817" t="str">
            <v>CAISO System</v>
          </cell>
          <cell r="D817">
            <v>17.493300452055266</v>
          </cell>
          <cell r="E817">
            <v>18.605336698849875</v>
          </cell>
          <cell r="F817">
            <v>16.347708657933495</v>
          </cell>
          <cell r="G817">
            <v>15.662474319733253</v>
          </cell>
          <cell r="H817">
            <v>16.654551370186038</v>
          </cell>
          <cell r="I817">
            <v>15.265864486454307</v>
          </cell>
          <cell r="J817">
            <v>14.183256411112206</v>
          </cell>
          <cell r="K817">
            <v>10.777044716247326</v>
          </cell>
          <cell r="L817">
            <v>11.13299205001571</v>
          </cell>
          <cell r="M817">
            <v>10.327952884069807</v>
          </cell>
          <cell r="N817">
            <v>13.918809407438449</v>
          </cell>
          <cell r="O817">
            <v>16.860308988130118</v>
          </cell>
        </row>
        <row r="818">
          <cell r="A818" t="str">
            <v>RUSCTY_2_UNITS</v>
          </cell>
          <cell r="B818" t="str">
            <v>Russell City Energy Center</v>
          </cell>
          <cell r="C818" t="str">
            <v>Bay Area</v>
          </cell>
          <cell r="D818">
            <v>615.17999999999995</v>
          </cell>
          <cell r="E818">
            <v>615.17999999999995</v>
          </cell>
          <cell r="F818">
            <v>615.17999999999995</v>
          </cell>
          <cell r="G818">
            <v>615.17999999999995</v>
          </cell>
          <cell r="H818">
            <v>615.17999999999995</v>
          </cell>
          <cell r="I818">
            <v>615.17999999999995</v>
          </cell>
          <cell r="J818">
            <v>615.17999999999995</v>
          </cell>
          <cell r="K818">
            <v>597.4</v>
          </cell>
          <cell r="L818">
            <v>600.9</v>
          </cell>
          <cell r="M818">
            <v>605.32000000000005</v>
          </cell>
          <cell r="N818">
            <v>615.17999999999995</v>
          </cell>
          <cell r="O818">
            <v>615.17999999999995</v>
          </cell>
        </row>
        <row r="819">
          <cell r="A819" t="str">
            <v>RVRVEW_1_UNITA1</v>
          </cell>
          <cell r="B819" t="str">
            <v>Riverview Energy Center (GP Antioch)</v>
          </cell>
          <cell r="C819" t="str">
            <v>Bay Area</v>
          </cell>
          <cell r="D819">
            <v>47.6</v>
          </cell>
          <cell r="E819">
            <v>47.6</v>
          </cell>
          <cell r="F819">
            <v>47.6</v>
          </cell>
          <cell r="G819">
            <v>47.6</v>
          </cell>
          <cell r="H819">
            <v>47.6</v>
          </cell>
          <cell r="I819">
            <v>47.6</v>
          </cell>
          <cell r="J819">
            <v>47.6</v>
          </cell>
          <cell r="K819">
            <v>47.6</v>
          </cell>
          <cell r="L819">
            <v>47.6</v>
          </cell>
          <cell r="M819">
            <v>47.6</v>
          </cell>
          <cell r="N819">
            <v>47.6</v>
          </cell>
          <cell r="O819">
            <v>47.6</v>
          </cell>
        </row>
        <row r="820">
          <cell r="A820" t="str">
            <v>RVSIDE_2_RERCU3</v>
          </cell>
          <cell r="B820" t="str">
            <v>Riverside Energy Res. Ctr Unit 3</v>
          </cell>
          <cell r="C820" t="str">
            <v>LA Basin</v>
          </cell>
          <cell r="D820">
            <v>49</v>
          </cell>
          <cell r="E820">
            <v>49</v>
          </cell>
          <cell r="F820">
            <v>49</v>
          </cell>
          <cell r="G820">
            <v>49</v>
          </cell>
          <cell r="H820">
            <v>49</v>
          </cell>
          <cell r="I820">
            <v>49</v>
          </cell>
          <cell r="J820">
            <v>49</v>
          </cell>
          <cell r="K820">
            <v>49</v>
          </cell>
          <cell r="L820">
            <v>49</v>
          </cell>
          <cell r="M820">
            <v>49</v>
          </cell>
          <cell r="N820">
            <v>49</v>
          </cell>
          <cell r="O820">
            <v>49</v>
          </cell>
        </row>
        <row r="821">
          <cell r="A821" t="str">
            <v>RVSIDE_2_RERCU4</v>
          </cell>
          <cell r="B821" t="str">
            <v>Riverside Energy Res. Ctr Unit 4</v>
          </cell>
          <cell r="C821" t="str">
            <v>LA Basin</v>
          </cell>
          <cell r="D821">
            <v>49</v>
          </cell>
          <cell r="E821">
            <v>49</v>
          </cell>
          <cell r="F821">
            <v>49</v>
          </cell>
          <cell r="G821">
            <v>49</v>
          </cell>
          <cell r="H821">
            <v>49</v>
          </cell>
          <cell r="I821">
            <v>49</v>
          </cell>
          <cell r="J821">
            <v>49</v>
          </cell>
          <cell r="K821">
            <v>49</v>
          </cell>
          <cell r="L821">
            <v>49</v>
          </cell>
          <cell r="M821">
            <v>49</v>
          </cell>
          <cell r="N821">
            <v>49</v>
          </cell>
          <cell r="O821">
            <v>49</v>
          </cell>
        </row>
        <row r="822">
          <cell r="A822" t="str">
            <v>RVSIDE_6_RERCU1</v>
          </cell>
          <cell r="B822" t="str">
            <v>Riverside Energy Res. Ctr Unit 1</v>
          </cell>
          <cell r="C822" t="str">
            <v>LA Basin</v>
          </cell>
          <cell r="D822">
            <v>48.35</v>
          </cell>
          <cell r="E822">
            <v>48.35</v>
          </cell>
          <cell r="F822">
            <v>48.35</v>
          </cell>
          <cell r="G822">
            <v>48.35</v>
          </cell>
          <cell r="H822">
            <v>48.35</v>
          </cell>
          <cell r="I822">
            <v>48.35</v>
          </cell>
          <cell r="J822">
            <v>48.35</v>
          </cell>
          <cell r="K822">
            <v>48.35</v>
          </cell>
          <cell r="L822">
            <v>48.35</v>
          </cell>
          <cell r="M822">
            <v>48.35</v>
          </cell>
          <cell r="N822">
            <v>48.35</v>
          </cell>
          <cell r="O822">
            <v>48.35</v>
          </cell>
        </row>
        <row r="823">
          <cell r="A823" t="str">
            <v>RVSIDE_6_RERCU2</v>
          </cell>
          <cell r="B823" t="str">
            <v>Riverside Energy Res. Ctr Unit 2</v>
          </cell>
          <cell r="C823" t="str">
            <v>LA Basin</v>
          </cell>
          <cell r="D823">
            <v>48.5</v>
          </cell>
          <cell r="E823">
            <v>48.5</v>
          </cell>
          <cell r="F823">
            <v>48.5</v>
          </cell>
          <cell r="G823">
            <v>48.5</v>
          </cell>
          <cell r="H823">
            <v>48.5</v>
          </cell>
          <cell r="I823">
            <v>48.5</v>
          </cell>
          <cell r="J823">
            <v>48.5</v>
          </cell>
          <cell r="K823">
            <v>48.5</v>
          </cell>
          <cell r="L823">
            <v>48.5</v>
          </cell>
          <cell r="M823">
            <v>48.5</v>
          </cell>
          <cell r="N823">
            <v>48.5</v>
          </cell>
          <cell r="O823">
            <v>48.5</v>
          </cell>
        </row>
        <row r="824">
          <cell r="A824" t="str">
            <v>RVSIDE_6_SOLAR1</v>
          </cell>
          <cell r="B824" t="str">
            <v>Tequesquite Landfill Solar Project</v>
          </cell>
          <cell r="C824" t="str">
            <v>LA Basin</v>
          </cell>
          <cell r="D824">
            <v>0.03</v>
          </cell>
          <cell r="E824">
            <v>0.23</v>
          </cell>
          <cell r="F824">
            <v>0.26</v>
          </cell>
          <cell r="G824">
            <v>0.33</v>
          </cell>
          <cell r="H824">
            <v>0.48</v>
          </cell>
          <cell r="I824">
            <v>0.98</v>
          </cell>
          <cell r="J824">
            <v>1.08</v>
          </cell>
          <cell r="K824">
            <v>0.93</v>
          </cell>
          <cell r="L824">
            <v>0.83</v>
          </cell>
          <cell r="M824">
            <v>0.56000000000000005</v>
          </cell>
          <cell r="N824">
            <v>0.43</v>
          </cell>
          <cell r="O824">
            <v>0.26</v>
          </cell>
        </row>
        <row r="825">
          <cell r="A825" t="str">
            <v>RVSIDE_6_SPRING</v>
          </cell>
          <cell r="B825" t="str">
            <v>SPRINGS GENERATION PROJECT AGGREGATE</v>
          </cell>
          <cell r="C825" t="str">
            <v>LA Basin</v>
          </cell>
          <cell r="D825">
            <v>36</v>
          </cell>
          <cell r="E825">
            <v>36</v>
          </cell>
          <cell r="F825">
            <v>36</v>
          </cell>
          <cell r="G825">
            <v>36</v>
          </cell>
          <cell r="H825">
            <v>36</v>
          </cell>
          <cell r="I825">
            <v>36</v>
          </cell>
          <cell r="J825">
            <v>36</v>
          </cell>
          <cell r="K825">
            <v>36</v>
          </cell>
          <cell r="L825">
            <v>36</v>
          </cell>
          <cell r="M825">
            <v>36</v>
          </cell>
          <cell r="N825">
            <v>36</v>
          </cell>
          <cell r="O825">
            <v>36</v>
          </cell>
        </row>
        <row r="826">
          <cell r="A826" t="str">
            <v>S_RITA_6_SOLAR1</v>
          </cell>
          <cell r="B826" t="str">
            <v>Sun Harvest Solar</v>
          </cell>
          <cell r="C826" t="str">
            <v>Fresno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</row>
        <row r="827">
          <cell r="A827" t="str">
            <v>SALIRV_2_UNIT</v>
          </cell>
          <cell r="B827" t="str">
            <v>Salinas River Cogeneration</v>
          </cell>
          <cell r="C827" t="str">
            <v>CAISO System</v>
          </cell>
          <cell r="D827">
            <v>23.37</v>
          </cell>
          <cell r="E827">
            <v>23.13</v>
          </cell>
          <cell r="F827">
            <v>23.69</v>
          </cell>
          <cell r="G827">
            <v>22.06</v>
          </cell>
          <cell r="H827">
            <v>17.87</v>
          </cell>
          <cell r="I827">
            <v>13.18</v>
          </cell>
          <cell r="J827">
            <v>17.97</v>
          </cell>
          <cell r="K827">
            <v>19.899999999999999</v>
          </cell>
          <cell r="L827">
            <v>20.170000000000002</v>
          </cell>
          <cell r="M827">
            <v>19.8</v>
          </cell>
          <cell r="N827">
            <v>21.77</v>
          </cell>
          <cell r="O827">
            <v>23.52</v>
          </cell>
        </row>
        <row r="828">
          <cell r="A828" t="str">
            <v>SALTSP_7_UNITS</v>
          </cell>
          <cell r="B828" t="str">
            <v>SALT SPRINGS HYDRO AGGREGATE</v>
          </cell>
          <cell r="C828" t="str">
            <v>CAISO System</v>
          </cell>
          <cell r="D828">
            <v>1.32</v>
          </cell>
          <cell r="E828">
            <v>4</v>
          </cell>
          <cell r="F828">
            <v>3.2</v>
          </cell>
          <cell r="G828">
            <v>0.4</v>
          </cell>
          <cell r="H828">
            <v>20.64</v>
          </cell>
          <cell r="I828">
            <v>16.91</v>
          </cell>
          <cell r="J828">
            <v>16.93</v>
          </cell>
          <cell r="K828">
            <v>23.46</v>
          </cell>
          <cell r="L828">
            <v>6.08</v>
          </cell>
          <cell r="M828">
            <v>4.76</v>
          </cell>
          <cell r="N828">
            <v>5.0999999999999996</v>
          </cell>
          <cell r="O828">
            <v>25.82</v>
          </cell>
        </row>
        <row r="829">
          <cell r="A829" t="str">
            <v>SAMPSN_6_KELCO1</v>
          </cell>
          <cell r="B829" t="str">
            <v>KELCO QUALIFYING FACILITY</v>
          </cell>
          <cell r="C829" t="str">
            <v>San Diego-IV</v>
          </cell>
          <cell r="D829">
            <v>1.03</v>
          </cell>
          <cell r="E829">
            <v>1.03</v>
          </cell>
          <cell r="F829">
            <v>2.04</v>
          </cell>
          <cell r="G829">
            <v>3.94</v>
          </cell>
          <cell r="H829">
            <v>3.56</v>
          </cell>
          <cell r="I829">
            <v>2.89</v>
          </cell>
          <cell r="J829">
            <v>2.54</v>
          </cell>
          <cell r="K829">
            <v>1.51</v>
          </cell>
          <cell r="L829">
            <v>2.27</v>
          </cell>
          <cell r="M829">
            <v>3.44</v>
          </cell>
          <cell r="N829">
            <v>2.5499999999999998</v>
          </cell>
          <cell r="O829">
            <v>1.19</v>
          </cell>
        </row>
        <row r="830">
          <cell r="A830" t="str">
            <v>SANBRN_2_ES1BT3</v>
          </cell>
          <cell r="B830" t="str">
            <v>EdSan 1 Edwards 1</v>
          </cell>
          <cell r="C830" t="str">
            <v>CAISO System</v>
          </cell>
          <cell r="D830">
            <v>22.08</v>
          </cell>
          <cell r="E830">
            <v>22.72</v>
          </cell>
          <cell r="F830">
            <v>22.9</v>
          </cell>
          <cell r="G830">
            <v>23.26</v>
          </cell>
          <cell r="H830">
            <v>23.88</v>
          </cell>
          <cell r="I830">
            <v>25.94</v>
          </cell>
          <cell r="J830">
            <v>26.33</v>
          </cell>
          <cell r="K830">
            <v>25.64</v>
          </cell>
          <cell r="L830">
            <v>25.07</v>
          </cell>
          <cell r="M830">
            <v>23.91</v>
          </cell>
          <cell r="N830">
            <v>23.23</v>
          </cell>
          <cell r="O830">
            <v>22.5</v>
          </cell>
        </row>
        <row r="831">
          <cell r="A831" t="str">
            <v>SANBRN_2_ES2SB3</v>
          </cell>
          <cell r="B831" t="str">
            <v>EdSan 2 Sanborn 3</v>
          </cell>
          <cell r="C831" t="str">
            <v>CAISO System</v>
          </cell>
          <cell r="D831">
            <v>18.059999999999999</v>
          </cell>
          <cell r="E831">
            <v>18.600000000000001</v>
          </cell>
          <cell r="F831">
            <v>18.75</v>
          </cell>
          <cell r="G831">
            <v>19.04</v>
          </cell>
          <cell r="H831">
            <v>19.559999999999999</v>
          </cell>
          <cell r="I831">
            <v>21.259999999999998</v>
          </cell>
          <cell r="J831">
            <v>21.58</v>
          </cell>
          <cell r="K831">
            <v>21.009999999999998</v>
          </cell>
          <cell r="L831">
            <v>20.55</v>
          </cell>
          <cell r="M831">
            <v>19.579999999999998</v>
          </cell>
          <cell r="N831">
            <v>19.02</v>
          </cell>
          <cell r="O831">
            <v>18.420000000000002</v>
          </cell>
        </row>
        <row r="832">
          <cell r="A832" t="str">
            <v>SANBRN_2_ESABT1</v>
          </cell>
          <cell r="B832" t="str">
            <v>EdSan 1A</v>
          </cell>
          <cell r="C832" t="str">
            <v>CAISO System</v>
          </cell>
          <cell r="D832">
            <v>50</v>
          </cell>
          <cell r="E832">
            <v>50</v>
          </cell>
          <cell r="F832">
            <v>50</v>
          </cell>
          <cell r="G832">
            <v>50</v>
          </cell>
          <cell r="H832">
            <v>50</v>
          </cell>
          <cell r="I832">
            <v>50</v>
          </cell>
          <cell r="J832">
            <v>50</v>
          </cell>
          <cell r="K832">
            <v>50</v>
          </cell>
          <cell r="L832">
            <v>50</v>
          </cell>
          <cell r="M832">
            <v>50</v>
          </cell>
          <cell r="N832">
            <v>50</v>
          </cell>
          <cell r="O832">
            <v>50</v>
          </cell>
        </row>
        <row r="833">
          <cell r="A833" t="str">
            <v>SANBRN_2_ESBBT1</v>
          </cell>
          <cell r="B833" t="str">
            <v>EdSan 1B</v>
          </cell>
          <cell r="C833" t="str">
            <v>CAISO System</v>
          </cell>
          <cell r="D833">
            <v>100</v>
          </cell>
          <cell r="E833">
            <v>100</v>
          </cell>
          <cell r="F833">
            <v>100</v>
          </cell>
          <cell r="G833">
            <v>100</v>
          </cell>
          <cell r="H833">
            <v>100</v>
          </cell>
          <cell r="I833">
            <v>100</v>
          </cell>
          <cell r="J833">
            <v>100</v>
          </cell>
          <cell r="K833">
            <v>100</v>
          </cell>
          <cell r="L833">
            <v>100</v>
          </cell>
          <cell r="M833">
            <v>100</v>
          </cell>
          <cell r="N833">
            <v>100</v>
          </cell>
          <cell r="O833">
            <v>100</v>
          </cell>
        </row>
        <row r="834">
          <cell r="A834" t="str">
            <v>SANDLT_2_SUNITS</v>
          </cell>
          <cell r="B834" t="str">
            <v>Mojave Solar</v>
          </cell>
          <cell r="C834" t="str">
            <v>CAISO System</v>
          </cell>
          <cell r="D834">
            <v>1.1000000000000001</v>
          </cell>
          <cell r="E834">
            <v>8.25</v>
          </cell>
          <cell r="F834">
            <v>9.6300000000000008</v>
          </cell>
          <cell r="G834">
            <v>12.1</v>
          </cell>
          <cell r="H834">
            <v>17.600000000000001</v>
          </cell>
          <cell r="I834">
            <v>36.03</v>
          </cell>
          <cell r="J834">
            <v>39.6</v>
          </cell>
          <cell r="K834">
            <v>34.1</v>
          </cell>
          <cell r="L834">
            <v>30.53</v>
          </cell>
          <cell r="M834">
            <v>20.350000000000001</v>
          </cell>
          <cell r="N834">
            <v>15.68</v>
          </cell>
          <cell r="O834">
            <v>9.6300000000000008</v>
          </cell>
        </row>
        <row r="835">
          <cell r="A835" t="str">
            <v>SANITR_6_UNITS</v>
          </cell>
          <cell r="B835" t="str">
            <v>LACSD CARSON WATER POLLUTION AGGREGATE</v>
          </cell>
          <cell r="C835" t="str">
            <v>LA Basin</v>
          </cell>
          <cell r="D835">
            <v>0.2</v>
          </cell>
          <cell r="E835">
            <v>0.33</v>
          </cell>
          <cell r="F835">
            <v>0.51</v>
          </cell>
          <cell r="G835">
            <v>0.44</v>
          </cell>
          <cell r="H835">
            <v>0.16</v>
          </cell>
          <cell r="I835">
            <v>0.56000000000000005</v>
          </cell>
          <cell r="J835">
            <v>0.33</v>
          </cell>
          <cell r="K835">
            <v>0.37</v>
          </cell>
          <cell r="L835">
            <v>0.44</v>
          </cell>
          <cell r="M835">
            <v>0.59</v>
          </cell>
          <cell r="N835">
            <v>0.59</v>
          </cell>
          <cell r="O835">
            <v>0.43</v>
          </cell>
        </row>
        <row r="836">
          <cell r="A836" t="str">
            <v>SANLOB_1_LNDFIL</v>
          </cell>
          <cell r="B836" t="str">
            <v>Cold Canyon</v>
          </cell>
          <cell r="C836" t="str">
            <v>CAISO System</v>
          </cell>
          <cell r="D836">
            <v>0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0</v>
          </cell>
          <cell r="N836">
            <v>0</v>
          </cell>
          <cell r="O836">
            <v>0</v>
          </cell>
        </row>
        <row r="837">
          <cell r="A837" t="str">
            <v>SANLOB_1_OSFBM1</v>
          </cell>
          <cell r="B837" t="str">
            <v>Old Santa Fe Road</v>
          </cell>
          <cell r="C837" t="str">
            <v>CAISO System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</row>
        <row r="838">
          <cell r="A838" t="str">
            <v>SANTFG_7_UNITS</v>
          </cell>
          <cell r="B838" t="str">
            <v>GEYSERS CALISTOGA AGGREGATE</v>
          </cell>
          <cell r="C838" t="str">
            <v>NCNB</v>
          </cell>
          <cell r="D838">
            <v>72</v>
          </cell>
          <cell r="E838">
            <v>72</v>
          </cell>
          <cell r="F838">
            <v>72</v>
          </cell>
          <cell r="G838">
            <v>72</v>
          </cell>
          <cell r="H838">
            <v>72</v>
          </cell>
          <cell r="I838">
            <v>72</v>
          </cell>
          <cell r="J838">
            <v>72</v>
          </cell>
          <cell r="K838">
            <v>72</v>
          </cell>
          <cell r="L838">
            <v>72</v>
          </cell>
          <cell r="M838">
            <v>72</v>
          </cell>
          <cell r="N838">
            <v>72</v>
          </cell>
          <cell r="O838">
            <v>72</v>
          </cell>
        </row>
        <row r="839">
          <cell r="A839" t="str">
            <v>SANTGO_2_LNDFL1</v>
          </cell>
          <cell r="B839" t="str">
            <v>Bowerman Power</v>
          </cell>
          <cell r="C839" t="str">
            <v>LA Basin</v>
          </cell>
          <cell r="D839">
            <v>19.32</v>
          </cell>
          <cell r="E839">
            <v>19.59</v>
          </cell>
          <cell r="F839">
            <v>18.690000000000001</v>
          </cell>
          <cell r="G839">
            <v>19.03</v>
          </cell>
          <cell r="H839">
            <v>18.57</v>
          </cell>
          <cell r="I839">
            <v>19.53</v>
          </cell>
          <cell r="J839">
            <v>18.739999999999998</v>
          </cell>
          <cell r="K839">
            <v>18.55</v>
          </cell>
          <cell r="L839">
            <v>18.399999999999999</v>
          </cell>
          <cell r="M839">
            <v>17.75</v>
          </cell>
          <cell r="N839">
            <v>18.75</v>
          </cell>
          <cell r="O839">
            <v>19.600000000000001</v>
          </cell>
        </row>
        <row r="840">
          <cell r="A840" t="str">
            <v>SANTGO_2_MABBT1</v>
          </cell>
          <cell r="B840" t="str">
            <v>Millikan Avenue BESS</v>
          </cell>
          <cell r="C840" t="str">
            <v>LA Basin</v>
          </cell>
          <cell r="D840">
            <v>2</v>
          </cell>
          <cell r="E840">
            <v>2</v>
          </cell>
          <cell r="F840">
            <v>2</v>
          </cell>
          <cell r="G840">
            <v>2</v>
          </cell>
          <cell r="H840">
            <v>2</v>
          </cell>
          <cell r="I840">
            <v>2</v>
          </cell>
          <cell r="J840">
            <v>2</v>
          </cell>
          <cell r="K840">
            <v>2</v>
          </cell>
          <cell r="L840">
            <v>2</v>
          </cell>
          <cell r="M840">
            <v>2</v>
          </cell>
          <cell r="N840">
            <v>2</v>
          </cell>
          <cell r="O840">
            <v>2</v>
          </cell>
        </row>
        <row r="841">
          <cell r="A841" t="str">
            <v>SANWD_1_QF</v>
          </cell>
          <cell r="B841" t="str">
            <v>San Gorgonio Farms Wind Farm</v>
          </cell>
          <cell r="C841" t="str">
            <v>LA Basin</v>
          </cell>
          <cell r="D841">
            <v>5.4777001415526589</v>
          </cell>
          <cell r="E841">
            <v>5.8259135117610716</v>
          </cell>
          <cell r="F841">
            <v>5.1189794787468523</v>
          </cell>
          <cell r="G841">
            <v>4.9044111506235435</v>
          </cell>
          <cell r="H841">
            <v>5.2150615401592653</v>
          </cell>
          <cell r="I841">
            <v>4.780220192728116</v>
          </cell>
          <cell r="J841">
            <v>4.4412217044896805</v>
          </cell>
          <cell r="K841">
            <v>3.3746301636734053</v>
          </cell>
          <cell r="L841">
            <v>3.4860884197018893</v>
          </cell>
          <cell r="M841">
            <v>3.2340054485471112</v>
          </cell>
          <cell r="N841">
            <v>4.3584150669756756</v>
          </cell>
          <cell r="O841">
            <v>5.2794906932528649</v>
          </cell>
        </row>
        <row r="842">
          <cell r="A842" t="str">
            <v>SAUGUS_6_CREST</v>
          </cell>
          <cell r="B842" t="str">
            <v>East Portal Hydro</v>
          </cell>
          <cell r="C842" t="str">
            <v>Big Creek-Ventura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</row>
        <row r="843">
          <cell r="A843" t="str">
            <v>SAUGUS_6_MWDFTH</v>
          </cell>
          <cell r="B843" t="str">
            <v>Foothill Hydroelectric Recovery Plant</v>
          </cell>
          <cell r="C843" t="str">
            <v>Big Creek-Ventura</v>
          </cell>
          <cell r="D843">
            <v>2.4</v>
          </cell>
          <cell r="E843">
            <v>3</v>
          </cell>
          <cell r="F843">
            <v>4.4000000000000004</v>
          </cell>
          <cell r="G843">
            <v>5.2</v>
          </cell>
          <cell r="H843">
            <v>6</v>
          </cell>
          <cell r="I843">
            <v>6.6</v>
          </cell>
          <cell r="J843">
            <v>7</v>
          </cell>
          <cell r="K843">
            <v>7</v>
          </cell>
          <cell r="L843">
            <v>7</v>
          </cell>
          <cell r="M843">
            <v>6.8</v>
          </cell>
          <cell r="N843">
            <v>6.8</v>
          </cell>
          <cell r="O843">
            <v>7</v>
          </cell>
        </row>
        <row r="844">
          <cell r="A844" t="str">
            <v>SAUGUS_6_QF</v>
          </cell>
          <cell r="B844" t="str">
            <v>SAUGUS QFS</v>
          </cell>
          <cell r="C844" t="str">
            <v>Big Creek-Ventura</v>
          </cell>
          <cell r="D844">
            <v>0.06</v>
          </cell>
          <cell r="E844">
            <v>0.06</v>
          </cell>
          <cell r="F844">
            <v>0.11</v>
          </cell>
          <cell r="G844">
            <v>0.37</v>
          </cell>
          <cell r="H844">
            <v>0.18</v>
          </cell>
          <cell r="I844">
            <v>0.23</v>
          </cell>
          <cell r="J844">
            <v>0.38</v>
          </cell>
          <cell r="K844">
            <v>0.55000000000000004</v>
          </cell>
          <cell r="L844">
            <v>1</v>
          </cell>
          <cell r="M844">
            <v>1</v>
          </cell>
          <cell r="N844">
            <v>1</v>
          </cell>
          <cell r="O844">
            <v>0.97</v>
          </cell>
        </row>
        <row r="845">
          <cell r="A845" t="str">
            <v>SAUGUS_7_CHIQCN</v>
          </cell>
          <cell r="B845" t="str">
            <v>Chiquita Canyon Landfill Fac</v>
          </cell>
          <cell r="C845" t="str">
            <v>Big Creek-Ventura</v>
          </cell>
          <cell r="D845">
            <v>6.23</v>
          </cell>
          <cell r="E845">
            <v>6</v>
          </cell>
          <cell r="F845">
            <v>6.05</v>
          </cell>
          <cell r="G845">
            <v>5.95</v>
          </cell>
          <cell r="H845">
            <v>5.85</v>
          </cell>
          <cell r="I845">
            <v>5.57</v>
          </cell>
          <cell r="J845">
            <v>5.34</v>
          </cell>
          <cell r="K845">
            <v>5.35</v>
          </cell>
          <cell r="L845">
            <v>5.14</v>
          </cell>
          <cell r="M845">
            <v>5.38</v>
          </cell>
          <cell r="N845">
            <v>5.5</v>
          </cell>
          <cell r="O845">
            <v>5.5</v>
          </cell>
        </row>
        <row r="846">
          <cell r="A846" t="str">
            <v>SBERDO_2_PSP3</v>
          </cell>
          <cell r="B846" t="str">
            <v>Mountainview Gen Sta. Unit 3</v>
          </cell>
          <cell r="C846" t="str">
            <v>LA Basin</v>
          </cell>
          <cell r="D846">
            <v>555</v>
          </cell>
          <cell r="E846">
            <v>555</v>
          </cell>
          <cell r="F846">
            <v>555</v>
          </cell>
          <cell r="G846">
            <v>555</v>
          </cell>
          <cell r="H846">
            <v>555</v>
          </cell>
          <cell r="I846">
            <v>555</v>
          </cell>
          <cell r="J846">
            <v>555</v>
          </cell>
          <cell r="K846">
            <v>555</v>
          </cell>
          <cell r="L846">
            <v>555</v>
          </cell>
          <cell r="M846">
            <v>555</v>
          </cell>
          <cell r="N846">
            <v>555</v>
          </cell>
          <cell r="O846">
            <v>555</v>
          </cell>
        </row>
        <row r="847">
          <cell r="A847" t="str">
            <v>SBERDO_2_PSP4</v>
          </cell>
          <cell r="B847" t="str">
            <v>Mountainview Gen Sta. Unit 4</v>
          </cell>
          <cell r="C847" t="str">
            <v>LA Basin</v>
          </cell>
          <cell r="D847">
            <v>555</v>
          </cell>
          <cell r="E847">
            <v>555</v>
          </cell>
          <cell r="F847">
            <v>555</v>
          </cell>
          <cell r="G847">
            <v>555</v>
          </cell>
          <cell r="H847">
            <v>555</v>
          </cell>
          <cell r="I847">
            <v>555</v>
          </cell>
          <cell r="J847">
            <v>555</v>
          </cell>
          <cell r="K847">
            <v>555</v>
          </cell>
          <cell r="L847">
            <v>555</v>
          </cell>
          <cell r="M847">
            <v>555</v>
          </cell>
          <cell r="N847">
            <v>555</v>
          </cell>
          <cell r="O847">
            <v>555</v>
          </cell>
        </row>
        <row r="848">
          <cell r="A848" t="str">
            <v>SBERDO_2_REDLND</v>
          </cell>
          <cell r="B848" t="str">
            <v>Redlands RT Solar</v>
          </cell>
          <cell r="C848" t="str">
            <v>LA Basin</v>
          </cell>
          <cell r="D848">
            <v>0.01</v>
          </cell>
          <cell r="E848">
            <v>0.06</v>
          </cell>
          <cell r="F848">
            <v>7.0000000000000007E-2</v>
          </cell>
          <cell r="G848">
            <v>0.09</v>
          </cell>
          <cell r="H848">
            <v>0.13</v>
          </cell>
          <cell r="I848">
            <v>0.26</v>
          </cell>
          <cell r="J848">
            <v>0.28999999999999998</v>
          </cell>
          <cell r="K848">
            <v>0.25</v>
          </cell>
          <cell r="L848">
            <v>0.22</v>
          </cell>
          <cell r="M848">
            <v>0.15</v>
          </cell>
          <cell r="N848">
            <v>0.11</v>
          </cell>
          <cell r="O848">
            <v>7.0000000000000007E-2</v>
          </cell>
        </row>
        <row r="849">
          <cell r="A849" t="str">
            <v>SBERDO_2_RTS005</v>
          </cell>
          <cell r="B849" t="str">
            <v>SPVP005 Redlands RT Solar</v>
          </cell>
          <cell r="C849" t="str">
            <v>LA Basin</v>
          </cell>
          <cell r="D849">
            <v>0.01</v>
          </cell>
          <cell r="E849">
            <v>0.08</v>
          </cell>
          <cell r="F849">
            <v>0.09</v>
          </cell>
          <cell r="G849">
            <v>0.11</v>
          </cell>
          <cell r="H849">
            <v>0.16</v>
          </cell>
          <cell r="I849">
            <v>0.33</v>
          </cell>
          <cell r="J849">
            <v>0.36</v>
          </cell>
          <cell r="K849">
            <v>0.31</v>
          </cell>
          <cell r="L849">
            <v>0.28000000000000003</v>
          </cell>
          <cell r="M849">
            <v>0.19</v>
          </cell>
          <cell r="N849">
            <v>0.14000000000000001</v>
          </cell>
          <cell r="O849">
            <v>0.09</v>
          </cell>
        </row>
        <row r="850">
          <cell r="A850" t="str">
            <v>SBERDO_2_RTS007</v>
          </cell>
          <cell r="B850" t="str">
            <v>SPVP007 Redlands RT Solar</v>
          </cell>
          <cell r="C850" t="str">
            <v>LA Basin</v>
          </cell>
          <cell r="D850">
            <v>0.01</v>
          </cell>
          <cell r="E850">
            <v>0.08</v>
          </cell>
          <cell r="F850">
            <v>0.09</v>
          </cell>
          <cell r="G850">
            <v>0.11</v>
          </cell>
          <cell r="H850">
            <v>0.16</v>
          </cell>
          <cell r="I850">
            <v>0.33</v>
          </cell>
          <cell r="J850">
            <v>0.36</v>
          </cell>
          <cell r="K850">
            <v>0.31</v>
          </cell>
          <cell r="L850">
            <v>0.28000000000000003</v>
          </cell>
          <cell r="M850">
            <v>0.19</v>
          </cell>
          <cell r="N850">
            <v>0.14000000000000001</v>
          </cell>
          <cell r="O850">
            <v>0.09</v>
          </cell>
        </row>
        <row r="851">
          <cell r="A851" t="str">
            <v>SBERDO_2_RTS011</v>
          </cell>
          <cell r="B851" t="str">
            <v>SPVP011</v>
          </cell>
          <cell r="C851" t="str">
            <v>LA Basin</v>
          </cell>
          <cell r="D851">
            <v>0.01</v>
          </cell>
          <cell r="E851">
            <v>0.11</v>
          </cell>
          <cell r="F851">
            <v>0.12</v>
          </cell>
          <cell r="G851">
            <v>0.15</v>
          </cell>
          <cell r="H851">
            <v>0.22</v>
          </cell>
          <cell r="I851">
            <v>0.46</v>
          </cell>
          <cell r="J851">
            <v>0.5</v>
          </cell>
          <cell r="K851">
            <v>0.43</v>
          </cell>
          <cell r="L851">
            <v>0.39</v>
          </cell>
          <cell r="M851">
            <v>0.26</v>
          </cell>
          <cell r="N851">
            <v>0.2</v>
          </cell>
          <cell r="O851">
            <v>0.12</v>
          </cell>
        </row>
        <row r="852">
          <cell r="A852" t="str">
            <v>SBERDO_2_RTS013</v>
          </cell>
          <cell r="B852" t="str">
            <v>SPVP013</v>
          </cell>
          <cell r="C852" t="str">
            <v>LA Basin</v>
          </cell>
          <cell r="D852">
            <v>0.01</v>
          </cell>
          <cell r="E852">
            <v>0.11</v>
          </cell>
          <cell r="F852">
            <v>0.12</v>
          </cell>
          <cell r="G852">
            <v>0.15</v>
          </cell>
          <cell r="H852">
            <v>0.22</v>
          </cell>
          <cell r="I852">
            <v>0.46</v>
          </cell>
          <cell r="J852">
            <v>0.5</v>
          </cell>
          <cell r="K852">
            <v>0.43</v>
          </cell>
          <cell r="L852">
            <v>0.39</v>
          </cell>
          <cell r="M852">
            <v>0.26</v>
          </cell>
          <cell r="N852">
            <v>0.2</v>
          </cell>
          <cell r="O852">
            <v>0.12</v>
          </cell>
        </row>
        <row r="853">
          <cell r="A853" t="str">
            <v>SBERDO_2_RTS016</v>
          </cell>
          <cell r="B853" t="str">
            <v>SPVP016 Redlands RT Solar</v>
          </cell>
          <cell r="C853" t="str">
            <v>LA Basin</v>
          </cell>
          <cell r="D853">
            <v>0.01</v>
          </cell>
          <cell r="E853">
            <v>0.05</v>
          </cell>
          <cell r="F853">
            <v>0.05</v>
          </cell>
          <cell r="G853">
            <v>7.0000000000000007E-2</v>
          </cell>
          <cell r="H853">
            <v>0.1</v>
          </cell>
          <cell r="I853">
            <v>0.2</v>
          </cell>
          <cell r="J853">
            <v>0.22</v>
          </cell>
          <cell r="K853">
            <v>0.19</v>
          </cell>
          <cell r="L853">
            <v>0.17</v>
          </cell>
          <cell r="M853">
            <v>0.11</v>
          </cell>
          <cell r="N853">
            <v>0.09</v>
          </cell>
          <cell r="O853">
            <v>0.05</v>
          </cell>
        </row>
        <row r="854">
          <cell r="A854" t="str">
            <v>SBERDO_2_RTS048</v>
          </cell>
          <cell r="B854" t="str">
            <v>SPVP048</v>
          </cell>
          <cell r="C854" t="str">
            <v>LA Basin</v>
          </cell>
          <cell r="D854">
            <v>0</v>
          </cell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</row>
        <row r="855">
          <cell r="A855" t="str">
            <v>SBERDO_2_SNTANA</v>
          </cell>
          <cell r="B855" t="str">
            <v>SANTA ANA PSP</v>
          </cell>
          <cell r="C855" t="str">
            <v>LA Basin</v>
          </cell>
          <cell r="D855">
            <v>0.76</v>
          </cell>
          <cell r="E855">
            <v>0.48</v>
          </cell>
          <cell r="F855">
            <v>0.22</v>
          </cell>
          <cell r="G855">
            <v>0</v>
          </cell>
          <cell r="H855">
            <v>0.1</v>
          </cell>
          <cell r="I855">
            <v>0</v>
          </cell>
          <cell r="J855">
            <v>0</v>
          </cell>
          <cell r="K855">
            <v>0.27</v>
          </cell>
          <cell r="L855">
            <v>0.23</v>
          </cell>
          <cell r="M855">
            <v>0.3</v>
          </cell>
          <cell r="N855">
            <v>0.33</v>
          </cell>
          <cell r="O855">
            <v>0.44</v>
          </cell>
        </row>
        <row r="856">
          <cell r="A856" t="str">
            <v>SBERDO_6_MILLCK</v>
          </cell>
          <cell r="B856" t="str">
            <v>MILL CREEK PSP</v>
          </cell>
          <cell r="C856" t="str">
            <v>LA Basin</v>
          </cell>
          <cell r="D856">
            <v>1.33</v>
          </cell>
          <cell r="E856">
            <v>1.06</v>
          </cell>
          <cell r="F856">
            <v>1.06</v>
          </cell>
          <cell r="G856">
            <v>1.08</v>
          </cell>
          <cell r="H856">
            <v>0.66</v>
          </cell>
          <cell r="I856">
            <v>0.82</v>
          </cell>
          <cell r="J856">
            <v>1.35</v>
          </cell>
          <cell r="K856">
            <v>1.37</v>
          </cell>
          <cell r="L856">
            <v>1.22</v>
          </cell>
          <cell r="M856">
            <v>1.1100000000000001</v>
          </cell>
          <cell r="N856">
            <v>1.34</v>
          </cell>
          <cell r="O856">
            <v>1.34</v>
          </cell>
        </row>
        <row r="857">
          <cell r="A857" t="str">
            <v>SCHLTE_1_PL1X3</v>
          </cell>
          <cell r="B857" t="str">
            <v>Tracy Combined Cycle Power Plant</v>
          </cell>
          <cell r="C857" t="str">
            <v>Stockton</v>
          </cell>
          <cell r="D857">
            <v>323.3</v>
          </cell>
          <cell r="E857">
            <v>322.43</v>
          </cell>
          <cell r="F857">
            <v>321.81</v>
          </cell>
          <cell r="G857">
            <v>319.35000000000002</v>
          </cell>
          <cell r="H857">
            <v>317.39999999999998</v>
          </cell>
          <cell r="I857">
            <v>310.8</v>
          </cell>
          <cell r="J857">
            <v>307.74</v>
          </cell>
          <cell r="K857">
            <v>308.14999999999998</v>
          </cell>
          <cell r="L857">
            <v>311.18</v>
          </cell>
          <cell r="M857">
            <v>317.08</v>
          </cell>
          <cell r="N857">
            <v>324.14999999999998</v>
          </cell>
          <cell r="O857">
            <v>323.95999999999998</v>
          </cell>
        </row>
        <row r="858">
          <cell r="A858" t="str">
            <v>SCHNDR_1_FIVPTS</v>
          </cell>
          <cell r="B858" t="str">
            <v>Five Points Solar Station</v>
          </cell>
          <cell r="C858" t="str">
            <v>Fresno</v>
          </cell>
          <cell r="D858">
            <v>0.06</v>
          </cell>
          <cell r="E858">
            <v>0.45</v>
          </cell>
          <cell r="F858">
            <v>0.53</v>
          </cell>
          <cell r="G858">
            <v>0.66</v>
          </cell>
          <cell r="H858">
            <v>0.96</v>
          </cell>
          <cell r="I858">
            <v>1.97</v>
          </cell>
          <cell r="J858">
            <v>2.16</v>
          </cell>
          <cell r="K858">
            <v>1.86</v>
          </cell>
          <cell r="L858">
            <v>1.67</v>
          </cell>
          <cell r="M858">
            <v>1.1100000000000001</v>
          </cell>
          <cell r="N858">
            <v>0.86</v>
          </cell>
          <cell r="O858">
            <v>0.53</v>
          </cell>
        </row>
        <row r="859">
          <cell r="A859" t="str">
            <v>SCHNDR_1_OS2BM2</v>
          </cell>
          <cell r="B859" t="str">
            <v>Open Sky Digester Genset 2</v>
          </cell>
          <cell r="C859" t="str">
            <v>Fresno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</row>
        <row r="860">
          <cell r="A860" t="str">
            <v>SCHNDR_1_WSTSDE</v>
          </cell>
          <cell r="B860" t="str">
            <v>Westside Solar Station</v>
          </cell>
          <cell r="C860" t="str">
            <v>Fresno</v>
          </cell>
          <cell r="D860">
            <v>0.06</v>
          </cell>
          <cell r="E860">
            <v>0.45</v>
          </cell>
          <cell r="F860">
            <v>0.53</v>
          </cell>
          <cell r="G860">
            <v>0.66</v>
          </cell>
          <cell r="H860">
            <v>0.96</v>
          </cell>
          <cell r="I860">
            <v>1.97</v>
          </cell>
          <cell r="J860">
            <v>2.16</v>
          </cell>
          <cell r="K860">
            <v>1.86</v>
          </cell>
          <cell r="L860">
            <v>1.67</v>
          </cell>
          <cell r="M860">
            <v>1.1100000000000001</v>
          </cell>
          <cell r="N860">
            <v>0.86</v>
          </cell>
          <cell r="O860">
            <v>0.53</v>
          </cell>
        </row>
        <row r="861">
          <cell r="A861" t="str">
            <v>SEARLS_7_ARGUS</v>
          </cell>
          <cell r="B861" t="str">
            <v>Argus Cogeneration</v>
          </cell>
          <cell r="C861" t="str">
            <v>CAISO System</v>
          </cell>
          <cell r="D861">
            <v>2.02</v>
          </cell>
          <cell r="E861">
            <v>1.89</v>
          </cell>
          <cell r="F861">
            <v>1.73</v>
          </cell>
          <cell r="G861">
            <v>1.56</v>
          </cell>
          <cell r="H861">
            <v>1.53</v>
          </cell>
          <cell r="I861">
            <v>1.39</v>
          </cell>
          <cell r="J861">
            <v>1.1000000000000001</v>
          </cell>
          <cell r="K861">
            <v>1.03</v>
          </cell>
          <cell r="L861">
            <v>1.1399999999999999</v>
          </cell>
          <cell r="M861">
            <v>1.03</v>
          </cell>
          <cell r="N861">
            <v>1.6</v>
          </cell>
          <cell r="O861">
            <v>2.16</v>
          </cell>
        </row>
        <row r="862">
          <cell r="A862" t="str">
            <v>SEGS_1_SR2SL2</v>
          </cell>
          <cell r="B862" t="str">
            <v>Sunray 2</v>
          </cell>
          <cell r="C862" t="str">
            <v>CAISO System</v>
          </cell>
          <cell r="D862">
            <v>0.08</v>
          </cell>
          <cell r="E862">
            <v>0.6</v>
          </cell>
          <cell r="F862">
            <v>0.7</v>
          </cell>
          <cell r="G862">
            <v>0.88</v>
          </cell>
          <cell r="H862">
            <v>1.28</v>
          </cell>
          <cell r="I862">
            <v>2.62</v>
          </cell>
          <cell r="J862">
            <v>2.88</v>
          </cell>
          <cell r="K862">
            <v>2.48</v>
          </cell>
          <cell r="L862">
            <v>2.2200000000000002</v>
          </cell>
          <cell r="M862">
            <v>1.48</v>
          </cell>
          <cell r="N862">
            <v>1.1399999999999999</v>
          </cell>
          <cell r="O862">
            <v>0.7</v>
          </cell>
        </row>
        <row r="863">
          <cell r="A863" t="str">
            <v>SENTNL_2_CTG1</v>
          </cell>
          <cell r="B863" t="str">
            <v>Sentinel Unit 1</v>
          </cell>
          <cell r="C863" t="str">
            <v>LA Basin</v>
          </cell>
          <cell r="D863">
            <v>107.68</v>
          </cell>
          <cell r="E863">
            <v>107.68</v>
          </cell>
          <cell r="F863">
            <v>107.68</v>
          </cell>
          <cell r="G863">
            <v>107.68</v>
          </cell>
          <cell r="H863">
            <v>107.68</v>
          </cell>
          <cell r="I863">
            <v>107.68</v>
          </cell>
          <cell r="J863">
            <v>107.68</v>
          </cell>
          <cell r="K863">
            <v>107.68</v>
          </cell>
          <cell r="L863">
            <v>107.68</v>
          </cell>
          <cell r="M863">
            <v>107.68</v>
          </cell>
          <cell r="N863">
            <v>107.68</v>
          </cell>
          <cell r="O863">
            <v>107.68</v>
          </cell>
        </row>
        <row r="864">
          <cell r="A864" t="str">
            <v>SENTNL_2_CTG2</v>
          </cell>
          <cell r="B864" t="str">
            <v>Sentinel Unit 2</v>
          </cell>
          <cell r="C864" t="str">
            <v>LA Basin</v>
          </cell>
          <cell r="D864">
            <v>102.5</v>
          </cell>
          <cell r="E864">
            <v>102.5</v>
          </cell>
          <cell r="F864">
            <v>102.5</v>
          </cell>
          <cell r="G864">
            <v>103.98</v>
          </cell>
          <cell r="H864">
            <v>103.98</v>
          </cell>
          <cell r="I864">
            <v>103.98</v>
          </cell>
          <cell r="J864">
            <v>103.98</v>
          </cell>
          <cell r="K864">
            <v>103.98</v>
          </cell>
          <cell r="L864">
            <v>103.98</v>
          </cell>
          <cell r="M864">
            <v>103.98</v>
          </cell>
          <cell r="N864">
            <v>103.98</v>
          </cell>
          <cell r="O864">
            <v>103.98</v>
          </cell>
        </row>
        <row r="865">
          <cell r="A865" t="str">
            <v>SENTNL_2_CTG3</v>
          </cell>
          <cell r="B865" t="str">
            <v>Sentinel Unit 3</v>
          </cell>
          <cell r="C865" t="str">
            <v>LA Basin</v>
          </cell>
          <cell r="D865">
            <v>105.69</v>
          </cell>
          <cell r="E865">
            <v>105.69</v>
          </cell>
          <cell r="F865">
            <v>105.69</v>
          </cell>
          <cell r="G865">
            <v>105.69</v>
          </cell>
          <cell r="H865">
            <v>105.69</v>
          </cell>
          <cell r="I865">
            <v>105.69</v>
          </cell>
          <cell r="J865">
            <v>105.69</v>
          </cell>
          <cell r="K865">
            <v>105.69</v>
          </cell>
          <cell r="L865">
            <v>105.69</v>
          </cell>
          <cell r="M865">
            <v>105.69</v>
          </cell>
          <cell r="N865">
            <v>105.69</v>
          </cell>
          <cell r="O865">
            <v>105.69</v>
          </cell>
        </row>
        <row r="866">
          <cell r="A866" t="str">
            <v>SENTNL_2_CTG4</v>
          </cell>
          <cell r="B866" t="str">
            <v>Sentinel Unit 4</v>
          </cell>
          <cell r="C866" t="str">
            <v>LA Basin</v>
          </cell>
          <cell r="D866">
            <v>106.55</v>
          </cell>
          <cell r="E866">
            <v>106.55</v>
          </cell>
          <cell r="F866">
            <v>106.55</v>
          </cell>
          <cell r="G866">
            <v>106.55</v>
          </cell>
          <cell r="H866">
            <v>106.55</v>
          </cell>
          <cell r="I866">
            <v>106.55</v>
          </cell>
          <cell r="J866">
            <v>106.55</v>
          </cell>
          <cell r="K866">
            <v>106.55</v>
          </cell>
          <cell r="L866">
            <v>106.55</v>
          </cell>
          <cell r="M866">
            <v>106.55</v>
          </cell>
          <cell r="N866">
            <v>106.55</v>
          </cell>
          <cell r="O866">
            <v>106.55</v>
          </cell>
        </row>
        <row r="867">
          <cell r="A867" t="str">
            <v>SENTNL_2_CTG5</v>
          </cell>
          <cell r="B867" t="str">
            <v>Sentinel Unit 5</v>
          </cell>
          <cell r="C867" t="str">
            <v>LA Basin</v>
          </cell>
          <cell r="D867">
            <v>107.52</v>
          </cell>
          <cell r="E867">
            <v>107.52</v>
          </cell>
          <cell r="F867">
            <v>107.52</v>
          </cell>
          <cell r="G867">
            <v>107.52</v>
          </cell>
          <cell r="H867">
            <v>107.52</v>
          </cell>
          <cell r="I867">
            <v>107.52</v>
          </cell>
          <cell r="J867">
            <v>107.52</v>
          </cell>
          <cell r="K867">
            <v>107.52</v>
          </cell>
          <cell r="L867">
            <v>107.52</v>
          </cell>
          <cell r="M867">
            <v>107.52</v>
          </cell>
          <cell r="N867">
            <v>107.52</v>
          </cell>
          <cell r="O867">
            <v>107.52</v>
          </cell>
        </row>
        <row r="868">
          <cell r="A868" t="str">
            <v>SENTNL_2_CTG6</v>
          </cell>
          <cell r="B868" t="str">
            <v>Sentinel Unit 6</v>
          </cell>
          <cell r="C868" t="str">
            <v>LA Basin</v>
          </cell>
          <cell r="D868">
            <v>105</v>
          </cell>
          <cell r="E868">
            <v>105</v>
          </cell>
          <cell r="F868">
            <v>105</v>
          </cell>
          <cell r="G868">
            <v>105</v>
          </cell>
          <cell r="H868">
            <v>105</v>
          </cell>
          <cell r="I868">
            <v>105</v>
          </cell>
          <cell r="J868">
            <v>105</v>
          </cell>
          <cell r="K868">
            <v>105</v>
          </cell>
          <cell r="L868">
            <v>105</v>
          </cell>
          <cell r="M868">
            <v>105</v>
          </cell>
          <cell r="N868">
            <v>105</v>
          </cell>
          <cell r="O868">
            <v>105</v>
          </cell>
        </row>
        <row r="869">
          <cell r="A869" t="str">
            <v>SENTNL_2_CTG7</v>
          </cell>
          <cell r="B869" t="str">
            <v>Sentinel Unit 7</v>
          </cell>
          <cell r="C869" t="str">
            <v>LA Basin</v>
          </cell>
          <cell r="D869">
            <v>106.73</v>
          </cell>
          <cell r="E869">
            <v>106.73</v>
          </cell>
          <cell r="F869">
            <v>106.73</v>
          </cell>
          <cell r="G869">
            <v>106.73</v>
          </cell>
          <cell r="H869">
            <v>106.73</v>
          </cell>
          <cell r="I869">
            <v>106.73</v>
          </cell>
          <cell r="J869">
            <v>106.73</v>
          </cell>
          <cell r="K869">
            <v>106.73</v>
          </cell>
          <cell r="L869">
            <v>106.73</v>
          </cell>
          <cell r="M869">
            <v>106.73</v>
          </cell>
          <cell r="N869">
            <v>106.73</v>
          </cell>
          <cell r="O869">
            <v>106.73</v>
          </cell>
        </row>
        <row r="870">
          <cell r="A870" t="str">
            <v>SENTNL_2_CTG8</v>
          </cell>
          <cell r="B870" t="str">
            <v>Sentinel Unit 8</v>
          </cell>
          <cell r="C870" t="str">
            <v>LA Basin</v>
          </cell>
          <cell r="D870">
            <v>106.85</v>
          </cell>
          <cell r="E870">
            <v>106.85</v>
          </cell>
          <cell r="F870">
            <v>106.85</v>
          </cell>
          <cell r="G870">
            <v>106.85</v>
          </cell>
          <cell r="H870">
            <v>106.85</v>
          </cell>
          <cell r="I870">
            <v>106.85</v>
          </cell>
          <cell r="J870">
            <v>106.85</v>
          </cell>
          <cell r="K870">
            <v>106.85</v>
          </cell>
          <cell r="L870">
            <v>106.85</v>
          </cell>
          <cell r="M870">
            <v>106.85</v>
          </cell>
          <cell r="N870">
            <v>106.85</v>
          </cell>
          <cell r="O870">
            <v>106.85</v>
          </cell>
        </row>
        <row r="871">
          <cell r="A871" t="str">
            <v>SGREGY_6_SANGER</v>
          </cell>
          <cell r="B871" t="str">
            <v>Algonquin Power Sanger 2</v>
          </cell>
          <cell r="C871" t="str">
            <v>Fresno</v>
          </cell>
          <cell r="D871">
            <v>48.08</v>
          </cell>
          <cell r="E871">
            <v>48.08</v>
          </cell>
          <cell r="F871">
            <v>48.08</v>
          </cell>
          <cell r="G871">
            <v>48.08</v>
          </cell>
          <cell r="H871">
            <v>48.08</v>
          </cell>
          <cell r="I871">
            <v>48.08</v>
          </cell>
          <cell r="J871">
            <v>48.08</v>
          </cell>
          <cell r="K871">
            <v>48.08</v>
          </cell>
          <cell r="L871">
            <v>48.08</v>
          </cell>
          <cell r="M871">
            <v>48.08</v>
          </cell>
          <cell r="N871">
            <v>48.08</v>
          </cell>
          <cell r="O871">
            <v>48.08</v>
          </cell>
        </row>
        <row r="872">
          <cell r="A872" t="str">
            <v>SHELRF_1_UNITS</v>
          </cell>
          <cell r="B872" t="str">
            <v>SHELL OIL REFINERY AGGREGATE</v>
          </cell>
          <cell r="C872" t="str">
            <v>Bay Area</v>
          </cell>
          <cell r="D872">
            <v>0.75</v>
          </cell>
          <cell r="E872">
            <v>0.15</v>
          </cell>
          <cell r="F872">
            <v>0.2</v>
          </cell>
          <cell r="G872">
            <v>0.28999999999999998</v>
          </cell>
          <cell r="H872">
            <v>3.74</v>
          </cell>
          <cell r="I872">
            <v>1.85</v>
          </cell>
          <cell r="J872">
            <v>0.28999999999999998</v>
          </cell>
          <cell r="K872">
            <v>0.11</v>
          </cell>
          <cell r="L872">
            <v>0.14000000000000001</v>
          </cell>
          <cell r="M872">
            <v>0.23</v>
          </cell>
          <cell r="N872">
            <v>1.19</v>
          </cell>
          <cell r="O872">
            <v>1.1599999999999999</v>
          </cell>
        </row>
        <row r="873">
          <cell r="A873" t="str">
            <v>SHUTLE_6_CREST</v>
          </cell>
          <cell r="B873" t="str">
            <v>CREST Contracts</v>
          </cell>
          <cell r="C873" t="str">
            <v>Big Creek-Ventura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</row>
        <row r="874">
          <cell r="A874" t="str">
            <v>SIERRA_1_UNITS</v>
          </cell>
          <cell r="B874" t="str">
            <v>HIGH SIERRA LIMITED</v>
          </cell>
          <cell r="C874" t="str">
            <v>Kern</v>
          </cell>
          <cell r="D874">
            <v>52.43</v>
          </cell>
          <cell r="E874">
            <v>52.43</v>
          </cell>
          <cell r="F874">
            <v>52.43</v>
          </cell>
          <cell r="G874">
            <v>52.43</v>
          </cell>
          <cell r="H874">
            <v>52.43</v>
          </cell>
          <cell r="I874">
            <v>52.43</v>
          </cell>
          <cell r="J874">
            <v>52.43</v>
          </cell>
          <cell r="K874">
            <v>52.43</v>
          </cell>
          <cell r="L874">
            <v>52.43</v>
          </cell>
          <cell r="M874">
            <v>52.43</v>
          </cell>
          <cell r="N874">
            <v>52.43</v>
          </cell>
          <cell r="O874">
            <v>52.43</v>
          </cell>
        </row>
        <row r="875">
          <cell r="A875" t="str">
            <v>SISQUC_1_SMARIA</v>
          </cell>
          <cell r="B875" t="str">
            <v>Santa Maria II LFG Power Plant</v>
          </cell>
          <cell r="C875" t="str">
            <v>CAISO System</v>
          </cell>
          <cell r="D875">
            <v>1.01</v>
          </cell>
          <cell r="E875">
            <v>1.04</v>
          </cell>
          <cell r="F875">
            <v>1.02</v>
          </cell>
          <cell r="G875">
            <v>1.03</v>
          </cell>
          <cell r="H875">
            <v>1.03</v>
          </cell>
          <cell r="I875">
            <v>1.07</v>
          </cell>
          <cell r="J875">
            <v>1.06</v>
          </cell>
          <cell r="K875">
            <v>1.07</v>
          </cell>
          <cell r="L875">
            <v>1.04</v>
          </cell>
          <cell r="M875">
            <v>1.02</v>
          </cell>
          <cell r="N875">
            <v>1</v>
          </cell>
          <cell r="O875">
            <v>0.95</v>
          </cell>
        </row>
        <row r="876">
          <cell r="A876" t="str">
            <v>SKERN_6_SOLAR1</v>
          </cell>
          <cell r="B876" t="str">
            <v>South Kern Solar PV Plant</v>
          </cell>
          <cell r="C876" t="str">
            <v>Kern</v>
          </cell>
          <cell r="D876">
            <v>0.08</v>
          </cell>
          <cell r="E876">
            <v>0.6</v>
          </cell>
          <cell r="F876">
            <v>0.7</v>
          </cell>
          <cell r="G876">
            <v>0.88</v>
          </cell>
          <cell r="H876">
            <v>1.28</v>
          </cell>
          <cell r="I876">
            <v>2.62</v>
          </cell>
          <cell r="J876">
            <v>2.88</v>
          </cell>
          <cell r="K876">
            <v>2.48</v>
          </cell>
          <cell r="L876">
            <v>2.2200000000000002</v>
          </cell>
          <cell r="M876">
            <v>1.48</v>
          </cell>
          <cell r="N876">
            <v>1.1399999999999999</v>
          </cell>
          <cell r="O876">
            <v>0.7</v>
          </cell>
        </row>
        <row r="877">
          <cell r="A877" t="str">
            <v>SKERN_6_SOLAR2</v>
          </cell>
          <cell r="B877" t="str">
            <v>SKIC Solar</v>
          </cell>
          <cell r="C877" t="str">
            <v>Kern</v>
          </cell>
          <cell r="D877">
            <v>0.04</v>
          </cell>
          <cell r="E877">
            <v>0.3</v>
          </cell>
          <cell r="F877">
            <v>0.35</v>
          </cell>
          <cell r="G877">
            <v>0.44</v>
          </cell>
          <cell r="H877">
            <v>0.64</v>
          </cell>
          <cell r="I877">
            <v>1.31</v>
          </cell>
          <cell r="J877">
            <v>1.44</v>
          </cell>
          <cell r="K877">
            <v>1.24</v>
          </cell>
          <cell r="L877">
            <v>1.1100000000000001</v>
          </cell>
          <cell r="M877">
            <v>0.74</v>
          </cell>
          <cell r="N877">
            <v>0.56999999999999995</v>
          </cell>
          <cell r="O877">
            <v>0.35</v>
          </cell>
        </row>
        <row r="878">
          <cell r="A878" t="str">
            <v>SLATE_2_SLASR1</v>
          </cell>
          <cell r="B878" t="str">
            <v>Slate</v>
          </cell>
          <cell r="C878" t="str">
            <v>Fresno</v>
          </cell>
          <cell r="D878">
            <v>0.2</v>
          </cell>
          <cell r="E878">
            <v>1.52</v>
          </cell>
          <cell r="F878">
            <v>1.77</v>
          </cell>
          <cell r="G878">
            <v>2.2200000000000002</v>
          </cell>
          <cell r="H878">
            <v>3.23</v>
          </cell>
          <cell r="I878">
            <v>6.62</v>
          </cell>
          <cell r="J878">
            <v>7.27</v>
          </cell>
          <cell r="K878">
            <v>6.26</v>
          </cell>
          <cell r="L878">
            <v>5.61</v>
          </cell>
          <cell r="M878">
            <v>3.74</v>
          </cell>
          <cell r="N878">
            <v>2.88</v>
          </cell>
          <cell r="O878">
            <v>1.77</v>
          </cell>
        </row>
        <row r="879">
          <cell r="A879" t="str">
            <v>SLATE_2_SLASR2</v>
          </cell>
          <cell r="B879" t="str">
            <v>SLATE_2</v>
          </cell>
          <cell r="C879" t="str">
            <v>Fresno</v>
          </cell>
          <cell r="D879">
            <v>46.69</v>
          </cell>
          <cell r="E879">
            <v>48.27</v>
          </cell>
          <cell r="F879">
            <v>48.7</v>
          </cell>
          <cell r="G879">
            <v>49.53</v>
          </cell>
          <cell r="H879">
            <v>51.01</v>
          </cell>
          <cell r="I879">
            <v>55.94</v>
          </cell>
          <cell r="J879">
            <v>56.86</v>
          </cell>
          <cell r="K879">
            <v>55.24</v>
          </cell>
          <cell r="L879">
            <v>53.94</v>
          </cell>
          <cell r="M879">
            <v>51.16</v>
          </cell>
          <cell r="N879">
            <v>49.58</v>
          </cell>
          <cell r="O879">
            <v>47.86</v>
          </cell>
        </row>
        <row r="880">
          <cell r="A880" t="str">
            <v>SLATE_2_SLASR3</v>
          </cell>
          <cell r="B880" t="str">
            <v>SLATE_3</v>
          </cell>
          <cell r="C880" t="str">
            <v>Fresno</v>
          </cell>
          <cell r="D880">
            <v>33.89</v>
          </cell>
          <cell r="E880">
            <v>35.04</v>
          </cell>
          <cell r="F880">
            <v>35.340000000000003</v>
          </cell>
          <cell r="G880">
            <v>35.950000000000003</v>
          </cell>
          <cell r="H880">
            <v>37.03</v>
          </cell>
          <cell r="I880">
            <v>40.6</v>
          </cell>
          <cell r="J880">
            <v>41.27</v>
          </cell>
          <cell r="K880">
            <v>40.1</v>
          </cell>
          <cell r="L880">
            <v>39.15</v>
          </cell>
          <cell r="M880">
            <v>37.130000000000003</v>
          </cell>
          <cell r="N880">
            <v>35.99</v>
          </cell>
          <cell r="O880">
            <v>34.729999999999997</v>
          </cell>
        </row>
        <row r="881">
          <cell r="A881" t="str">
            <v>SLATE_2_SLASR4</v>
          </cell>
          <cell r="B881" t="str">
            <v>SLATE_4</v>
          </cell>
          <cell r="C881" t="str">
            <v>Fresno</v>
          </cell>
          <cell r="D881">
            <v>50.06</v>
          </cell>
          <cell r="E881">
            <v>50.8</v>
          </cell>
          <cell r="F881">
            <v>51.07</v>
          </cell>
          <cell r="G881">
            <v>51.63</v>
          </cell>
          <cell r="H881">
            <v>52.49</v>
          </cell>
          <cell r="I881">
            <v>55.31</v>
          </cell>
          <cell r="J881">
            <v>55.82</v>
          </cell>
          <cell r="K881">
            <v>54.81</v>
          </cell>
          <cell r="L881">
            <v>53.89</v>
          </cell>
          <cell r="M881">
            <v>52.27</v>
          </cell>
          <cell r="N881">
            <v>51.21</v>
          </cell>
          <cell r="O881">
            <v>50.16</v>
          </cell>
        </row>
        <row r="882">
          <cell r="A882" t="str">
            <v>SLATE_2_SLASR5</v>
          </cell>
          <cell r="B882" t="str">
            <v>Slate 5</v>
          </cell>
          <cell r="C882" t="str">
            <v>Fresno</v>
          </cell>
          <cell r="D882">
            <v>10.07</v>
          </cell>
          <cell r="E882">
            <v>10.56</v>
          </cell>
          <cell r="F882">
            <v>10.68</v>
          </cell>
          <cell r="G882">
            <v>10.91</v>
          </cell>
          <cell r="H882">
            <v>11.35</v>
          </cell>
          <cell r="I882">
            <v>12.82</v>
          </cell>
          <cell r="J882">
            <v>13.09</v>
          </cell>
          <cell r="K882">
            <v>12.62</v>
          </cell>
          <cell r="L882">
            <v>12.26</v>
          </cell>
          <cell r="M882">
            <v>11.45</v>
          </cell>
          <cell r="N882">
            <v>11</v>
          </cell>
          <cell r="O882">
            <v>10.5</v>
          </cell>
        </row>
        <row r="883">
          <cell r="A883" t="str">
            <v>SLRMS3_2_SRMSR1</v>
          </cell>
          <cell r="B883" t="str">
            <v>SILVER RIDGE MOUNT SIGNAL 3</v>
          </cell>
          <cell r="C883" t="str">
            <v>San Diego-IV</v>
          </cell>
          <cell r="D883">
            <v>1</v>
          </cell>
          <cell r="E883">
            <v>7.5</v>
          </cell>
          <cell r="F883">
            <v>8.75</v>
          </cell>
          <cell r="G883">
            <v>11</v>
          </cell>
          <cell r="H883">
            <v>16</v>
          </cell>
          <cell r="I883">
            <v>32.75</v>
          </cell>
          <cell r="J883">
            <v>36</v>
          </cell>
          <cell r="K883">
            <v>31</v>
          </cell>
          <cell r="L883">
            <v>27.75</v>
          </cell>
          <cell r="M883">
            <v>18.5</v>
          </cell>
          <cell r="N883">
            <v>14.25</v>
          </cell>
          <cell r="O883">
            <v>8.75</v>
          </cell>
        </row>
        <row r="884">
          <cell r="A884" t="str">
            <v>SLST13_2_SOLAR1</v>
          </cell>
          <cell r="B884" t="str">
            <v>Quinto Solar PV Project</v>
          </cell>
          <cell r="C884" t="str">
            <v>CAISO System</v>
          </cell>
          <cell r="D884">
            <v>0.43</v>
          </cell>
          <cell r="E884">
            <v>3.23</v>
          </cell>
          <cell r="F884">
            <v>3.77</v>
          </cell>
          <cell r="G884">
            <v>4.7300000000000004</v>
          </cell>
          <cell r="H884">
            <v>6.89</v>
          </cell>
          <cell r="I884">
            <v>14.1</v>
          </cell>
          <cell r="J884">
            <v>15.49</v>
          </cell>
          <cell r="K884">
            <v>13.34</v>
          </cell>
          <cell r="L884">
            <v>11.94</v>
          </cell>
          <cell r="M884">
            <v>7.96</v>
          </cell>
          <cell r="N884">
            <v>6.13</v>
          </cell>
          <cell r="O884">
            <v>3.77</v>
          </cell>
        </row>
        <row r="885">
          <cell r="A885" t="str">
            <v>SLSTR1_2_SOLAR1</v>
          </cell>
          <cell r="B885" t="str">
            <v>Solar Star 1</v>
          </cell>
          <cell r="C885" t="str">
            <v>CAISO System</v>
          </cell>
          <cell r="D885">
            <v>1.24</v>
          </cell>
          <cell r="E885">
            <v>9.3000000000000007</v>
          </cell>
          <cell r="F885">
            <v>10.85</v>
          </cell>
          <cell r="G885">
            <v>13.64</v>
          </cell>
          <cell r="H885">
            <v>19.84</v>
          </cell>
          <cell r="I885">
            <v>40.61</v>
          </cell>
          <cell r="J885">
            <v>44.64</v>
          </cell>
          <cell r="K885">
            <v>38.44</v>
          </cell>
          <cell r="L885">
            <v>34.409999999999997</v>
          </cell>
          <cell r="M885">
            <v>22.94</v>
          </cell>
          <cell r="N885">
            <v>17.670000000000002</v>
          </cell>
          <cell r="O885">
            <v>10.85</v>
          </cell>
        </row>
        <row r="886">
          <cell r="A886" t="str">
            <v>SLSTR2_2_SOLAR2</v>
          </cell>
          <cell r="B886" t="str">
            <v>Solar Star 2</v>
          </cell>
          <cell r="C886" t="str">
            <v>CAISO System</v>
          </cell>
          <cell r="D886">
            <v>1.1000000000000001</v>
          </cell>
          <cell r="E886">
            <v>8.2799999999999994</v>
          </cell>
          <cell r="F886">
            <v>9.66</v>
          </cell>
          <cell r="G886">
            <v>12.14</v>
          </cell>
          <cell r="H886">
            <v>17.66</v>
          </cell>
          <cell r="I886">
            <v>36.159999999999997</v>
          </cell>
          <cell r="J886">
            <v>39.74</v>
          </cell>
          <cell r="K886">
            <v>34.22</v>
          </cell>
          <cell r="L886">
            <v>30.64</v>
          </cell>
          <cell r="M886">
            <v>20.420000000000002</v>
          </cell>
          <cell r="N886">
            <v>15.73</v>
          </cell>
          <cell r="O886">
            <v>9.66</v>
          </cell>
        </row>
        <row r="887">
          <cell r="A887" t="str">
            <v>SLUISP_2_UNITS</v>
          </cell>
          <cell r="B887" t="str">
            <v>SAN LUIS (GIANELLI) PUMP-GEN (AGGREGATE)</v>
          </cell>
          <cell r="C887" t="str">
            <v>CAISO System</v>
          </cell>
          <cell r="D887">
            <v>0</v>
          </cell>
          <cell r="E887">
            <v>24.43</v>
          </cell>
          <cell r="F887">
            <v>45.93</v>
          </cell>
          <cell r="G887">
            <v>74.87</v>
          </cell>
          <cell r="H887">
            <v>89.85</v>
          </cell>
          <cell r="I887">
            <v>82.12</v>
          </cell>
          <cell r="J887">
            <v>63.82</v>
          </cell>
          <cell r="K887">
            <v>54.7</v>
          </cell>
          <cell r="L887">
            <v>41.64</v>
          </cell>
          <cell r="M887">
            <v>44.07</v>
          </cell>
          <cell r="N887">
            <v>15.74</v>
          </cell>
          <cell r="O887">
            <v>0</v>
          </cell>
        </row>
        <row r="888">
          <cell r="A888" t="str">
            <v>SLYCRK_1_UNIT 1</v>
          </cell>
          <cell r="B888" t="str">
            <v>SLY CREEK HYDRO</v>
          </cell>
          <cell r="C888" t="str">
            <v>Sierra</v>
          </cell>
          <cell r="D888">
            <v>6.67</v>
          </cell>
          <cell r="E888">
            <v>7.81</v>
          </cell>
          <cell r="F888">
            <v>8.49</v>
          </cell>
          <cell r="G888">
            <v>9.6999999999999993</v>
          </cell>
          <cell r="H888">
            <v>10.130000000000001</v>
          </cell>
          <cell r="I888">
            <v>10.34</v>
          </cell>
          <cell r="J888">
            <v>11.11</v>
          </cell>
          <cell r="K888">
            <v>9.7200000000000006</v>
          </cell>
          <cell r="L888">
            <v>6.69</v>
          </cell>
          <cell r="M888">
            <v>6.72</v>
          </cell>
          <cell r="N888">
            <v>9.4600000000000009</v>
          </cell>
          <cell r="O888">
            <v>8.49</v>
          </cell>
        </row>
        <row r="889">
          <cell r="A889" t="str">
            <v>SMPRIP_1_SMPSON</v>
          </cell>
          <cell r="B889" t="str">
            <v>Ripon Cogeneration Unit 1</v>
          </cell>
          <cell r="C889" t="str">
            <v>CAISO System</v>
          </cell>
          <cell r="D889">
            <v>46.05</v>
          </cell>
          <cell r="E889">
            <v>46.05</v>
          </cell>
          <cell r="F889">
            <v>46.05</v>
          </cell>
          <cell r="G889">
            <v>46.05</v>
          </cell>
          <cell r="H889">
            <v>46.05</v>
          </cell>
          <cell r="I889">
            <v>46.05</v>
          </cell>
          <cell r="J889">
            <v>46.05</v>
          </cell>
          <cell r="K889">
            <v>46.05</v>
          </cell>
          <cell r="L889">
            <v>46.05</v>
          </cell>
          <cell r="M889">
            <v>46.05</v>
          </cell>
          <cell r="N889">
            <v>46.05</v>
          </cell>
          <cell r="O889">
            <v>46.05</v>
          </cell>
        </row>
        <row r="890">
          <cell r="A890" t="str">
            <v>SMRCOS_6_LNDFIL</v>
          </cell>
          <cell r="B890" t="str">
            <v>San Marcos Energy</v>
          </cell>
          <cell r="C890" t="str">
            <v>San Diego-IV</v>
          </cell>
          <cell r="D890">
            <v>1.5</v>
          </cell>
          <cell r="E890">
            <v>1.5</v>
          </cell>
          <cell r="F890">
            <v>1.5</v>
          </cell>
          <cell r="G890">
            <v>1.5</v>
          </cell>
          <cell r="H890">
            <v>1.49</v>
          </cell>
          <cell r="I890">
            <v>1.48</v>
          </cell>
          <cell r="J890">
            <v>1.5</v>
          </cell>
          <cell r="K890">
            <v>1.5</v>
          </cell>
          <cell r="L890">
            <v>1.5</v>
          </cell>
          <cell r="M890">
            <v>1.5</v>
          </cell>
          <cell r="N890">
            <v>1.5</v>
          </cell>
          <cell r="O890">
            <v>1.5</v>
          </cell>
        </row>
        <row r="891">
          <cell r="A891" t="str">
            <v>SMUDGO_7_UNIT 1</v>
          </cell>
          <cell r="B891" t="str">
            <v>SONOMA POWER PLANT</v>
          </cell>
          <cell r="C891" t="str">
            <v>NCNB</v>
          </cell>
          <cell r="D891">
            <v>47</v>
          </cell>
          <cell r="E891">
            <v>47</v>
          </cell>
          <cell r="F891">
            <v>47</v>
          </cell>
          <cell r="G891">
            <v>47</v>
          </cell>
          <cell r="H891">
            <v>47</v>
          </cell>
          <cell r="I891">
            <v>47</v>
          </cell>
          <cell r="J891">
            <v>47</v>
          </cell>
          <cell r="K891">
            <v>47</v>
          </cell>
          <cell r="L891">
            <v>47</v>
          </cell>
          <cell r="M891">
            <v>47</v>
          </cell>
          <cell r="N891">
            <v>47</v>
          </cell>
          <cell r="O891">
            <v>47</v>
          </cell>
        </row>
        <row r="892">
          <cell r="A892" t="str">
            <v>SMYRNA_1_DL1SR1</v>
          </cell>
          <cell r="B892" t="str">
            <v>Delano Land 1</v>
          </cell>
          <cell r="C892" t="str">
            <v>CAISO System</v>
          </cell>
          <cell r="D892">
            <v>0</v>
          </cell>
          <cell r="E892">
            <v>0.03</v>
          </cell>
          <cell r="F892">
            <v>0.04</v>
          </cell>
          <cell r="G892">
            <v>0.04</v>
          </cell>
          <cell r="H892">
            <v>0.06</v>
          </cell>
          <cell r="I892">
            <v>0.13</v>
          </cell>
          <cell r="J892">
            <v>0.14000000000000001</v>
          </cell>
          <cell r="K892">
            <v>0.12</v>
          </cell>
          <cell r="L892">
            <v>0.11</v>
          </cell>
          <cell r="M892">
            <v>7.0000000000000007E-2</v>
          </cell>
          <cell r="N892">
            <v>0.06</v>
          </cell>
          <cell r="O892">
            <v>0.04</v>
          </cell>
        </row>
        <row r="893">
          <cell r="A893" t="str">
            <v>SNCLRA_2_HOWLNG</v>
          </cell>
          <cell r="B893" t="str">
            <v>Houwelings Nurseries Oxnard, Inc</v>
          </cell>
          <cell r="C893" t="str">
            <v>Big Creek-Ventura</v>
          </cell>
          <cell r="D893">
            <v>7.04</v>
          </cell>
          <cell r="E893">
            <v>7.24</v>
          </cell>
          <cell r="F893">
            <v>6.32</v>
          </cell>
          <cell r="G893">
            <v>5.33</v>
          </cell>
          <cell r="H893">
            <v>7.09</v>
          </cell>
          <cell r="I893">
            <v>7.17</v>
          </cell>
          <cell r="J893">
            <v>5.49</v>
          </cell>
          <cell r="K893">
            <v>4.08</v>
          </cell>
          <cell r="L893">
            <v>5.15</v>
          </cell>
          <cell r="M893">
            <v>6.71</v>
          </cell>
          <cell r="N893">
            <v>6.37</v>
          </cell>
          <cell r="O893">
            <v>4</v>
          </cell>
        </row>
        <row r="894">
          <cell r="A894" t="str">
            <v>SNCLRA_2_SILBT1</v>
          </cell>
          <cell r="B894" t="str">
            <v>Silverstrand BESS</v>
          </cell>
          <cell r="C894" t="str">
            <v>Big Creek-Ventura</v>
          </cell>
          <cell r="D894">
            <v>11</v>
          </cell>
          <cell r="E894">
            <v>11</v>
          </cell>
          <cell r="F894">
            <v>11</v>
          </cell>
          <cell r="G894">
            <v>11</v>
          </cell>
          <cell r="H894">
            <v>11</v>
          </cell>
          <cell r="I894">
            <v>11</v>
          </cell>
          <cell r="J894">
            <v>11</v>
          </cell>
          <cell r="K894">
            <v>11</v>
          </cell>
          <cell r="L894">
            <v>11</v>
          </cell>
          <cell r="M894">
            <v>11</v>
          </cell>
          <cell r="N894">
            <v>11</v>
          </cell>
          <cell r="O894">
            <v>11</v>
          </cell>
        </row>
        <row r="895">
          <cell r="A895" t="str">
            <v>SNCLRA_2_SPRHYD</v>
          </cell>
          <cell r="B895" t="str">
            <v>Springville Hydroelectric Generator</v>
          </cell>
          <cell r="C895" t="str">
            <v>Big Creek-Ventura</v>
          </cell>
          <cell r="D895">
            <v>7.0000000000000007E-2</v>
          </cell>
          <cell r="E895">
            <v>0.01</v>
          </cell>
          <cell r="F895">
            <v>7.0000000000000007E-2</v>
          </cell>
          <cell r="G895">
            <v>0.06</v>
          </cell>
          <cell r="H895">
            <v>0.06</v>
          </cell>
          <cell r="I895">
            <v>0.15</v>
          </cell>
          <cell r="J895">
            <v>0.17</v>
          </cell>
          <cell r="K895">
            <v>0.19</v>
          </cell>
          <cell r="L895">
            <v>0.17</v>
          </cell>
          <cell r="M895">
            <v>0.17</v>
          </cell>
          <cell r="N895">
            <v>0.05</v>
          </cell>
          <cell r="O895">
            <v>0.03</v>
          </cell>
        </row>
        <row r="896">
          <cell r="A896" t="str">
            <v>SNCLRA_2_UNIT</v>
          </cell>
          <cell r="B896" t="str">
            <v>Channel Islands Power</v>
          </cell>
          <cell r="C896" t="str">
            <v>Big Creek-Ventura</v>
          </cell>
          <cell r="D896">
            <v>27.5</v>
          </cell>
          <cell r="E896">
            <v>27.5</v>
          </cell>
          <cell r="F896">
            <v>27.5</v>
          </cell>
          <cell r="G896">
            <v>27.5</v>
          </cell>
          <cell r="H896">
            <v>27.5</v>
          </cell>
          <cell r="I896">
            <v>27.5</v>
          </cell>
          <cell r="J896">
            <v>27.5</v>
          </cell>
          <cell r="K896">
            <v>27.5</v>
          </cell>
          <cell r="L896">
            <v>27.5</v>
          </cell>
          <cell r="M896">
            <v>27.5</v>
          </cell>
          <cell r="N896">
            <v>27.5</v>
          </cell>
          <cell r="O896">
            <v>27.5</v>
          </cell>
        </row>
        <row r="897">
          <cell r="A897" t="str">
            <v>SNCLRA_2_UNIT1</v>
          </cell>
          <cell r="B897" t="str">
            <v>New Indy Oxnard</v>
          </cell>
          <cell r="C897" t="str">
            <v>Big Creek-Ventura</v>
          </cell>
          <cell r="D897">
            <v>14.25</v>
          </cell>
          <cell r="E897">
            <v>14.31</v>
          </cell>
          <cell r="F897">
            <v>13.67</v>
          </cell>
          <cell r="G897">
            <v>10</v>
          </cell>
          <cell r="H897">
            <v>11.21</v>
          </cell>
          <cell r="I897">
            <v>11.34</v>
          </cell>
          <cell r="J897">
            <v>10.86</v>
          </cell>
          <cell r="K897">
            <v>11.3</v>
          </cell>
          <cell r="L897">
            <v>11.05</v>
          </cell>
          <cell r="M897">
            <v>8.8000000000000007</v>
          </cell>
          <cell r="N897">
            <v>10.08</v>
          </cell>
          <cell r="O897">
            <v>11.23</v>
          </cell>
        </row>
        <row r="898">
          <cell r="A898" t="str">
            <v>SNCLRA_2_VESBT1</v>
          </cell>
          <cell r="B898" t="str">
            <v>Ventura Energy Storage</v>
          </cell>
          <cell r="C898" t="str">
            <v>Big Creek-Ventura</v>
          </cell>
          <cell r="D898">
            <v>100</v>
          </cell>
          <cell r="E898">
            <v>100</v>
          </cell>
          <cell r="F898">
            <v>100</v>
          </cell>
          <cell r="G898">
            <v>100</v>
          </cell>
          <cell r="H898">
            <v>100</v>
          </cell>
          <cell r="I898">
            <v>100</v>
          </cell>
          <cell r="J898">
            <v>100</v>
          </cell>
          <cell r="K898">
            <v>100</v>
          </cell>
          <cell r="L898">
            <v>100</v>
          </cell>
          <cell r="M898">
            <v>100</v>
          </cell>
          <cell r="N898">
            <v>100</v>
          </cell>
          <cell r="O898">
            <v>100</v>
          </cell>
        </row>
        <row r="899">
          <cell r="A899" t="str">
            <v>SNCLRA_6_OXGEN</v>
          </cell>
          <cell r="B899" t="str">
            <v>OXGEN</v>
          </cell>
          <cell r="C899" t="str">
            <v>Big Creek-Ventura</v>
          </cell>
          <cell r="D899">
            <v>47.7</v>
          </cell>
          <cell r="E899">
            <v>47.7</v>
          </cell>
          <cell r="F899">
            <v>47.7</v>
          </cell>
          <cell r="G899">
            <v>47.7</v>
          </cell>
          <cell r="H899">
            <v>47.7</v>
          </cell>
          <cell r="I899">
            <v>47.7</v>
          </cell>
          <cell r="J899">
            <v>47.7</v>
          </cell>
          <cell r="K899">
            <v>47.7</v>
          </cell>
          <cell r="L899">
            <v>47.7</v>
          </cell>
          <cell r="M899">
            <v>47.7</v>
          </cell>
          <cell r="N899">
            <v>47.7</v>
          </cell>
          <cell r="O899">
            <v>47.7</v>
          </cell>
        </row>
        <row r="900">
          <cell r="A900" t="str">
            <v>SNCLRA_6_PROCGN</v>
          </cell>
          <cell r="B900" t="str">
            <v>Procter and Gamble Oxnard 2</v>
          </cell>
          <cell r="C900" t="str">
            <v>Big Creek-Ventura</v>
          </cell>
          <cell r="D900">
            <v>21.67</v>
          </cell>
          <cell r="E900">
            <v>17.27</v>
          </cell>
          <cell r="F900">
            <v>21.67</v>
          </cell>
          <cell r="G900">
            <v>21.67</v>
          </cell>
          <cell r="H900">
            <v>21.35</v>
          </cell>
          <cell r="I900">
            <v>21.7</v>
          </cell>
          <cell r="J900">
            <v>20.79</v>
          </cell>
          <cell r="K900">
            <v>12.74</v>
          </cell>
          <cell r="L900">
            <v>12.55</v>
          </cell>
          <cell r="M900">
            <v>12.74</v>
          </cell>
          <cell r="N900">
            <v>12.27</v>
          </cell>
          <cell r="O900">
            <v>13.32</v>
          </cell>
        </row>
        <row r="901">
          <cell r="A901" t="str">
            <v>SNCLRA_6_QF</v>
          </cell>
          <cell r="B901" t="str">
            <v>SANTA CLARA QFS</v>
          </cell>
          <cell r="C901" t="str">
            <v>Big Creek-Ventura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0.11</v>
          </cell>
          <cell r="O901">
            <v>0.22</v>
          </cell>
        </row>
        <row r="902">
          <cell r="A902" t="str">
            <v>SNDBAR_7_UNIT 1</v>
          </cell>
          <cell r="B902" t="str">
            <v>SANDBAR</v>
          </cell>
          <cell r="C902" t="str">
            <v>Stockton</v>
          </cell>
          <cell r="D902">
            <v>6.45</v>
          </cell>
          <cell r="E902">
            <v>3.95</v>
          </cell>
          <cell r="F902">
            <v>5.65</v>
          </cell>
          <cell r="G902">
            <v>8.3000000000000007</v>
          </cell>
          <cell r="H902">
            <v>8.3000000000000007</v>
          </cell>
          <cell r="I902">
            <v>7.45</v>
          </cell>
          <cell r="J902">
            <v>7.4</v>
          </cell>
          <cell r="K902">
            <v>7.75</v>
          </cell>
          <cell r="L902">
            <v>5.0999999999999996</v>
          </cell>
          <cell r="M902">
            <v>1.22</v>
          </cell>
          <cell r="N902">
            <v>7.19</v>
          </cell>
          <cell r="O902">
            <v>12.58</v>
          </cell>
        </row>
        <row r="903">
          <cell r="A903" t="str">
            <v>SNMALF_6_UNITS</v>
          </cell>
          <cell r="B903" t="str">
            <v>Sonoma County Landfill</v>
          </cell>
          <cell r="C903" t="str">
            <v>NCNB</v>
          </cell>
          <cell r="D903">
            <v>3.44</v>
          </cell>
          <cell r="E903">
            <v>2.82</v>
          </cell>
          <cell r="F903">
            <v>3.42</v>
          </cell>
          <cell r="G903">
            <v>3.4</v>
          </cell>
          <cell r="H903">
            <v>2.77</v>
          </cell>
          <cell r="I903">
            <v>2.5</v>
          </cell>
          <cell r="J903">
            <v>3.39</v>
          </cell>
          <cell r="K903">
            <v>3.43</v>
          </cell>
          <cell r="L903">
            <v>3.03</v>
          </cell>
          <cell r="M903">
            <v>3.02</v>
          </cell>
          <cell r="N903">
            <v>3.21</v>
          </cell>
          <cell r="O903">
            <v>3.08</v>
          </cell>
        </row>
        <row r="904">
          <cell r="A904" t="str">
            <v>SOUTH_2_UNIT</v>
          </cell>
          <cell r="B904" t="str">
            <v>SOUTH HYDRO</v>
          </cell>
          <cell r="C904" t="str">
            <v>CAISO System</v>
          </cell>
          <cell r="D904">
            <v>2.86</v>
          </cell>
          <cell r="E904">
            <v>2.93</v>
          </cell>
          <cell r="F904">
            <v>2.9</v>
          </cell>
          <cell r="G904">
            <v>2.34</v>
          </cell>
          <cell r="H904">
            <v>2.96</v>
          </cell>
          <cell r="I904">
            <v>0.8</v>
          </cell>
          <cell r="J904">
            <v>1.64</v>
          </cell>
          <cell r="K904">
            <v>1.56</v>
          </cell>
          <cell r="L904">
            <v>1.62</v>
          </cell>
          <cell r="M904">
            <v>1.2</v>
          </cell>
          <cell r="N904">
            <v>1.43</v>
          </cell>
          <cell r="O904">
            <v>1.73</v>
          </cell>
        </row>
        <row r="905">
          <cell r="A905" t="str">
            <v>SPAULD_6_UNIT 3</v>
          </cell>
          <cell r="B905" t="str">
            <v>SPAULDING HYDRO PH 3 UNIT</v>
          </cell>
          <cell r="C905" t="str">
            <v>Sierra</v>
          </cell>
          <cell r="D905">
            <v>1.01</v>
          </cell>
          <cell r="E905">
            <v>0.87</v>
          </cell>
          <cell r="F905">
            <v>1.5</v>
          </cell>
          <cell r="G905">
            <v>2.4</v>
          </cell>
          <cell r="H905">
            <v>3.76</v>
          </cell>
          <cell r="I905">
            <v>1.1499999999999999</v>
          </cell>
          <cell r="J905">
            <v>3.66</v>
          </cell>
          <cell r="K905">
            <v>3.76</v>
          </cell>
          <cell r="L905">
            <v>2.7</v>
          </cell>
          <cell r="M905">
            <v>2.0499999999999998</v>
          </cell>
          <cell r="N905">
            <v>1.2</v>
          </cell>
          <cell r="O905">
            <v>0.9</v>
          </cell>
        </row>
        <row r="906">
          <cell r="A906" t="str">
            <v>SPAULD_6_UNIT12</v>
          </cell>
          <cell r="B906" t="str">
            <v>SPAULDING HYDRO PH 1 &amp; 2 AGGREGATE</v>
          </cell>
          <cell r="C906" t="str">
            <v>Sierra</v>
          </cell>
          <cell r="D906">
            <v>2.5</v>
          </cell>
          <cell r="E906">
            <v>2.1</v>
          </cell>
          <cell r="F906">
            <v>1.96</v>
          </cell>
          <cell r="G906">
            <v>2.16</v>
          </cell>
          <cell r="H906">
            <v>5.22</v>
          </cell>
          <cell r="I906">
            <v>4.4000000000000004</v>
          </cell>
          <cell r="J906">
            <v>3.41</v>
          </cell>
          <cell r="K906">
            <v>3.63</v>
          </cell>
          <cell r="L906">
            <v>1.2</v>
          </cell>
          <cell r="M906">
            <v>1.2</v>
          </cell>
          <cell r="N906">
            <v>1.6</v>
          </cell>
          <cell r="O906">
            <v>2.56</v>
          </cell>
        </row>
        <row r="907">
          <cell r="A907" t="str">
            <v>SPBURN_2_UNIT 1</v>
          </cell>
          <cell r="B907" t="str">
            <v>Burney Biomass</v>
          </cell>
          <cell r="C907" t="str">
            <v>CAISO System</v>
          </cell>
          <cell r="D907">
            <v>6.99</v>
          </cell>
          <cell r="E907">
            <v>9.4</v>
          </cell>
          <cell r="F907">
            <v>9.61</v>
          </cell>
          <cell r="G907">
            <v>9.44</v>
          </cell>
          <cell r="H907">
            <v>9.67</v>
          </cell>
          <cell r="I907">
            <v>12.33</v>
          </cell>
          <cell r="J907">
            <v>12.59</v>
          </cell>
          <cell r="K907">
            <v>12.22</v>
          </cell>
          <cell r="L907">
            <v>12.51</v>
          </cell>
          <cell r="M907">
            <v>11.99</v>
          </cell>
          <cell r="N907">
            <v>11.99</v>
          </cell>
          <cell r="O907">
            <v>9.0299999999999994</v>
          </cell>
        </row>
        <row r="908">
          <cell r="A908" t="str">
            <v>SPBURN_7_SNOWMT</v>
          </cell>
          <cell r="B908" t="str">
            <v>Burney Creek Hydro</v>
          </cell>
          <cell r="C908" t="str">
            <v>CAISO System</v>
          </cell>
          <cell r="D908">
            <v>0.5</v>
          </cell>
          <cell r="E908">
            <v>0.65</v>
          </cell>
          <cell r="F908">
            <v>1.01</v>
          </cell>
          <cell r="G908">
            <v>1.38</v>
          </cell>
          <cell r="H908">
            <v>1.1100000000000001</v>
          </cell>
          <cell r="I908">
            <v>0.19</v>
          </cell>
          <cell r="J908">
            <v>0</v>
          </cell>
          <cell r="K908">
            <v>0</v>
          </cell>
          <cell r="L908">
            <v>0</v>
          </cell>
          <cell r="M908">
            <v>0.01</v>
          </cell>
          <cell r="N908">
            <v>0.01</v>
          </cell>
          <cell r="O908">
            <v>7.0000000000000007E-2</v>
          </cell>
        </row>
        <row r="909">
          <cell r="A909" t="str">
            <v>SPI LI_2_UNIT 1</v>
          </cell>
          <cell r="B909" t="str">
            <v>Lincoln Biomass</v>
          </cell>
          <cell r="C909" t="str">
            <v>Sierra</v>
          </cell>
          <cell r="D909">
            <v>7.39</v>
          </cell>
          <cell r="E909">
            <v>6.58</v>
          </cell>
          <cell r="F909">
            <v>6.4</v>
          </cell>
          <cell r="G909">
            <v>6.26</v>
          </cell>
          <cell r="H909">
            <v>8.02</v>
          </cell>
          <cell r="I909">
            <v>9.44</v>
          </cell>
          <cell r="J909">
            <v>9.48</v>
          </cell>
          <cell r="K909">
            <v>9.66</v>
          </cell>
          <cell r="L909">
            <v>9.3000000000000007</v>
          </cell>
          <cell r="M909">
            <v>8.35</v>
          </cell>
          <cell r="N909">
            <v>6.4</v>
          </cell>
          <cell r="O909">
            <v>7.07</v>
          </cell>
        </row>
        <row r="910">
          <cell r="A910" t="str">
            <v>SPIAND_1_ANDSN2</v>
          </cell>
          <cell r="B910" t="str">
            <v>SPI Anderson 2</v>
          </cell>
          <cell r="C910" t="str">
            <v>CAISO System</v>
          </cell>
          <cell r="D910">
            <v>16.53</v>
          </cell>
          <cell r="E910">
            <v>16.739999999999998</v>
          </cell>
          <cell r="F910">
            <v>17.079999999999998</v>
          </cell>
          <cell r="G910">
            <v>16.89</v>
          </cell>
          <cell r="H910">
            <v>18.38</v>
          </cell>
          <cell r="I910">
            <v>17.87</v>
          </cell>
          <cell r="J910">
            <v>18.079999999999998</v>
          </cell>
          <cell r="K910">
            <v>18.66</v>
          </cell>
          <cell r="L910">
            <v>18.52</v>
          </cell>
          <cell r="M910">
            <v>15.31</v>
          </cell>
          <cell r="N910">
            <v>14.63</v>
          </cell>
          <cell r="O910">
            <v>15.02</v>
          </cell>
        </row>
        <row r="911">
          <cell r="A911" t="str">
            <v>SPICER_1_UNITS</v>
          </cell>
          <cell r="B911" t="str">
            <v>SPICER HYDRO UNITS 1-3 AGGREGATE</v>
          </cell>
          <cell r="C911" t="str">
            <v>CAISO System</v>
          </cell>
          <cell r="D911">
            <v>2.16</v>
          </cell>
          <cell r="E911">
            <v>0.42</v>
          </cell>
          <cell r="F911">
            <v>0.35</v>
          </cell>
          <cell r="G911">
            <v>0.19</v>
          </cell>
          <cell r="H911">
            <v>0.21</v>
          </cell>
          <cell r="I911">
            <v>1.84</v>
          </cell>
          <cell r="J911">
            <v>2.57</v>
          </cell>
          <cell r="K911">
            <v>1.94</v>
          </cell>
          <cell r="L911">
            <v>1.5</v>
          </cell>
          <cell r="M911">
            <v>1.92</v>
          </cell>
          <cell r="N911">
            <v>1.21</v>
          </cell>
          <cell r="O911">
            <v>1.01</v>
          </cell>
        </row>
        <row r="912">
          <cell r="A912" t="str">
            <v>SPIFBD_1_PL1X2</v>
          </cell>
          <cell r="B912" t="str">
            <v>SIERRA PACIFIC IND. (SONORA)</v>
          </cell>
          <cell r="C912" t="str">
            <v>Stockton</v>
          </cell>
          <cell r="D912">
            <v>2.48</v>
          </cell>
          <cell r="E912">
            <v>2.2599999999999998</v>
          </cell>
          <cell r="F912">
            <v>2.5299999999999998</v>
          </cell>
          <cell r="G912">
            <v>2.77</v>
          </cell>
          <cell r="H912">
            <v>3.32</v>
          </cell>
          <cell r="I912">
            <v>3.28</v>
          </cell>
          <cell r="J912">
            <v>3.53</v>
          </cell>
          <cell r="K912">
            <v>3.67</v>
          </cell>
          <cell r="L912">
            <v>3.39</v>
          </cell>
          <cell r="M912">
            <v>3</v>
          </cell>
          <cell r="N912">
            <v>2.74</v>
          </cell>
          <cell r="O912">
            <v>2.6</v>
          </cell>
        </row>
        <row r="913">
          <cell r="A913" t="str">
            <v>SPQUIN_6_SRPCQU</v>
          </cell>
          <cell r="B913" t="str">
            <v>Quincy Biomass</v>
          </cell>
          <cell r="C913" t="str">
            <v>CAISO System</v>
          </cell>
          <cell r="D913">
            <v>18.25</v>
          </cell>
          <cell r="E913">
            <v>15.95</v>
          </cell>
          <cell r="F913">
            <v>16.059999999999999</v>
          </cell>
          <cell r="G913">
            <v>9.27</v>
          </cell>
          <cell r="H913">
            <v>19.18</v>
          </cell>
          <cell r="I913">
            <v>21.47</v>
          </cell>
          <cell r="J913">
            <v>19.27</v>
          </cell>
          <cell r="K913">
            <v>14.51</v>
          </cell>
          <cell r="L913">
            <v>12.65</v>
          </cell>
          <cell r="M913">
            <v>8.73</v>
          </cell>
          <cell r="N913">
            <v>7.99</v>
          </cell>
          <cell r="O913">
            <v>15.7</v>
          </cell>
        </row>
        <row r="914">
          <cell r="A914" t="str">
            <v>SPRGAP_1_UNIT 1</v>
          </cell>
          <cell r="B914" t="str">
            <v>SPRING GAP HYDRO</v>
          </cell>
          <cell r="C914" t="str">
            <v>Stockton</v>
          </cell>
          <cell r="D914">
            <v>1.81</v>
          </cell>
          <cell r="E914">
            <v>1.23</v>
          </cell>
          <cell r="F914">
            <v>2.86</v>
          </cell>
          <cell r="G914">
            <v>5.08</v>
          </cell>
          <cell r="H914">
            <v>4.71</v>
          </cell>
          <cell r="I914">
            <v>2.75</v>
          </cell>
          <cell r="J914">
            <v>1.74</v>
          </cell>
          <cell r="K914">
            <v>0.09</v>
          </cell>
          <cell r="L914">
            <v>3.21</v>
          </cell>
          <cell r="M914">
            <v>3.35</v>
          </cell>
          <cell r="N914">
            <v>2</v>
          </cell>
          <cell r="O914">
            <v>2.99</v>
          </cell>
        </row>
        <row r="915">
          <cell r="A915" t="str">
            <v>SPRGVL_2_CREST</v>
          </cell>
          <cell r="B915" t="str">
            <v>Springerville Aggregate Solar Resources</v>
          </cell>
          <cell r="C915" t="str">
            <v>Big Creek-Ventura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  <cell r="M915">
            <v>0</v>
          </cell>
          <cell r="N915">
            <v>0</v>
          </cell>
          <cell r="O915">
            <v>0</v>
          </cell>
        </row>
        <row r="916">
          <cell r="A916" t="str">
            <v>SPRGVL_2_EXETPV</v>
          </cell>
          <cell r="B916" t="str">
            <v>Exeter Tulare PV</v>
          </cell>
          <cell r="C916" t="str">
            <v>Big Creek-Ventura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</row>
        <row r="917">
          <cell r="A917" t="str">
            <v>SPRGVL_2_LINDPV</v>
          </cell>
          <cell r="B917" t="str">
            <v>Lindsay Tulare PV</v>
          </cell>
          <cell r="C917" t="str">
            <v>Big Creek-Ventura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  <cell r="O917">
            <v>0</v>
          </cell>
        </row>
        <row r="918">
          <cell r="A918" t="str">
            <v>SPRGVL_2_PORTPV</v>
          </cell>
          <cell r="B918" t="str">
            <v>Porterville Tulare PV</v>
          </cell>
          <cell r="C918" t="str">
            <v>Big Creek-Ventura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</row>
        <row r="919">
          <cell r="A919" t="str">
            <v>SPRGVL_2_QF</v>
          </cell>
          <cell r="B919" t="str">
            <v>SPRINGVILLE QFS</v>
          </cell>
          <cell r="C919" t="str">
            <v>Big Creek-Ventura</v>
          </cell>
          <cell r="D919">
            <v>0.05</v>
          </cell>
          <cell r="E919">
            <v>0.18</v>
          </cell>
          <cell r="F919">
            <v>0.18</v>
          </cell>
          <cell r="G919">
            <v>0.18</v>
          </cell>
          <cell r="H919">
            <v>0.18</v>
          </cell>
          <cell r="I919">
            <v>0.02</v>
          </cell>
          <cell r="J919">
            <v>0.18</v>
          </cell>
          <cell r="K919">
            <v>0.18</v>
          </cell>
          <cell r="L919">
            <v>0.16</v>
          </cell>
          <cell r="M919">
            <v>0.08</v>
          </cell>
          <cell r="N919">
            <v>0.04</v>
          </cell>
          <cell r="O919">
            <v>0.01</v>
          </cell>
        </row>
        <row r="920">
          <cell r="A920" t="str">
            <v>SPRGVL_2_TULESC</v>
          </cell>
          <cell r="B920" t="str">
            <v>TULE RIVER HYDRO PLANT (SCE)</v>
          </cell>
          <cell r="C920" t="str">
            <v>Big Creek-Ventura</v>
          </cell>
          <cell r="D920">
            <v>0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</row>
        <row r="921">
          <cell r="A921" t="str">
            <v>SRINTL_6_UNIT</v>
          </cell>
          <cell r="B921" t="str">
            <v>SRI INTERNATIONAL</v>
          </cell>
          <cell r="C921" t="str">
            <v>Bay Area</v>
          </cell>
          <cell r="D921">
            <v>1.26</v>
          </cell>
          <cell r="E921">
            <v>1.18</v>
          </cell>
          <cell r="F921">
            <v>1.27</v>
          </cell>
          <cell r="G921">
            <v>1.3</v>
          </cell>
          <cell r="H921">
            <v>1.1299999999999999</v>
          </cell>
          <cell r="I921">
            <v>0.98</v>
          </cell>
          <cell r="J921">
            <v>0.94</v>
          </cell>
          <cell r="K921">
            <v>0.88</v>
          </cell>
          <cell r="L921">
            <v>0.9</v>
          </cell>
          <cell r="M921">
            <v>1.01</v>
          </cell>
          <cell r="N921">
            <v>1.17</v>
          </cell>
          <cell r="O921">
            <v>1.26</v>
          </cell>
        </row>
        <row r="922">
          <cell r="A922" t="str">
            <v>STANIS_7_UNIT 1</v>
          </cell>
          <cell r="B922" t="str">
            <v>STANISLAUS HYDRO</v>
          </cell>
          <cell r="C922" t="str">
            <v>Stockton</v>
          </cell>
          <cell r="D922">
            <v>59</v>
          </cell>
          <cell r="E922">
            <v>53.6</v>
          </cell>
          <cell r="F922">
            <v>52.31</v>
          </cell>
          <cell r="G922">
            <v>29.44</v>
          </cell>
          <cell r="H922">
            <v>29.68</v>
          </cell>
          <cell r="I922">
            <v>59</v>
          </cell>
          <cell r="J922">
            <v>70.84</v>
          </cell>
          <cell r="K922">
            <v>73.92</v>
          </cell>
          <cell r="L922">
            <v>56.65</v>
          </cell>
          <cell r="M922">
            <v>5.04</v>
          </cell>
          <cell r="N922">
            <v>0</v>
          </cell>
          <cell r="O922">
            <v>62.99</v>
          </cell>
        </row>
        <row r="923">
          <cell r="A923" t="str">
            <v>STANTN_2_STAGT1</v>
          </cell>
          <cell r="B923" t="str">
            <v>Stanton 1</v>
          </cell>
          <cell r="C923" t="str">
            <v>LA Basin</v>
          </cell>
          <cell r="D923">
            <v>49.65</v>
          </cell>
          <cell r="E923">
            <v>49.65</v>
          </cell>
          <cell r="F923">
            <v>49.65</v>
          </cell>
          <cell r="G923">
            <v>49.65</v>
          </cell>
          <cell r="H923">
            <v>49.65</v>
          </cell>
          <cell r="I923">
            <v>49.65</v>
          </cell>
          <cell r="J923">
            <v>49.65</v>
          </cell>
          <cell r="K923">
            <v>49.65</v>
          </cell>
          <cell r="L923">
            <v>49.65</v>
          </cell>
          <cell r="M923">
            <v>49.65</v>
          </cell>
          <cell r="N923">
            <v>49.65</v>
          </cell>
          <cell r="O923">
            <v>49.65</v>
          </cell>
        </row>
        <row r="924">
          <cell r="A924" t="str">
            <v>STANTN_2_STAGT2</v>
          </cell>
          <cell r="B924" t="str">
            <v>Stanton 2</v>
          </cell>
          <cell r="C924" t="str">
            <v>LA Basin</v>
          </cell>
          <cell r="D924">
            <v>49.65</v>
          </cell>
          <cell r="E924">
            <v>49.65</v>
          </cell>
          <cell r="F924">
            <v>49.65</v>
          </cell>
          <cell r="G924">
            <v>49.65</v>
          </cell>
          <cell r="H924">
            <v>49.65</v>
          </cell>
          <cell r="I924">
            <v>49.65</v>
          </cell>
          <cell r="J924">
            <v>49.65</v>
          </cell>
          <cell r="K924">
            <v>49.65</v>
          </cell>
          <cell r="L924">
            <v>49.65</v>
          </cell>
          <cell r="M924">
            <v>49.65</v>
          </cell>
          <cell r="N924">
            <v>49.65</v>
          </cell>
          <cell r="O924">
            <v>49.65</v>
          </cell>
        </row>
        <row r="925">
          <cell r="A925" t="str">
            <v>STIGCT_2_LODI</v>
          </cell>
          <cell r="B925" t="str">
            <v>LODI STIG UNIT</v>
          </cell>
          <cell r="C925" t="str">
            <v>Sierra</v>
          </cell>
          <cell r="D925">
            <v>49.5</v>
          </cell>
          <cell r="E925">
            <v>49.5</v>
          </cell>
          <cell r="F925">
            <v>49.5</v>
          </cell>
          <cell r="G925">
            <v>49.5</v>
          </cell>
          <cell r="H925">
            <v>49.5</v>
          </cell>
          <cell r="I925">
            <v>49.5</v>
          </cell>
          <cell r="J925">
            <v>49.5</v>
          </cell>
          <cell r="K925">
            <v>49.5</v>
          </cell>
          <cell r="L925">
            <v>49.5</v>
          </cell>
          <cell r="M925">
            <v>49.5</v>
          </cell>
          <cell r="N925">
            <v>49.5</v>
          </cell>
          <cell r="O925">
            <v>49.5</v>
          </cell>
        </row>
        <row r="926">
          <cell r="A926" t="str">
            <v>STNRES_1_UNIT</v>
          </cell>
          <cell r="B926" t="str">
            <v>Covanta Stanislaus</v>
          </cell>
          <cell r="C926" t="str">
            <v>Stockton</v>
          </cell>
          <cell r="D926">
            <v>14.53</v>
          </cell>
          <cell r="E926">
            <v>19.27</v>
          </cell>
          <cell r="F926">
            <v>19.71</v>
          </cell>
          <cell r="G926">
            <v>17.93</v>
          </cell>
          <cell r="H926">
            <v>13.83</v>
          </cell>
          <cell r="I926">
            <v>17.87</v>
          </cell>
          <cell r="J926">
            <v>19.8</v>
          </cell>
          <cell r="K926">
            <v>19.600000000000001</v>
          </cell>
          <cell r="L926">
            <v>19.55</v>
          </cell>
          <cell r="M926">
            <v>18.87</v>
          </cell>
          <cell r="N926">
            <v>19.079999999999998</v>
          </cell>
          <cell r="O926">
            <v>18.45</v>
          </cell>
        </row>
        <row r="927">
          <cell r="A927" t="str">
            <v>STOILS_1_UNITS</v>
          </cell>
          <cell r="B927" t="str">
            <v>Chevron Richmond Refinery</v>
          </cell>
          <cell r="C927" t="str">
            <v>Bay Area</v>
          </cell>
          <cell r="D927">
            <v>0</v>
          </cell>
          <cell r="E927">
            <v>7.46</v>
          </cell>
          <cell r="F927">
            <v>0.19</v>
          </cell>
          <cell r="G927">
            <v>0</v>
          </cell>
          <cell r="H927">
            <v>0</v>
          </cell>
          <cell r="I927">
            <v>0</v>
          </cell>
          <cell r="J927">
            <v>6.49</v>
          </cell>
          <cell r="K927">
            <v>3.33</v>
          </cell>
          <cell r="L927">
            <v>0</v>
          </cell>
          <cell r="M927">
            <v>11.34</v>
          </cell>
          <cell r="N927">
            <v>16.559999999999999</v>
          </cell>
          <cell r="O927">
            <v>0</v>
          </cell>
        </row>
        <row r="928">
          <cell r="A928" t="str">
            <v>STOREY_2_MDRCH2</v>
          </cell>
          <cell r="B928" t="str">
            <v>Madera Chowchilla 2</v>
          </cell>
          <cell r="C928" t="str">
            <v>Fresno</v>
          </cell>
          <cell r="D928">
            <v>0</v>
          </cell>
          <cell r="E928">
            <v>0</v>
          </cell>
          <cell r="F928">
            <v>0.05</v>
          </cell>
          <cell r="G928">
            <v>0.14000000000000001</v>
          </cell>
          <cell r="H928">
            <v>0.18</v>
          </cell>
          <cell r="I928">
            <v>0.31</v>
          </cell>
          <cell r="J928">
            <v>0.33</v>
          </cell>
          <cell r="K928">
            <v>0.17</v>
          </cell>
          <cell r="L928">
            <v>0.13</v>
          </cell>
          <cell r="M928">
            <v>0.14000000000000001</v>
          </cell>
          <cell r="N928">
            <v>0</v>
          </cell>
          <cell r="O928">
            <v>0</v>
          </cell>
        </row>
        <row r="929">
          <cell r="A929" t="str">
            <v>STOREY_2_MDRCH3</v>
          </cell>
          <cell r="B929" t="str">
            <v>Madera Chowchilla 3</v>
          </cell>
          <cell r="C929" t="str">
            <v>Fresno</v>
          </cell>
          <cell r="D929">
            <v>0</v>
          </cell>
          <cell r="E929">
            <v>0</v>
          </cell>
          <cell r="F929">
            <v>0</v>
          </cell>
          <cell r="G929">
            <v>0.05</v>
          </cell>
          <cell r="H929">
            <v>7.0000000000000007E-2</v>
          </cell>
          <cell r="I929">
            <v>0.2</v>
          </cell>
          <cell r="J929">
            <v>0.23</v>
          </cell>
          <cell r="K929">
            <v>0.1</v>
          </cell>
          <cell r="L929">
            <v>0.06</v>
          </cell>
          <cell r="M929">
            <v>7.0000000000000007E-2</v>
          </cell>
          <cell r="N929">
            <v>0</v>
          </cell>
          <cell r="O929">
            <v>0</v>
          </cell>
        </row>
        <row r="930">
          <cell r="A930" t="str">
            <v>STOREY_2_MDRCH4</v>
          </cell>
          <cell r="B930" t="str">
            <v>Madera Chowchilla 4</v>
          </cell>
          <cell r="C930" t="str">
            <v>Fresno</v>
          </cell>
          <cell r="D930">
            <v>0</v>
          </cell>
          <cell r="E930">
            <v>0</v>
          </cell>
          <cell r="F930">
            <v>0.03</v>
          </cell>
          <cell r="G930">
            <v>0.23</v>
          </cell>
          <cell r="H930">
            <v>0.22</v>
          </cell>
          <cell r="I930">
            <v>0.35</v>
          </cell>
          <cell r="J930">
            <v>0.39</v>
          </cell>
          <cell r="K930">
            <v>0.17</v>
          </cell>
          <cell r="L930">
            <v>0.08</v>
          </cell>
          <cell r="M930">
            <v>0.08</v>
          </cell>
          <cell r="N930">
            <v>0</v>
          </cell>
          <cell r="O930">
            <v>0</v>
          </cell>
        </row>
        <row r="931">
          <cell r="A931" t="str">
            <v>STOREY_7_MDRCHW</v>
          </cell>
          <cell r="B931" t="str">
            <v>Madera Canal Site 980</v>
          </cell>
          <cell r="C931" t="str">
            <v>Fresno</v>
          </cell>
          <cell r="D931">
            <v>0</v>
          </cell>
          <cell r="E931">
            <v>0</v>
          </cell>
          <cell r="F931">
            <v>0.12</v>
          </cell>
          <cell r="G931">
            <v>0.44</v>
          </cell>
          <cell r="H931">
            <v>0.4</v>
          </cell>
          <cell r="I931">
            <v>0.71</v>
          </cell>
          <cell r="J931">
            <v>0.91</v>
          </cell>
          <cell r="K931">
            <v>0.06</v>
          </cell>
          <cell r="L931">
            <v>0</v>
          </cell>
          <cell r="M931">
            <v>0.13</v>
          </cell>
          <cell r="N931">
            <v>0</v>
          </cell>
          <cell r="O931">
            <v>0</v>
          </cell>
        </row>
        <row r="932">
          <cell r="A932" t="str">
            <v>STROUD_6_SOLAR</v>
          </cell>
          <cell r="B932" t="str">
            <v>Stroud Solar Station</v>
          </cell>
          <cell r="C932" t="str">
            <v>Fresno</v>
          </cell>
          <cell r="D932">
            <v>0.08</v>
          </cell>
          <cell r="E932">
            <v>0.6</v>
          </cell>
          <cell r="F932">
            <v>0.7</v>
          </cell>
          <cell r="G932">
            <v>0.88</v>
          </cell>
          <cell r="H932">
            <v>1.28</v>
          </cell>
          <cell r="I932">
            <v>2.62</v>
          </cell>
          <cell r="J932">
            <v>2.88</v>
          </cell>
          <cell r="K932">
            <v>2.48</v>
          </cell>
          <cell r="L932">
            <v>2.2200000000000002</v>
          </cell>
          <cell r="M932">
            <v>1.48</v>
          </cell>
          <cell r="N932">
            <v>1.1399999999999999</v>
          </cell>
          <cell r="O932">
            <v>0.7</v>
          </cell>
        </row>
        <row r="933">
          <cell r="A933" t="str">
            <v>STROUD_6_WWHSR1</v>
          </cell>
          <cell r="B933" t="str">
            <v>Winter Wheat Solar Farm</v>
          </cell>
          <cell r="C933" t="str">
            <v>Fresno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>
            <v>0</v>
          </cell>
          <cell r="N933">
            <v>0</v>
          </cell>
          <cell r="O933">
            <v>0</v>
          </cell>
        </row>
        <row r="934">
          <cell r="A934" t="str">
            <v>SUMWHT_6_SWSSR1</v>
          </cell>
          <cell r="B934" t="str">
            <v>Summer Wheat Solar Farm</v>
          </cell>
          <cell r="C934" t="str">
            <v>Fresno</v>
          </cell>
          <cell r="D934">
            <v>7.0000000000000007E-2</v>
          </cell>
          <cell r="E934">
            <v>0.56000000000000005</v>
          </cell>
          <cell r="F934">
            <v>0.65</v>
          </cell>
          <cell r="G934">
            <v>0.81</v>
          </cell>
          <cell r="H934">
            <v>1.18</v>
          </cell>
          <cell r="I934">
            <v>2.42</v>
          </cell>
          <cell r="J934">
            <v>2.66</v>
          </cell>
          <cell r="K934">
            <v>2.29</v>
          </cell>
          <cell r="L934">
            <v>2.0499999999999998</v>
          </cell>
          <cell r="M934">
            <v>1.37</v>
          </cell>
          <cell r="N934">
            <v>1.05</v>
          </cell>
          <cell r="O934">
            <v>0.65</v>
          </cell>
        </row>
        <row r="935">
          <cell r="A935" t="str">
            <v>SUNRIS_2_PL1X3</v>
          </cell>
          <cell r="B935" t="str">
            <v>Sunrise Power Project AGGREGATE II</v>
          </cell>
          <cell r="C935" t="str">
            <v>CAISO System</v>
          </cell>
          <cell r="D935">
            <v>586.02</v>
          </cell>
          <cell r="E935">
            <v>586.02</v>
          </cell>
          <cell r="F935">
            <v>586.02</v>
          </cell>
          <cell r="G935">
            <v>586.02</v>
          </cell>
          <cell r="H935">
            <v>586.02</v>
          </cell>
          <cell r="I935">
            <v>586.02</v>
          </cell>
          <cell r="J935">
            <v>586.02</v>
          </cell>
          <cell r="K935">
            <v>586.02</v>
          </cell>
          <cell r="L935">
            <v>586.02</v>
          </cell>
          <cell r="M935">
            <v>586.02</v>
          </cell>
          <cell r="N935">
            <v>586.02</v>
          </cell>
          <cell r="O935">
            <v>586.02</v>
          </cell>
        </row>
        <row r="936">
          <cell r="A936" t="str">
            <v>SUNSET_2_UNITS</v>
          </cell>
          <cell r="B936" t="str">
            <v>MIDWAY SUNSET COGENERATION PLANT</v>
          </cell>
          <cell r="C936" t="str">
            <v>CAISO System</v>
          </cell>
          <cell r="D936">
            <v>248</v>
          </cell>
          <cell r="E936">
            <v>248</v>
          </cell>
          <cell r="F936">
            <v>248</v>
          </cell>
          <cell r="G936">
            <v>245</v>
          </cell>
          <cell r="H936">
            <v>240</v>
          </cell>
          <cell r="I936">
            <v>234</v>
          </cell>
          <cell r="J936">
            <v>229</v>
          </cell>
          <cell r="K936">
            <v>229</v>
          </cell>
          <cell r="L936">
            <v>231</v>
          </cell>
          <cell r="M936">
            <v>243</v>
          </cell>
          <cell r="N936">
            <v>246</v>
          </cell>
          <cell r="O936">
            <v>248</v>
          </cell>
        </row>
        <row r="937">
          <cell r="A937" t="str">
            <v>SUNSHN_2_LNDFL</v>
          </cell>
          <cell r="B937" t="str">
            <v>Sunshine Gas Producers</v>
          </cell>
          <cell r="C937" t="str">
            <v>Big Creek-Ventura</v>
          </cell>
          <cell r="D937">
            <v>18.100000000000001</v>
          </cell>
          <cell r="E937">
            <v>17.52</v>
          </cell>
          <cell r="F937">
            <v>17.850000000000001</v>
          </cell>
          <cell r="G937">
            <v>16.8</v>
          </cell>
          <cell r="H937">
            <v>17.649999999999999</v>
          </cell>
          <cell r="I937">
            <v>17.53</v>
          </cell>
          <cell r="J937">
            <v>16.940000000000001</v>
          </cell>
          <cell r="K937">
            <v>16.440000000000001</v>
          </cell>
          <cell r="L937">
            <v>16.72</v>
          </cell>
          <cell r="M937">
            <v>16.329999999999998</v>
          </cell>
          <cell r="N937">
            <v>17.260000000000002</v>
          </cell>
          <cell r="O937">
            <v>16.010000000000002</v>
          </cell>
        </row>
        <row r="938">
          <cell r="A938" t="str">
            <v>SUNSLR_1_SSVSR1</v>
          </cell>
          <cell r="B938" t="str">
            <v>Sunshine Valley Solar 1</v>
          </cell>
          <cell r="C938" t="str">
            <v>CAISO System</v>
          </cell>
          <cell r="D938">
            <v>0.4</v>
          </cell>
          <cell r="E938">
            <v>3</v>
          </cell>
          <cell r="F938">
            <v>3.5</v>
          </cell>
          <cell r="G938">
            <v>4.4000000000000004</v>
          </cell>
          <cell r="H938">
            <v>6.4</v>
          </cell>
          <cell r="I938">
            <v>13.1</v>
          </cell>
          <cell r="J938">
            <v>14.4</v>
          </cell>
          <cell r="K938">
            <v>12.4</v>
          </cell>
          <cell r="L938">
            <v>11.1</v>
          </cell>
          <cell r="M938">
            <v>7.4</v>
          </cell>
          <cell r="N938">
            <v>5.7</v>
          </cell>
          <cell r="O938">
            <v>3.5</v>
          </cell>
        </row>
        <row r="939">
          <cell r="A939" t="str">
            <v>SUNSPT_2_WNASR1</v>
          </cell>
          <cell r="B939" t="str">
            <v>Windhub Solar A</v>
          </cell>
          <cell r="C939" t="str">
            <v>CAISO System</v>
          </cell>
          <cell r="D939">
            <v>0.08</v>
          </cell>
          <cell r="E939">
            <v>0.6</v>
          </cell>
          <cell r="F939">
            <v>0.7</v>
          </cell>
          <cell r="G939">
            <v>0.88</v>
          </cell>
          <cell r="H939">
            <v>1.28</v>
          </cell>
          <cell r="I939">
            <v>2.62</v>
          </cell>
          <cell r="J939">
            <v>2.88</v>
          </cell>
          <cell r="K939">
            <v>2.48</v>
          </cell>
          <cell r="L939">
            <v>2.2200000000000002</v>
          </cell>
          <cell r="M939">
            <v>1.48</v>
          </cell>
          <cell r="N939">
            <v>1.1399999999999999</v>
          </cell>
          <cell r="O939">
            <v>0.7</v>
          </cell>
        </row>
        <row r="940">
          <cell r="A940" t="str">
            <v>SUNST2_5_SS2SR1</v>
          </cell>
          <cell r="B940" t="str">
            <v>Sun Streams Solar 2</v>
          </cell>
          <cell r="C940" t="str">
            <v>CAISO System</v>
          </cell>
          <cell r="D940">
            <v>0.6</v>
          </cell>
          <cell r="E940">
            <v>4.5</v>
          </cell>
          <cell r="F940">
            <v>5.25</v>
          </cell>
          <cell r="G940">
            <v>6.6</v>
          </cell>
          <cell r="H940">
            <v>9.6</v>
          </cell>
          <cell r="I940">
            <v>19.649999999999999</v>
          </cell>
          <cell r="J940">
            <v>21.6</v>
          </cell>
          <cell r="K940">
            <v>18.600000000000001</v>
          </cell>
          <cell r="L940">
            <v>16.649999999999999</v>
          </cell>
          <cell r="M940">
            <v>11.1</v>
          </cell>
          <cell r="N940">
            <v>8.5500000000000007</v>
          </cell>
          <cell r="O940">
            <v>5.25</v>
          </cell>
        </row>
        <row r="941">
          <cell r="A941" t="str">
            <v>SYCAMR_2_UNIT 1</v>
          </cell>
          <cell r="B941" t="str">
            <v>Sycamore Cogeneration Unit 1</v>
          </cell>
          <cell r="C941" t="str">
            <v>Big Creek-Ventura</v>
          </cell>
          <cell r="D941">
            <v>74</v>
          </cell>
          <cell r="E941">
            <v>74</v>
          </cell>
          <cell r="F941">
            <v>74</v>
          </cell>
          <cell r="G941">
            <v>74</v>
          </cell>
          <cell r="H941">
            <v>74</v>
          </cell>
          <cell r="I941">
            <v>74</v>
          </cell>
          <cell r="J941">
            <v>74</v>
          </cell>
          <cell r="K941">
            <v>74</v>
          </cell>
          <cell r="L941">
            <v>74</v>
          </cell>
          <cell r="M941">
            <v>74</v>
          </cell>
          <cell r="N941">
            <v>74</v>
          </cell>
          <cell r="O941">
            <v>74</v>
          </cell>
        </row>
        <row r="942">
          <cell r="A942" t="str">
            <v>SYCAMR_2_UNIT 2</v>
          </cell>
          <cell r="B942" t="str">
            <v>Sycamore Cogeneration Unit 2</v>
          </cell>
          <cell r="C942" t="str">
            <v>Big Creek-Ventura</v>
          </cell>
          <cell r="D942">
            <v>74</v>
          </cell>
          <cell r="E942">
            <v>74</v>
          </cell>
          <cell r="F942">
            <v>74</v>
          </cell>
          <cell r="G942">
            <v>74</v>
          </cell>
          <cell r="H942">
            <v>74</v>
          </cell>
          <cell r="I942">
            <v>73.67</v>
          </cell>
          <cell r="J942">
            <v>73.33</v>
          </cell>
          <cell r="K942">
            <v>73.33</v>
          </cell>
          <cell r="L942">
            <v>73.67</v>
          </cell>
          <cell r="M942">
            <v>74</v>
          </cell>
          <cell r="N942">
            <v>74</v>
          </cell>
          <cell r="O942">
            <v>74</v>
          </cell>
        </row>
        <row r="943">
          <cell r="A943" t="str">
            <v>SYCAMR_2_UNIT 3</v>
          </cell>
          <cell r="B943" t="str">
            <v>Sycamore Cogeneration Unit 3</v>
          </cell>
          <cell r="C943" t="str">
            <v>Big Creek-Ventura</v>
          </cell>
          <cell r="D943">
            <v>73</v>
          </cell>
          <cell r="E943">
            <v>73</v>
          </cell>
          <cell r="F943">
            <v>73</v>
          </cell>
          <cell r="G943">
            <v>73</v>
          </cell>
          <cell r="H943">
            <v>73</v>
          </cell>
          <cell r="I943">
            <v>73</v>
          </cell>
          <cell r="J943">
            <v>73</v>
          </cell>
          <cell r="K943">
            <v>73</v>
          </cell>
          <cell r="L943">
            <v>73</v>
          </cell>
          <cell r="M943">
            <v>73</v>
          </cell>
          <cell r="N943">
            <v>73</v>
          </cell>
          <cell r="O943">
            <v>73</v>
          </cell>
        </row>
        <row r="944">
          <cell r="A944" t="str">
            <v>SYCAMR_2_UNIT 4</v>
          </cell>
          <cell r="B944" t="str">
            <v>Sycamore Cogeneration Unit 4</v>
          </cell>
          <cell r="C944" t="str">
            <v>Big Creek-Ventura</v>
          </cell>
          <cell r="D944">
            <v>73</v>
          </cell>
          <cell r="E944">
            <v>73</v>
          </cell>
          <cell r="F944">
            <v>73</v>
          </cell>
          <cell r="G944">
            <v>73</v>
          </cell>
          <cell r="H944">
            <v>73</v>
          </cell>
          <cell r="I944">
            <v>73</v>
          </cell>
          <cell r="J944">
            <v>73</v>
          </cell>
          <cell r="K944">
            <v>73</v>
          </cell>
          <cell r="L944">
            <v>73</v>
          </cell>
          <cell r="M944">
            <v>73</v>
          </cell>
          <cell r="N944">
            <v>73</v>
          </cell>
          <cell r="O944">
            <v>73</v>
          </cell>
        </row>
        <row r="945">
          <cell r="A945" t="str">
            <v>TANHIL_6_SOLART</v>
          </cell>
          <cell r="B945" t="str">
            <v>Berry Cogen 18</v>
          </cell>
          <cell r="C945" t="str">
            <v>CAISO System</v>
          </cell>
          <cell r="D945">
            <v>11.52</v>
          </cell>
          <cell r="E945">
            <v>11.84</v>
          </cell>
          <cell r="F945">
            <v>11.48</v>
          </cell>
          <cell r="G945">
            <v>10.039999999999999</v>
          </cell>
          <cell r="H945">
            <v>11.68</v>
          </cell>
          <cell r="I945">
            <v>11.01</v>
          </cell>
          <cell r="J945">
            <v>11.07</v>
          </cell>
          <cell r="K945">
            <v>10.82</v>
          </cell>
          <cell r="L945">
            <v>11.09</v>
          </cell>
          <cell r="M945">
            <v>9.36</v>
          </cell>
          <cell r="N945">
            <v>8.91</v>
          </cell>
          <cell r="O945">
            <v>11.87</v>
          </cell>
        </row>
        <row r="946">
          <cell r="A946" t="str">
            <v>TBLMTN_6_QF</v>
          </cell>
          <cell r="B946" t="str">
            <v>SMALL QF AGGREGATION - PARADISE</v>
          </cell>
          <cell r="C946" t="str">
            <v>CAISO System</v>
          </cell>
          <cell r="D946">
            <v>0.21</v>
          </cell>
          <cell r="E946">
            <v>0.32</v>
          </cell>
          <cell r="F946">
            <v>0.3</v>
          </cell>
          <cell r="G946">
            <v>0.38</v>
          </cell>
          <cell r="H946">
            <v>0.26</v>
          </cell>
          <cell r="I946">
            <v>0.21</v>
          </cell>
          <cell r="J946">
            <v>0.22</v>
          </cell>
          <cell r="K946">
            <v>0.21</v>
          </cell>
          <cell r="L946">
            <v>0.2</v>
          </cell>
          <cell r="M946">
            <v>0.15</v>
          </cell>
          <cell r="N946">
            <v>0.18</v>
          </cell>
          <cell r="O946">
            <v>0.19</v>
          </cell>
        </row>
        <row r="947">
          <cell r="A947" t="str">
            <v>TEHAPI_2_PW1WD1</v>
          </cell>
          <cell r="B947" t="str">
            <v>Point Wind 1</v>
          </cell>
          <cell r="C947" t="str">
            <v>CAISO System</v>
          </cell>
          <cell r="D947">
            <v>8.3914832168495401</v>
          </cell>
          <cell r="E947">
            <v>8.9249236346301064</v>
          </cell>
          <cell r="F947">
            <v>7.8419463046996132</v>
          </cell>
          <cell r="G947">
            <v>7.513241469132649</v>
          </cell>
          <cell r="H947">
            <v>7.9891378239407578</v>
          </cell>
          <cell r="I947">
            <v>7.3229889339567178</v>
          </cell>
          <cell r="J947">
            <v>6.8036651208456425</v>
          </cell>
          <cell r="K947">
            <v>5.1697156926725816</v>
          </cell>
          <cell r="L947">
            <v>5.3404625500529912</v>
          </cell>
          <cell r="M947">
            <v>4.9542877016613653</v>
          </cell>
          <cell r="N947">
            <v>6.676810694537898</v>
          </cell>
          <cell r="O947">
            <v>8.0878391297605994</v>
          </cell>
        </row>
        <row r="948">
          <cell r="A948" t="str">
            <v>TEHAPI_2_PW2WD2</v>
          </cell>
          <cell r="B948" t="str">
            <v>Point Wind 2</v>
          </cell>
          <cell r="C948" t="str">
            <v>CAISO System</v>
          </cell>
          <cell r="D948">
            <v>2.5444800657534929</v>
          </cell>
          <cell r="E948">
            <v>2.7062307925599818</v>
          </cell>
          <cell r="F948">
            <v>2.3778485320630538</v>
          </cell>
          <cell r="G948">
            <v>2.2781780828702916</v>
          </cell>
          <cell r="H948">
            <v>2.4224801992997875</v>
          </cell>
          <cell r="I948">
            <v>2.2204893798478995</v>
          </cell>
          <cell r="J948">
            <v>2.0630191143435934</v>
          </cell>
          <cell r="K948">
            <v>1.5675701405450657</v>
          </cell>
          <cell r="L948">
            <v>1.6193442981841033</v>
          </cell>
          <cell r="M948">
            <v>1.5022476922283357</v>
          </cell>
          <cell r="N948">
            <v>2.0245540956274106</v>
          </cell>
          <cell r="O948">
            <v>2.4524085800916535</v>
          </cell>
        </row>
        <row r="949">
          <cell r="A949" t="str">
            <v>TEHAPI_2_WIND1</v>
          </cell>
          <cell r="B949" t="str">
            <v>Wind Wall Monolith 1</v>
          </cell>
          <cell r="C949" t="str">
            <v>CAISO System</v>
          </cell>
          <cell r="D949">
            <v>3.507495090639364</v>
          </cell>
          <cell r="E949">
            <v>3.7304639744663639</v>
          </cell>
          <cell r="F949">
            <v>3.2777981501008071</v>
          </cell>
          <cell r="G949">
            <v>3.1404052045121729</v>
          </cell>
          <cell r="H949">
            <v>3.3393216636181102</v>
          </cell>
          <cell r="I949">
            <v>3.0608829298597779</v>
          </cell>
          <cell r="J949">
            <v>2.8438145430361343</v>
          </cell>
          <cell r="K949">
            <v>2.160851895126358</v>
          </cell>
          <cell r="L949">
            <v>2.232221133260726</v>
          </cell>
          <cell r="M949">
            <v>2.0708067146341991</v>
          </cell>
          <cell r="N949">
            <v>2.7907915832086183</v>
          </cell>
          <cell r="O949">
            <v>3.3805771051957865</v>
          </cell>
        </row>
        <row r="950">
          <cell r="A950" t="str">
            <v>TEHAPI_2_WIND2</v>
          </cell>
          <cell r="B950" t="str">
            <v>Wind Wall Monolith 2</v>
          </cell>
          <cell r="C950" t="str">
            <v>CAISO System</v>
          </cell>
          <cell r="D950">
            <v>4.1807221080366421</v>
          </cell>
          <cell r="E950">
            <v>4.4464875383311924</v>
          </cell>
          <cell r="F950">
            <v>3.9069372408758234</v>
          </cell>
          <cell r="G950">
            <v>3.743173155604937</v>
          </cell>
          <cell r="H950">
            <v>3.9802695496828453</v>
          </cell>
          <cell r="I950">
            <v>3.6483874116112012</v>
          </cell>
          <cell r="J950">
            <v>3.389655017039543</v>
          </cell>
          <cell r="K950">
            <v>2.5756048281455732</v>
          </cell>
          <cell r="L950">
            <v>2.6606726454886029</v>
          </cell>
          <cell r="M950">
            <v>2.4682764165362792</v>
          </cell>
          <cell r="N950">
            <v>3.3264548543433707</v>
          </cell>
          <cell r="O950">
            <v>4.0294435420117027</v>
          </cell>
        </row>
        <row r="951">
          <cell r="A951" t="str">
            <v>TENGEN_2_PL1X2</v>
          </cell>
          <cell r="B951" t="str">
            <v>Berry Cogen 42</v>
          </cell>
          <cell r="C951" t="str">
            <v>Big Creek-Ventura</v>
          </cell>
          <cell r="D951">
            <v>36.33</v>
          </cell>
          <cell r="E951">
            <v>33.799999999999997</v>
          </cell>
          <cell r="F951">
            <v>29.71</v>
          </cell>
          <cell r="G951">
            <v>21.79</v>
          </cell>
          <cell r="H951">
            <v>21.24</v>
          </cell>
          <cell r="I951">
            <v>37.31</v>
          </cell>
          <cell r="J951">
            <v>36.1</v>
          </cell>
          <cell r="K951">
            <v>34.18</v>
          </cell>
          <cell r="L951">
            <v>33.68</v>
          </cell>
          <cell r="M951">
            <v>24.97</v>
          </cell>
          <cell r="N951">
            <v>30.48</v>
          </cell>
          <cell r="O951">
            <v>24.81</v>
          </cell>
        </row>
        <row r="952">
          <cell r="A952" t="str">
            <v>TERMEX_2_PL1X3</v>
          </cell>
          <cell r="B952" t="str">
            <v>TDM</v>
          </cell>
          <cell r="C952" t="str">
            <v>San Diego-IV</v>
          </cell>
          <cell r="D952">
            <v>605</v>
          </cell>
          <cell r="E952">
            <v>605</v>
          </cell>
          <cell r="F952">
            <v>605</v>
          </cell>
          <cell r="G952">
            <v>605</v>
          </cell>
          <cell r="H952">
            <v>601</v>
          </cell>
          <cell r="I952">
            <v>593</v>
          </cell>
          <cell r="J952">
            <v>591</v>
          </cell>
          <cell r="K952">
            <v>593</v>
          </cell>
          <cell r="L952">
            <v>596</v>
          </cell>
          <cell r="M952">
            <v>605</v>
          </cell>
          <cell r="N952">
            <v>605</v>
          </cell>
          <cell r="O952">
            <v>605</v>
          </cell>
        </row>
        <row r="953">
          <cell r="A953" t="str">
            <v>TESLA_1_QF</v>
          </cell>
          <cell r="B953" t="str">
            <v>SMALL QF AGGREGATION - STOCKTON</v>
          </cell>
          <cell r="C953" t="str">
            <v>CAISO System</v>
          </cell>
          <cell r="D953">
            <v>0.06</v>
          </cell>
          <cell r="E953">
            <v>0.15</v>
          </cell>
          <cell r="F953">
            <v>0.19</v>
          </cell>
          <cell r="G953">
            <v>0.16</v>
          </cell>
          <cell r="H953">
            <v>0.22</v>
          </cell>
          <cell r="I953">
            <v>0.35</v>
          </cell>
          <cell r="J953">
            <v>0.34</v>
          </cell>
          <cell r="K953">
            <v>0.35</v>
          </cell>
          <cell r="L953">
            <v>0.3</v>
          </cell>
          <cell r="M953">
            <v>0.11</v>
          </cell>
          <cell r="N953">
            <v>0.05</v>
          </cell>
          <cell r="O953">
            <v>0.04</v>
          </cell>
        </row>
        <row r="954">
          <cell r="A954" t="str">
            <v>TIDWTR_2_UNITS</v>
          </cell>
          <cell r="B954" t="str">
            <v>MARTINEZ COGEN LIMITED PARTNERSHIP</v>
          </cell>
          <cell r="C954" t="str">
            <v>Bay Area</v>
          </cell>
          <cell r="D954">
            <v>23.95</v>
          </cell>
          <cell r="E954">
            <v>26.89</v>
          </cell>
          <cell r="F954">
            <v>22.49</v>
          </cell>
          <cell r="G954">
            <v>25.94</v>
          </cell>
          <cell r="H954">
            <v>38.840000000000003</v>
          </cell>
          <cell r="I954">
            <v>42.92</v>
          </cell>
          <cell r="J954">
            <v>43.59</v>
          </cell>
          <cell r="K954">
            <v>54.77</v>
          </cell>
          <cell r="L954">
            <v>62.6</v>
          </cell>
          <cell r="M954">
            <v>59.22</v>
          </cell>
          <cell r="N954">
            <v>33.119999999999997</v>
          </cell>
          <cell r="O954">
            <v>31.26</v>
          </cell>
        </row>
        <row r="955">
          <cell r="A955" t="str">
            <v>TIFFNY_1_DILLON</v>
          </cell>
          <cell r="B955" t="str">
            <v>TIFFNY_1_DILLON</v>
          </cell>
          <cell r="C955" t="str">
            <v>LA Basin</v>
          </cell>
          <cell r="D955">
            <v>7.9515002054796655</v>
          </cell>
          <cell r="E955">
            <v>8.4569712267499426</v>
          </cell>
          <cell r="F955">
            <v>7.4307766626970428</v>
          </cell>
          <cell r="G955">
            <v>7.119306508969661</v>
          </cell>
          <cell r="H955">
            <v>7.5702506228118356</v>
          </cell>
          <cell r="I955">
            <v>6.9390293120246849</v>
          </cell>
          <cell r="J955">
            <v>6.4469347323237294</v>
          </cell>
          <cell r="K955">
            <v>4.8986566892033299</v>
          </cell>
          <cell r="L955">
            <v>5.060450931825323</v>
          </cell>
          <cell r="M955">
            <v>4.6945240382135491</v>
          </cell>
          <cell r="N955">
            <v>6.3267315488356584</v>
          </cell>
          <cell r="O955">
            <v>7.6637768127864172</v>
          </cell>
        </row>
        <row r="956">
          <cell r="A956" t="str">
            <v>TIGRCK_7_UNITS</v>
          </cell>
          <cell r="B956" t="str">
            <v>TIGER CREEK HYDRO AGGREGATE</v>
          </cell>
          <cell r="C956" t="str">
            <v>CAISO System</v>
          </cell>
          <cell r="D956">
            <v>25.6</v>
          </cell>
          <cell r="E956">
            <v>14.46</v>
          </cell>
          <cell r="F956">
            <v>8</v>
          </cell>
          <cell r="G956">
            <v>0</v>
          </cell>
          <cell r="H956">
            <v>16</v>
          </cell>
          <cell r="I956">
            <v>36</v>
          </cell>
          <cell r="J956">
            <v>32.44</v>
          </cell>
          <cell r="K956">
            <v>40.4</v>
          </cell>
          <cell r="L956">
            <v>36.299999999999997</v>
          </cell>
          <cell r="M956">
            <v>30.77</v>
          </cell>
          <cell r="N956">
            <v>29.62</v>
          </cell>
          <cell r="O956">
            <v>30.16</v>
          </cell>
        </row>
        <row r="957">
          <cell r="A957" t="str">
            <v>TKOPWR_6_HYDRO</v>
          </cell>
          <cell r="B957" t="str">
            <v>Bear Creek Hydroelectric Project</v>
          </cell>
          <cell r="C957" t="str">
            <v>CAISO System</v>
          </cell>
          <cell r="D957">
            <v>0.48</v>
          </cell>
          <cell r="E957">
            <v>0.82</v>
          </cell>
          <cell r="F957">
            <v>0.88</v>
          </cell>
          <cell r="G957">
            <v>0.52</v>
          </cell>
          <cell r="H957">
            <v>0.25</v>
          </cell>
          <cell r="I957">
            <v>0.06</v>
          </cell>
          <cell r="J957">
            <v>0</v>
          </cell>
          <cell r="K957">
            <v>0</v>
          </cell>
          <cell r="L957">
            <v>0</v>
          </cell>
          <cell r="M957">
            <v>0.04</v>
          </cell>
          <cell r="N957">
            <v>0.04</v>
          </cell>
          <cell r="O957">
            <v>0.01</v>
          </cell>
        </row>
        <row r="958">
          <cell r="A958" t="str">
            <v>TMPLTN_2_SOLAR</v>
          </cell>
          <cell r="B958" t="str">
            <v>Vintner Solar</v>
          </cell>
          <cell r="C958" t="str">
            <v>CAISO System</v>
          </cell>
          <cell r="D958">
            <v>0.01</v>
          </cell>
          <cell r="E958">
            <v>0.05</v>
          </cell>
          <cell r="F958">
            <v>0.05</v>
          </cell>
          <cell r="G958">
            <v>7.0000000000000007E-2</v>
          </cell>
          <cell r="H958">
            <v>0.1</v>
          </cell>
          <cell r="I958">
            <v>0.2</v>
          </cell>
          <cell r="J958">
            <v>0.22</v>
          </cell>
          <cell r="K958">
            <v>0.19</v>
          </cell>
          <cell r="L958">
            <v>0.17</v>
          </cell>
          <cell r="M958">
            <v>0.11</v>
          </cell>
          <cell r="N958">
            <v>0.09</v>
          </cell>
          <cell r="O958">
            <v>0.05</v>
          </cell>
        </row>
        <row r="959">
          <cell r="A959" t="str">
            <v>TOADTW_6_UNIT</v>
          </cell>
          <cell r="B959" t="str">
            <v>TOAD TOWN</v>
          </cell>
          <cell r="C959" t="str">
            <v>CAISO System</v>
          </cell>
          <cell r="D959">
            <v>0.4</v>
          </cell>
          <cell r="E959">
            <v>0.47</v>
          </cell>
          <cell r="F959">
            <v>0.31</v>
          </cell>
          <cell r="G959">
            <v>0.16</v>
          </cell>
          <cell r="H959">
            <v>0.55000000000000004</v>
          </cell>
          <cell r="I959">
            <v>0.36</v>
          </cell>
          <cell r="J959">
            <v>0.44</v>
          </cell>
          <cell r="K959">
            <v>0.24</v>
          </cell>
          <cell r="L959">
            <v>0.1</v>
          </cell>
          <cell r="M959">
            <v>7.0000000000000007E-2</v>
          </cell>
          <cell r="N959">
            <v>0.12</v>
          </cell>
          <cell r="O959">
            <v>0.14000000000000001</v>
          </cell>
        </row>
        <row r="960">
          <cell r="A960" t="str">
            <v>TOPAZ_2_SOLAR</v>
          </cell>
          <cell r="B960" t="str">
            <v>Topaz Solar Farms</v>
          </cell>
          <cell r="C960" t="str">
            <v>CAISO System</v>
          </cell>
          <cell r="D960">
            <v>2.2000000000000002</v>
          </cell>
          <cell r="E960">
            <v>16.5</v>
          </cell>
          <cell r="F960">
            <v>19.25</v>
          </cell>
          <cell r="G960">
            <v>24.2</v>
          </cell>
          <cell r="H960">
            <v>35.200000000000003</v>
          </cell>
          <cell r="I960">
            <v>72.05</v>
          </cell>
          <cell r="J960">
            <v>79.2</v>
          </cell>
          <cell r="K960">
            <v>68.2</v>
          </cell>
          <cell r="L960">
            <v>61.05</v>
          </cell>
          <cell r="M960">
            <v>40.700000000000003</v>
          </cell>
          <cell r="N960">
            <v>31.35</v>
          </cell>
          <cell r="O960">
            <v>19.25</v>
          </cell>
        </row>
        <row r="961">
          <cell r="A961" t="str">
            <v>TORTLA_1_SOLAR</v>
          </cell>
          <cell r="B961" t="str">
            <v>Longboat Solar</v>
          </cell>
          <cell r="C961" t="str">
            <v>CAISO System</v>
          </cell>
          <cell r="D961">
            <v>0.08</v>
          </cell>
          <cell r="E961">
            <v>0.6</v>
          </cell>
          <cell r="F961">
            <v>0.7</v>
          </cell>
          <cell r="G961">
            <v>0.88</v>
          </cell>
          <cell r="H961">
            <v>1.28</v>
          </cell>
          <cell r="I961">
            <v>2.62</v>
          </cell>
          <cell r="J961">
            <v>2.88</v>
          </cell>
          <cell r="K961">
            <v>2.48</v>
          </cell>
          <cell r="L961">
            <v>2.2200000000000002</v>
          </cell>
          <cell r="M961">
            <v>1.48</v>
          </cell>
          <cell r="N961">
            <v>1.1399999999999999</v>
          </cell>
          <cell r="O961">
            <v>0.7</v>
          </cell>
        </row>
        <row r="962">
          <cell r="A962" t="str">
            <v>TRNQL8_2_AMASR1</v>
          </cell>
          <cell r="B962" t="str">
            <v>Tranquillity 8 Amarillo</v>
          </cell>
          <cell r="C962" t="str">
            <v>Fresno</v>
          </cell>
          <cell r="D962">
            <v>0.08</v>
          </cell>
          <cell r="E962">
            <v>0.6</v>
          </cell>
          <cell r="F962">
            <v>0.7</v>
          </cell>
          <cell r="G962">
            <v>0.88</v>
          </cell>
          <cell r="H962">
            <v>1.28</v>
          </cell>
          <cell r="I962">
            <v>2.62</v>
          </cell>
          <cell r="J962">
            <v>2.88</v>
          </cell>
          <cell r="K962">
            <v>2.48</v>
          </cell>
          <cell r="L962">
            <v>2.2200000000000002</v>
          </cell>
          <cell r="M962">
            <v>1.48</v>
          </cell>
          <cell r="N962">
            <v>1.1399999999999999</v>
          </cell>
          <cell r="O962">
            <v>0.7</v>
          </cell>
        </row>
        <row r="963">
          <cell r="A963" t="str">
            <v>TRNQL8_2_AZUSR1</v>
          </cell>
          <cell r="B963" t="str">
            <v>Tranquillity 8 Azul</v>
          </cell>
          <cell r="C963" t="str">
            <v>Fresno</v>
          </cell>
          <cell r="D963">
            <v>0.08</v>
          </cell>
          <cell r="E963">
            <v>0.6</v>
          </cell>
          <cell r="F963">
            <v>0.7</v>
          </cell>
          <cell r="G963">
            <v>0.88</v>
          </cell>
          <cell r="H963">
            <v>1.28</v>
          </cell>
          <cell r="I963">
            <v>2.62</v>
          </cell>
          <cell r="J963">
            <v>2.88</v>
          </cell>
          <cell r="K963">
            <v>2.48</v>
          </cell>
          <cell r="L963">
            <v>2.2200000000000002</v>
          </cell>
          <cell r="M963">
            <v>1.48</v>
          </cell>
          <cell r="N963">
            <v>1.1399999999999999</v>
          </cell>
          <cell r="O963">
            <v>0.7</v>
          </cell>
        </row>
        <row r="964">
          <cell r="A964" t="str">
            <v>TRNQL8_2_ROJSR1</v>
          </cell>
          <cell r="B964" t="str">
            <v>Tranquillity 8 Rojo</v>
          </cell>
          <cell r="C964" t="str">
            <v>Fresno</v>
          </cell>
          <cell r="D964">
            <v>0.4</v>
          </cell>
          <cell r="E964">
            <v>3</v>
          </cell>
          <cell r="F964">
            <v>3.5</v>
          </cell>
          <cell r="G964">
            <v>4.4000000000000004</v>
          </cell>
          <cell r="H964">
            <v>6.4</v>
          </cell>
          <cell r="I964">
            <v>13.1</v>
          </cell>
          <cell r="J964">
            <v>14.4</v>
          </cell>
          <cell r="K964">
            <v>12.4</v>
          </cell>
          <cell r="L964">
            <v>11.1</v>
          </cell>
          <cell r="M964">
            <v>7.4</v>
          </cell>
          <cell r="N964">
            <v>5.7</v>
          </cell>
          <cell r="O964">
            <v>3.5</v>
          </cell>
        </row>
        <row r="965">
          <cell r="A965" t="str">
            <v>TRNQL8_2_VERSR1</v>
          </cell>
          <cell r="B965" t="str">
            <v>Tranquillity 8 Verde</v>
          </cell>
          <cell r="C965" t="str">
            <v>Fresno</v>
          </cell>
          <cell r="D965">
            <v>0.24</v>
          </cell>
          <cell r="E965">
            <v>1.8</v>
          </cell>
          <cell r="F965">
            <v>2.1</v>
          </cell>
          <cell r="G965">
            <v>2.64</v>
          </cell>
          <cell r="H965">
            <v>3.84</v>
          </cell>
          <cell r="I965">
            <v>7.86</v>
          </cell>
          <cell r="J965">
            <v>8.64</v>
          </cell>
          <cell r="K965">
            <v>7.44</v>
          </cell>
          <cell r="L965">
            <v>6.66</v>
          </cell>
          <cell r="M965">
            <v>4.4400000000000004</v>
          </cell>
          <cell r="N965">
            <v>3.42</v>
          </cell>
          <cell r="O965">
            <v>2.1</v>
          </cell>
        </row>
        <row r="966">
          <cell r="A966" t="str">
            <v>TRNQLT_2_RETBT1</v>
          </cell>
          <cell r="B966" t="str">
            <v>RE Tranquillity BESS</v>
          </cell>
          <cell r="C966" t="str">
            <v>Fresno</v>
          </cell>
          <cell r="D966">
            <v>72</v>
          </cell>
          <cell r="E966">
            <v>72</v>
          </cell>
          <cell r="F966">
            <v>72</v>
          </cell>
          <cell r="G966">
            <v>72</v>
          </cell>
          <cell r="H966">
            <v>72</v>
          </cell>
          <cell r="I966">
            <v>72</v>
          </cell>
          <cell r="J966">
            <v>72</v>
          </cell>
          <cell r="K966">
            <v>72</v>
          </cell>
          <cell r="L966">
            <v>72</v>
          </cell>
          <cell r="M966">
            <v>72</v>
          </cell>
          <cell r="N966">
            <v>72</v>
          </cell>
          <cell r="O966">
            <v>72</v>
          </cell>
        </row>
        <row r="967">
          <cell r="A967" t="str">
            <v>TRNQLT_2_SOLAR</v>
          </cell>
          <cell r="B967" t="str">
            <v>Tranquillity</v>
          </cell>
          <cell r="C967" t="str">
            <v>Fresno</v>
          </cell>
          <cell r="D967">
            <v>0.45</v>
          </cell>
          <cell r="E967">
            <v>4.21</v>
          </cell>
          <cell r="F967">
            <v>5.12</v>
          </cell>
          <cell r="G967">
            <v>7</v>
          </cell>
          <cell r="H967">
            <v>10.26</v>
          </cell>
          <cell r="I967">
            <v>22.36</v>
          </cell>
          <cell r="J967">
            <v>24.76</v>
          </cell>
          <cell r="K967">
            <v>20.73</v>
          </cell>
          <cell r="L967">
            <v>17.82</v>
          </cell>
          <cell r="M967">
            <v>10.7</v>
          </cell>
          <cell r="N967">
            <v>7.33</v>
          </cell>
          <cell r="O967">
            <v>3.38</v>
          </cell>
        </row>
        <row r="968">
          <cell r="A968" t="str">
            <v>TRNSWD_1_QF</v>
          </cell>
          <cell r="B968" t="str">
            <v>FPL Energy C Wind</v>
          </cell>
          <cell r="C968" t="str">
            <v>LA Basin</v>
          </cell>
          <cell r="D968">
            <v>6.88599917794539</v>
          </cell>
          <cell r="E968">
            <v>7.32373708236545</v>
          </cell>
          <cell r="F968">
            <v>6.4350525898956397</v>
          </cell>
          <cell r="G968">
            <v>6.1653194367677262</v>
          </cell>
          <cell r="H968">
            <v>6.5558370393550502</v>
          </cell>
          <cell r="I968">
            <v>6.0091993842133773</v>
          </cell>
          <cell r="J968">
            <v>5.58304547819235</v>
          </cell>
          <cell r="K968">
            <v>4.2422366928500841</v>
          </cell>
          <cell r="L968">
            <v>4.3823505069607291</v>
          </cell>
          <cell r="M968">
            <v>4.0654578170929332</v>
          </cell>
          <cell r="N968">
            <v>5.4789495212916801</v>
          </cell>
          <cell r="O968">
            <v>6.6368307198730365</v>
          </cell>
        </row>
        <row r="969">
          <cell r="A969" t="str">
            <v>TULARE_2_TULBM1</v>
          </cell>
          <cell r="B969" t="str">
            <v>Tulare BioMAT Fuel Cell</v>
          </cell>
          <cell r="C969" t="str">
            <v>Big Creek-Ventura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</row>
        <row r="970">
          <cell r="A970" t="str">
            <v>TULEWD_1_TULWD1</v>
          </cell>
          <cell r="B970" t="str">
            <v>Tule Wind</v>
          </cell>
          <cell r="C970" t="str">
            <v>San Diego-IV</v>
          </cell>
          <cell r="D970">
            <v>23.059350595891029</v>
          </cell>
          <cell r="E970">
            <v>24.525216557574833</v>
          </cell>
          <cell r="F970">
            <v>21.549252321821424</v>
          </cell>
          <cell r="G970">
            <v>20.645988876012016</v>
          </cell>
          <cell r="H970">
            <v>21.953726806154325</v>
          </cell>
          <cell r="I970">
            <v>20.123185004871587</v>
          </cell>
          <cell r="J970">
            <v>18.696110723738816</v>
          </cell>
          <cell r="K970">
            <v>14.206104398689657</v>
          </cell>
          <cell r="L970">
            <v>14.675307702293436</v>
          </cell>
          <cell r="M970">
            <v>13.614119710819292</v>
          </cell>
          <cell r="N970">
            <v>18.347521491623411</v>
          </cell>
          <cell r="O970">
            <v>22.224952757080608</v>
          </cell>
        </row>
        <row r="971">
          <cell r="A971" t="str">
            <v>TULLCK_7_UNITS</v>
          </cell>
          <cell r="B971" t="str">
            <v>Tullock Hydro</v>
          </cell>
          <cell r="C971" t="str">
            <v>Stockton</v>
          </cell>
          <cell r="D971">
            <v>4.09</v>
          </cell>
          <cell r="E971">
            <v>9.0299999999999994</v>
          </cell>
          <cell r="F971">
            <v>15.19</v>
          </cell>
          <cell r="G971">
            <v>19.61</v>
          </cell>
          <cell r="H971">
            <v>21.79</v>
          </cell>
          <cell r="I971">
            <v>24.04</v>
          </cell>
          <cell r="J971">
            <v>22.18</v>
          </cell>
          <cell r="K971">
            <v>19.14</v>
          </cell>
          <cell r="L971">
            <v>14.14</v>
          </cell>
          <cell r="M971">
            <v>9.7899999999999991</v>
          </cell>
          <cell r="N971">
            <v>2.93</v>
          </cell>
          <cell r="O971">
            <v>5.99</v>
          </cell>
        </row>
        <row r="972">
          <cell r="A972" t="str">
            <v>TUPMAN_1_BIOGAS</v>
          </cell>
          <cell r="B972" t="str">
            <v>ABEC Bidart-Stockale #1</v>
          </cell>
          <cell r="C972" t="str">
            <v>CAISO System</v>
          </cell>
          <cell r="D972">
            <v>0.32</v>
          </cell>
          <cell r="E972">
            <v>0.33</v>
          </cell>
          <cell r="F972">
            <v>0.33</v>
          </cell>
          <cell r="G972">
            <v>0.34</v>
          </cell>
          <cell r="H972">
            <v>0.36</v>
          </cell>
          <cell r="I972">
            <v>0.36</v>
          </cell>
          <cell r="J972">
            <v>0.34</v>
          </cell>
          <cell r="K972">
            <v>0.34</v>
          </cell>
          <cell r="L972">
            <v>0.35</v>
          </cell>
          <cell r="M972">
            <v>0.32</v>
          </cell>
          <cell r="N972">
            <v>0.3</v>
          </cell>
          <cell r="O972">
            <v>0.3</v>
          </cell>
        </row>
        <row r="973">
          <cell r="A973" t="str">
            <v>TVYVLY_6_KRSHY1</v>
          </cell>
          <cell r="B973" t="str">
            <v>Kings River Syphon</v>
          </cell>
          <cell r="C973" t="str">
            <v>Fresno</v>
          </cell>
          <cell r="D973">
            <v>0.81</v>
          </cell>
          <cell r="E973">
            <v>0.81</v>
          </cell>
          <cell r="F973">
            <v>0.28000000000000003</v>
          </cell>
          <cell r="G973">
            <v>0.28000000000000003</v>
          </cell>
          <cell r="H973">
            <v>0.28000000000000003</v>
          </cell>
          <cell r="I973">
            <v>0.81</v>
          </cell>
          <cell r="J973">
            <v>0.98</v>
          </cell>
          <cell r="K973">
            <v>1</v>
          </cell>
          <cell r="L973">
            <v>1.04</v>
          </cell>
          <cell r="M973">
            <v>1.04</v>
          </cell>
          <cell r="N973">
            <v>1.04</v>
          </cell>
          <cell r="O973">
            <v>1.04</v>
          </cell>
        </row>
        <row r="974">
          <cell r="A974" t="str">
            <v>TWISSL_6_SOLAR</v>
          </cell>
          <cell r="B974" t="str">
            <v>Nickel 1 ("NLH1")</v>
          </cell>
          <cell r="C974" t="str">
            <v>CAISO System</v>
          </cell>
          <cell r="D974">
            <v>0.01</v>
          </cell>
          <cell r="E974">
            <v>0.05</v>
          </cell>
          <cell r="F974">
            <v>0.05</v>
          </cell>
          <cell r="G974">
            <v>7.0000000000000007E-2</v>
          </cell>
          <cell r="H974">
            <v>0.1</v>
          </cell>
          <cell r="I974">
            <v>0.2</v>
          </cell>
          <cell r="J974">
            <v>0.22</v>
          </cell>
          <cell r="K974">
            <v>0.19</v>
          </cell>
          <cell r="L974">
            <v>0.17</v>
          </cell>
          <cell r="M974">
            <v>0.11</v>
          </cell>
          <cell r="N974">
            <v>0.09</v>
          </cell>
          <cell r="O974">
            <v>0.05</v>
          </cell>
        </row>
        <row r="975">
          <cell r="A975" t="str">
            <v>TWISSL_6_SOLAR1</v>
          </cell>
          <cell r="B975" t="str">
            <v>Coronal Lost Hills</v>
          </cell>
          <cell r="C975" t="str">
            <v>CAISO System</v>
          </cell>
          <cell r="D975">
            <v>0.08</v>
          </cell>
          <cell r="E975">
            <v>0.6</v>
          </cell>
          <cell r="F975">
            <v>0.7</v>
          </cell>
          <cell r="G975">
            <v>0.88</v>
          </cell>
          <cell r="H975">
            <v>1.28</v>
          </cell>
          <cell r="I975">
            <v>2.62</v>
          </cell>
          <cell r="J975">
            <v>2.88</v>
          </cell>
          <cell r="K975">
            <v>2.48</v>
          </cell>
          <cell r="L975">
            <v>2.2200000000000002</v>
          </cell>
          <cell r="M975">
            <v>1.48</v>
          </cell>
          <cell r="N975">
            <v>1.1399999999999999</v>
          </cell>
          <cell r="O975">
            <v>0.7</v>
          </cell>
        </row>
        <row r="976">
          <cell r="A976" t="str">
            <v>TX-ELK_6_ECKSR2</v>
          </cell>
          <cell r="B976" t="str">
            <v>Eagle Creek</v>
          </cell>
          <cell r="C976" t="str">
            <v>CAISO System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  <cell r="M976">
            <v>0</v>
          </cell>
          <cell r="N976">
            <v>0</v>
          </cell>
          <cell r="O976">
            <v>0</v>
          </cell>
        </row>
        <row r="977">
          <cell r="A977" t="str">
            <v>TX-ELK_6_SOLAR1</v>
          </cell>
          <cell r="B977" t="str">
            <v>Castor</v>
          </cell>
          <cell r="C977" t="str">
            <v>CAISO System</v>
          </cell>
          <cell r="D977">
            <v>0</v>
          </cell>
          <cell r="E977">
            <v>0</v>
          </cell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  <cell r="M977">
            <v>0</v>
          </cell>
          <cell r="N977">
            <v>0</v>
          </cell>
          <cell r="O977">
            <v>0</v>
          </cell>
        </row>
        <row r="978">
          <cell r="A978" t="str">
            <v>TXMCKT_6_UNIT</v>
          </cell>
          <cell r="B978" t="str">
            <v>McKittrick Cogen</v>
          </cell>
          <cell r="C978" t="str">
            <v>CAISO System</v>
          </cell>
          <cell r="D978">
            <v>3.47</v>
          </cell>
          <cell r="E978">
            <v>3.33</v>
          </cell>
          <cell r="F978">
            <v>4.12</v>
          </cell>
          <cell r="G978">
            <v>5.08</v>
          </cell>
          <cell r="H978">
            <v>3.75</v>
          </cell>
          <cell r="I978">
            <v>3.83</v>
          </cell>
          <cell r="J978">
            <v>3.5</v>
          </cell>
          <cell r="K978">
            <v>3.33</v>
          </cell>
          <cell r="L978">
            <v>3.46</v>
          </cell>
          <cell r="M978">
            <v>3.67</v>
          </cell>
          <cell r="N978">
            <v>3.69</v>
          </cell>
          <cell r="O978">
            <v>4.0999999999999996</v>
          </cell>
        </row>
        <row r="979">
          <cell r="A979" t="str">
            <v>UKIAH_7_LAKEMN</v>
          </cell>
          <cell r="B979" t="str">
            <v>UKIAH LAKE MENDOCINO HYDRO</v>
          </cell>
          <cell r="C979" t="str">
            <v>NCNB</v>
          </cell>
          <cell r="D979">
            <v>0.87</v>
          </cell>
          <cell r="E979">
            <v>0.42</v>
          </cell>
          <cell r="F979">
            <v>0.95</v>
          </cell>
          <cell r="G979">
            <v>0.55000000000000004</v>
          </cell>
          <cell r="H979">
            <v>0.6</v>
          </cell>
          <cell r="I979">
            <v>0.68</v>
          </cell>
          <cell r="J979">
            <v>0.76</v>
          </cell>
          <cell r="K979">
            <v>0.7</v>
          </cell>
          <cell r="L979">
            <v>0.6</v>
          </cell>
          <cell r="M979">
            <v>0.45</v>
          </cell>
          <cell r="N979">
            <v>0.28000000000000003</v>
          </cell>
          <cell r="O979">
            <v>0.4</v>
          </cell>
        </row>
        <row r="980">
          <cell r="A980" t="str">
            <v>ULTPCH_1_UNIT 1</v>
          </cell>
          <cell r="B980" t="str">
            <v>Pacific Ultrapower Chinese Station</v>
          </cell>
          <cell r="C980" t="str">
            <v>Stockton</v>
          </cell>
          <cell r="D980">
            <v>17.989999999999998</v>
          </cell>
          <cell r="E980">
            <v>18</v>
          </cell>
          <cell r="F980">
            <v>14.98</v>
          </cell>
          <cell r="G980">
            <v>16.8</v>
          </cell>
          <cell r="H980">
            <v>17.739999999999998</v>
          </cell>
          <cell r="I980">
            <v>14.2</v>
          </cell>
          <cell r="J980">
            <v>17.149999999999999</v>
          </cell>
          <cell r="K980">
            <v>17.98</v>
          </cell>
          <cell r="L980">
            <v>17.61</v>
          </cell>
          <cell r="M980">
            <v>16.55</v>
          </cell>
          <cell r="N980">
            <v>14.91</v>
          </cell>
          <cell r="O980">
            <v>17.809999999999999</v>
          </cell>
        </row>
        <row r="981">
          <cell r="A981" t="str">
            <v>ULTPFR_1_UNIT 1</v>
          </cell>
          <cell r="B981" t="str">
            <v>Rio Bravo Fresno</v>
          </cell>
          <cell r="C981" t="str">
            <v>Fresno</v>
          </cell>
          <cell r="D981">
            <v>23.98</v>
          </cell>
          <cell r="E981">
            <v>23.03</v>
          </cell>
          <cell r="F981">
            <v>24.3</v>
          </cell>
          <cell r="G981">
            <v>21.66</v>
          </cell>
          <cell r="H981">
            <v>23.54</v>
          </cell>
          <cell r="I981">
            <v>24.04</v>
          </cell>
          <cell r="J981">
            <v>24.01</v>
          </cell>
          <cell r="K981">
            <v>19.46</v>
          </cell>
          <cell r="L981">
            <v>15.53</v>
          </cell>
          <cell r="M981">
            <v>15.75</v>
          </cell>
          <cell r="N981">
            <v>23.88</v>
          </cell>
          <cell r="O981">
            <v>22.8</v>
          </cell>
        </row>
        <row r="982">
          <cell r="A982" t="str">
            <v>ULTRCK_2_UNIT</v>
          </cell>
          <cell r="B982" t="str">
            <v>Rio Bravo Rocklin</v>
          </cell>
          <cell r="C982" t="str">
            <v>Sierra</v>
          </cell>
          <cell r="D982">
            <v>15.36</v>
          </cell>
          <cell r="E982">
            <v>20.65</v>
          </cell>
          <cell r="F982">
            <v>15.39</v>
          </cell>
          <cell r="G982">
            <v>23.85</v>
          </cell>
          <cell r="H982">
            <v>21.52</v>
          </cell>
          <cell r="I982">
            <v>23.36</v>
          </cell>
          <cell r="J982">
            <v>21.69</v>
          </cell>
          <cell r="K982">
            <v>23.11</v>
          </cell>
          <cell r="L982">
            <v>19.79</v>
          </cell>
          <cell r="M982">
            <v>23.06</v>
          </cell>
          <cell r="N982">
            <v>23.55</v>
          </cell>
          <cell r="O982">
            <v>22.98</v>
          </cell>
        </row>
        <row r="983">
          <cell r="A983" t="str">
            <v>UNCHEM_1_UNIT</v>
          </cell>
          <cell r="B983" t="str">
            <v>CONTRA COSTA CARBON PLANT</v>
          </cell>
          <cell r="C983" t="str">
            <v>Bay Area</v>
          </cell>
          <cell r="D983">
            <v>12.22</v>
          </cell>
          <cell r="E983">
            <v>12.39</v>
          </cell>
          <cell r="F983">
            <v>13.5</v>
          </cell>
          <cell r="G983">
            <v>12.81</v>
          </cell>
          <cell r="H983">
            <v>12.87</v>
          </cell>
          <cell r="I983">
            <v>13.38</v>
          </cell>
          <cell r="J983">
            <v>12.36</v>
          </cell>
          <cell r="K983">
            <v>13.41</v>
          </cell>
          <cell r="L983">
            <v>13.6</v>
          </cell>
          <cell r="M983">
            <v>12.54</v>
          </cell>
          <cell r="N983">
            <v>13.36</v>
          </cell>
          <cell r="O983">
            <v>13.35</v>
          </cell>
        </row>
        <row r="984">
          <cell r="A984" t="str">
            <v>UNOCAL_1_UNITS</v>
          </cell>
          <cell r="B984" t="str">
            <v>TOSCO (RODEO PLANT)</v>
          </cell>
          <cell r="C984" t="str">
            <v>Bay Area</v>
          </cell>
          <cell r="D984">
            <v>4.41</v>
          </cell>
          <cell r="E984">
            <v>5.37</v>
          </cell>
          <cell r="F984">
            <v>5.61</v>
          </cell>
          <cell r="G984">
            <v>4.0999999999999996</v>
          </cell>
          <cell r="H984">
            <v>2.68</v>
          </cell>
          <cell r="I984">
            <v>2.5099999999999998</v>
          </cell>
          <cell r="J984">
            <v>2.3199999999999998</v>
          </cell>
          <cell r="K984">
            <v>2.12</v>
          </cell>
          <cell r="L984">
            <v>2.33</v>
          </cell>
          <cell r="M984">
            <v>6.33</v>
          </cell>
          <cell r="N984">
            <v>6.89</v>
          </cell>
          <cell r="O984">
            <v>5.75</v>
          </cell>
        </row>
        <row r="985">
          <cell r="A985" t="str">
            <v>UNVRSY_1_UNIT 1</v>
          </cell>
          <cell r="B985" t="str">
            <v>Berry Cogen 38 - Unit 1</v>
          </cell>
          <cell r="C985" t="str">
            <v>CAISO System</v>
          </cell>
          <cell r="D985">
            <v>35.979999999999997</v>
          </cell>
          <cell r="E985">
            <v>31.41</v>
          </cell>
          <cell r="F985">
            <v>35.869999999999997</v>
          </cell>
          <cell r="G985">
            <v>31.66</v>
          </cell>
          <cell r="H985">
            <v>34.96</v>
          </cell>
          <cell r="I985">
            <v>34.200000000000003</v>
          </cell>
          <cell r="J985">
            <v>33.49</v>
          </cell>
          <cell r="K985">
            <v>32.99</v>
          </cell>
          <cell r="L985">
            <v>32.630000000000003</v>
          </cell>
          <cell r="M985">
            <v>29.54</v>
          </cell>
          <cell r="N985">
            <v>35.19</v>
          </cell>
          <cell r="O985">
            <v>35.450000000000003</v>
          </cell>
        </row>
        <row r="986">
          <cell r="A986" t="str">
            <v>USWND2_1_WIND1</v>
          </cell>
          <cell r="B986" t="str">
            <v>Golden Hills A</v>
          </cell>
          <cell r="C986" t="str">
            <v>CAISO System</v>
          </cell>
          <cell r="D986">
            <v>14.10666816453919</v>
          </cell>
          <cell r="E986">
            <v>15.135315702831228</v>
          </cell>
          <cell r="F986">
            <v>13.499180536809346</v>
          </cell>
          <cell r="G986">
            <v>14.260999738984868</v>
          </cell>
          <cell r="H986">
            <v>14.753699355424596</v>
          </cell>
          <cell r="I986">
            <v>10.883378660944928</v>
          </cell>
          <cell r="J986">
            <v>9.6793292025048991</v>
          </cell>
          <cell r="K986">
            <v>9.0908838857927705</v>
          </cell>
          <cell r="L986">
            <v>9.3336170930184963</v>
          </cell>
          <cell r="M986">
            <v>7.8216074428225983</v>
          </cell>
          <cell r="N986">
            <v>9.8815647693352702</v>
          </cell>
          <cell r="O986">
            <v>12.63066544132926</v>
          </cell>
        </row>
        <row r="987">
          <cell r="A987" t="str">
            <v>USWND2_1_WIND2</v>
          </cell>
          <cell r="B987" t="str">
            <v>Golden Hills B</v>
          </cell>
          <cell r="C987" t="str">
            <v>CAISO System</v>
          </cell>
          <cell r="D987">
            <v>14.10666816453919</v>
          </cell>
          <cell r="E987">
            <v>15.135315702831228</v>
          </cell>
          <cell r="F987">
            <v>13.499180536809346</v>
          </cell>
          <cell r="G987">
            <v>14.260999738984868</v>
          </cell>
          <cell r="H987">
            <v>14.753699355424596</v>
          </cell>
          <cell r="I987">
            <v>10.883378660944928</v>
          </cell>
          <cell r="J987">
            <v>9.6793292025048991</v>
          </cell>
          <cell r="K987">
            <v>9.0908838857927705</v>
          </cell>
          <cell r="L987">
            <v>9.3336170930184963</v>
          </cell>
          <cell r="M987">
            <v>7.8216074428225983</v>
          </cell>
          <cell r="N987">
            <v>9.8815647693352702</v>
          </cell>
          <cell r="O987">
            <v>12.63066544132926</v>
          </cell>
        </row>
        <row r="988">
          <cell r="A988" t="str">
            <v>USWND2_1_WIND3</v>
          </cell>
          <cell r="B988" t="str">
            <v>Golden Hills C</v>
          </cell>
          <cell r="C988" t="str">
            <v>CAISO System</v>
          </cell>
          <cell r="D988">
            <v>15.10490539033526</v>
          </cell>
          <cell r="E988">
            <v>16.206343629660999</v>
          </cell>
          <cell r="F988">
            <v>14.454429811294924</v>
          </cell>
          <cell r="G988">
            <v>15.27015800729292</v>
          </cell>
          <cell r="H988">
            <v>15.797722773499334</v>
          </cell>
          <cell r="I988">
            <v>11.653524636952204</v>
          </cell>
          <cell r="J988">
            <v>10.364272423538765</v>
          </cell>
          <cell r="K988">
            <v>9.7341866561095767</v>
          </cell>
          <cell r="L988">
            <v>9.9940965148708276</v>
          </cell>
          <cell r="M988">
            <v>8.3750917683854631</v>
          </cell>
          <cell r="N988">
            <v>10.580818887090839</v>
          </cell>
          <cell r="O988">
            <v>13.524455547047159</v>
          </cell>
        </row>
        <row r="989">
          <cell r="A989" t="str">
            <v>USWND4_2_UNIT2</v>
          </cell>
          <cell r="B989" t="str">
            <v>Altamont Landfill Gas to Energy</v>
          </cell>
          <cell r="C989" t="str">
            <v>CAISO System</v>
          </cell>
          <cell r="D989">
            <v>7.4</v>
          </cell>
          <cell r="E989">
            <v>7.4</v>
          </cell>
          <cell r="F989">
            <v>7.35</v>
          </cell>
          <cell r="G989">
            <v>6.41</v>
          </cell>
          <cell r="H989">
            <v>7.4</v>
          </cell>
          <cell r="I989">
            <v>7.4</v>
          </cell>
          <cell r="J989">
            <v>7.4</v>
          </cell>
          <cell r="K989">
            <v>7.4</v>
          </cell>
          <cell r="L989">
            <v>7.4</v>
          </cell>
          <cell r="M989">
            <v>7.23</v>
          </cell>
          <cell r="N989">
            <v>7.4</v>
          </cell>
          <cell r="O989">
            <v>7.4</v>
          </cell>
        </row>
        <row r="990">
          <cell r="A990" t="str">
            <v>USWNDR_2_LABWD1</v>
          </cell>
          <cell r="B990" t="str">
            <v>LaBrisa Wind Project</v>
          </cell>
          <cell r="C990" t="str">
            <v>Bay Area</v>
          </cell>
          <cell r="D990">
            <v>2.9553075763699423</v>
          </cell>
          <cell r="E990">
            <v>3.1708063623249778</v>
          </cell>
          <cell r="F990">
            <v>2.8280406152533546</v>
          </cell>
          <cell r="G990">
            <v>2.9876396101225282</v>
          </cell>
          <cell r="H990">
            <v>3.0908588035107396</v>
          </cell>
          <cell r="I990">
            <v>2.2800374289689094</v>
          </cell>
          <cell r="J990">
            <v>2.0277924306923669</v>
          </cell>
          <cell r="K990">
            <v>1.9045147805431781</v>
          </cell>
          <cell r="L990">
            <v>1.955366709431249</v>
          </cell>
          <cell r="M990">
            <v>1.6386049112058516</v>
          </cell>
          <cell r="N990">
            <v>2.0701602170395121</v>
          </cell>
          <cell r="O990">
            <v>2.6460891287700963</v>
          </cell>
        </row>
        <row r="991">
          <cell r="A991" t="str">
            <v>USWNDR_2_SMUD</v>
          </cell>
          <cell r="B991" t="str">
            <v>SOLANO WIND FARM</v>
          </cell>
          <cell r="C991" t="str">
            <v>Bay Area</v>
          </cell>
          <cell r="D991">
            <v>33.552592017053414</v>
          </cell>
          <cell r="E991">
            <v>35.999221566929585</v>
          </cell>
          <cell r="F991">
            <v>32.107687785176424</v>
          </cell>
          <cell r="G991">
            <v>33.919668373591101</v>
          </cell>
          <cell r="H991">
            <v>35.091550282525262</v>
          </cell>
          <cell r="I991">
            <v>25.886024943560354</v>
          </cell>
          <cell r="J991">
            <v>23.022203396460675</v>
          </cell>
          <cell r="K991">
            <v>21.622591141766883</v>
          </cell>
          <cell r="L991">
            <v>22.199930041076115</v>
          </cell>
          <cell r="M991">
            <v>18.603627758557103</v>
          </cell>
          <cell r="N991">
            <v>23.50321899745526</v>
          </cell>
          <cell r="O991">
            <v>30.041931908636496</v>
          </cell>
        </row>
        <row r="992">
          <cell r="A992" t="str">
            <v>USWNDR_2_SMUD2</v>
          </cell>
          <cell r="B992" t="str">
            <v>Solano Wind Project Phase 3</v>
          </cell>
          <cell r="C992" t="str">
            <v>Bay Area</v>
          </cell>
          <cell r="D992">
            <v>41.965367584453176</v>
          </cell>
          <cell r="E992">
            <v>45.02545034501469</v>
          </cell>
          <cell r="F992">
            <v>40.158176736597632</v>
          </cell>
          <cell r="G992">
            <v>42.424482463739899</v>
          </cell>
          <cell r="H992">
            <v>43.890195009852498</v>
          </cell>
          <cell r="I992">
            <v>32.376531491358513</v>
          </cell>
          <cell r="J992">
            <v>28.794652515831611</v>
          </cell>
          <cell r="K992">
            <v>27.04410988371313</v>
          </cell>
          <cell r="L992">
            <v>27.766207273923737</v>
          </cell>
          <cell r="M992">
            <v>23.268189739123091</v>
          </cell>
          <cell r="N992">
            <v>29.396275081961068</v>
          </cell>
          <cell r="O992">
            <v>37.574465628535364</v>
          </cell>
        </row>
        <row r="993">
          <cell r="A993" t="str">
            <v>USWPFK_6_FRICK</v>
          </cell>
          <cell r="B993" t="str">
            <v>Frick Summit Wind Repower</v>
          </cell>
          <cell r="C993" t="str">
            <v>Bay Area</v>
          </cell>
          <cell r="D993">
            <v>3.2836750848554912</v>
          </cell>
          <cell r="E993">
            <v>3.5231181803610867</v>
          </cell>
          <cell r="F993">
            <v>3.1422673502815051</v>
          </cell>
          <cell r="G993">
            <v>3.3195995668028089</v>
          </cell>
          <cell r="H993">
            <v>3.4342875594563771</v>
          </cell>
          <cell r="I993">
            <v>2.5333749210765659</v>
          </cell>
          <cell r="J993">
            <v>2.2531027007692965</v>
          </cell>
          <cell r="K993">
            <v>2.1161275339368646</v>
          </cell>
          <cell r="L993">
            <v>2.1726296771458324</v>
          </cell>
          <cell r="M993">
            <v>1.8206721235620573</v>
          </cell>
          <cell r="N993">
            <v>2.3001780189327912</v>
          </cell>
          <cell r="O993">
            <v>2.9400990319667737</v>
          </cell>
        </row>
        <row r="994">
          <cell r="A994" t="str">
            <v>USWPJR_2_UNITS</v>
          </cell>
          <cell r="B994" t="str">
            <v>Vasco Wind</v>
          </cell>
          <cell r="C994" t="str">
            <v>Bay Area</v>
          </cell>
          <cell r="D994">
            <v>25.678339163569945</v>
          </cell>
          <cell r="E994">
            <v>27.5507841704237</v>
          </cell>
          <cell r="F994">
            <v>24.572530679201371</v>
          </cell>
          <cell r="G994">
            <v>25.959268612397967</v>
          </cell>
          <cell r="H994">
            <v>26.85612871494887</v>
          </cell>
          <cell r="I994">
            <v>19.810991882818747</v>
          </cell>
          <cell r="J994">
            <v>17.619263120015901</v>
          </cell>
          <cell r="K994">
            <v>16.548117315386282</v>
          </cell>
          <cell r="L994">
            <v>16.989964075280408</v>
          </cell>
          <cell r="M994">
            <v>14.237656006255289</v>
          </cell>
          <cell r="N994">
            <v>17.987392108054426</v>
          </cell>
          <cell r="O994">
            <v>22.991574429980169</v>
          </cell>
        </row>
        <row r="995">
          <cell r="A995" t="str">
            <v>VACADX_1_SOLAR</v>
          </cell>
          <cell r="B995" t="str">
            <v>Vaca-Dixon Solar Station</v>
          </cell>
          <cell r="C995" t="str">
            <v>CAISO System</v>
          </cell>
          <cell r="D995">
            <v>0.01</v>
          </cell>
          <cell r="E995">
            <v>0.08</v>
          </cell>
          <cell r="F995">
            <v>0.09</v>
          </cell>
          <cell r="G995">
            <v>0.11</v>
          </cell>
          <cell r="H995">
            <v>0.16</v>
          </cell>
          <cell r="I995">
            <v>0.33</v>
          </cell>
          <cell r="J995">
            <v>0.36</v>
          </cell>
          <cell r="K995">
            <v>0.31</v>
          </cell>
          <cell r="L995">
            <v>0.28000000000000003</v>
          </cell>
          <cell r="M995">
            <v>0.19</v>
          </cell>
          <cell r="N995">
            <v>0.14000000000000001</v>
          </cell>
          <cell r="O995">
            <v>0.09</v>
          </cell>
        </row>
        <row r="996">
          <cell r="A996" t="str">
            <v>VACADX_1_UNITA1</v>
          </cell>
          <cell r="B996" t="str">
            <v>CalPeak Power Vaca Dixon Unit 1</v>
          </cell>
          <cell r="C996" t="str">
            <v>CAISO System</v>
          </cell>
          <cell r="D996">
            <v>50.61</v>
          </cell>
          <cell r="E996">
            <v>50.61</v>
          </cell>
          <cell r="F996">
            <v>50.61</v>
          </cell>
          <cell r="G996">
            <v>50.61</v>
          </cell>
          <cell r="H996">
            <v>50.61</v>
          </cell>
          <cell r="I996">
            <v>50.61</v>
          </cell>
          <cell r="J996">
            <v>50.61</v>
          </cell>
          <cell r="K996">
            <v>50.61</v>
          </cell>
          <cell r="L996">
            <v>50.61</v>
          </cell>
          <cell r="M996">
            <v>50.61</v>
          </cell>
          <cell r="N996">
            <v>50.61</v>
          </cell>
          <cell r="O996">
            <v>50.61</v>
          </cell>
        </row>
        <row r="997">
          <cell r="A997" t="str">
            <v>VALLEY_5_PERRIS</v>
          </cell>
          <cell r="B997" t="str">
            <v>MWD Perris Hydroelectric Recovery Plant</v>
          </cell>
          <cell r="C997" t="str">
            <v>LA Basin</v>
          </cell>
          <cell r="D997">
            <v>1.6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>
            <v>0</v>
          </cell>
          <cell r="N997">
            <v>0</v>
          </cell>
          <cell r="O997">
            <v>0</v>
          </cell>
        </row>
        <row r="998">
          <cell r="A998" t="str">
            <v>VALLEY_5_REDMTN</v>
          </cell>
          <cell r="B998" t="str">
            <v xml:space="preserve">MWD Red Mountain Hydroelectric Recovery </v>
          </cell>
          <cell r="C998" t="str">
            <v>LA Basin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1.21</v>
          </cell>
          <cell r="L998">
            <v>1.33</v>
          </cell>
          <cell r="M998">
            <v>1.44</v>
          </cell>
          <cell r="N998">
            <v>1.31</v>
          </cell>
          <cell r="O998">
            <v>1.01</v>
          </cell>
        </row>
        <row r="999">
          <cell r="A999" t="str">
            <v>VALLEY_5_SOLAR1</v>
          </cell>
          <cell r="B999" t="str">
            <v>Kona Solar - Meridian #1</v>
          </cell>
          <cell r="C999" t="str">
            <v>LA Basin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</row>
        <row r="1000">
          <cell r="A1000" t="str">
            <v>VALLEY_5_SOLAR2</v>
          </cell>
          <cell r="B1000" t="str">
            <v>AP North Lake Solar</v>
          </cell>
          <cell r="C1000" t="str">
            <v>LA Basin</v>
          </cell>
          <cell r="D1000">
            <v>0.08</v>
          </cell>
          <cell r="E1000">
            <v>0.6</v>
          </cell>
          <cell r="F1000">
            <v>0.7</v>
          </cell>
          <cell r="G1000">
            <v>0.88</v>
          </cell>
          <cell r="H1000">
            <v>1.28</v>
          </cell>
          <cell r="I1000">
            <v>2.62</v>
          </cell>
          <cell r="J1000">
            <v>2.88</v>
          </cell>
          <cell r="K1000">
            <v>2.48</v>
          </cell>
          <cell r="L1000">
            <v>2.2200000000000002</v>
          </cell>
          <cell r="M1000">
            <v>1.48</v>
          </cell>
          <cell r="N1000">
            <v>1.1399999999999999</v>
          </cell>
          <cell r="O1000">
            <v>0.7</v>
          </cell>
        </row>
        <row r="1001">
          <cell r="A1001" t="str">
            <v>VALTNE_2_AVASR1</v>
          </cell>
          <cell r="B1001" t="str">
            <v>Valentine Solar</v>
          </cell>
          <cell r="C1001" t="str">
            <v>CAISO System</v>
          </cell>
          <cell r="D1001">
            <v>0.4</v>
          </cell>
          <cell r="E1001">
            <v>3</v>
          </cell>
          <cell r="F1001">
            <v>3.5</v>
          </cell>
          <cell r="G1001">
            <v>4.4000000000000004</v>
          </cell>
          <cell r="H1001">
            <v>6.4</v>
          </cell>
          <cell r="I1001">
            <v>13.1</v>
          </cell>
          <cell r="J1001">
            <v>14.4</v>
          </cell>
          <cell r="K1001">
            <v>12.4</v>
          </cell>
          <cell r="L1001">
            <v>11.1</v>
          </cell>
          <cell r="M1001">
            <v>7.4</v>
          </cell>
          <cell r="N1001">
            <v>5.7</v>
          </cell>
          <cell r="O1001">
            <v>3.5</v>
          </cell>
        </row>
        <row r="1002">
          <cell r="A1002" t="str">
            <v>VEAVST_1_SOLAR</v>
          </cell>
          <cell r="B1002" t="str">
            <v>Community Solar</v>
          </cell>
          <cell r="C1002" t="str">
            <v>CAISO System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  <cell r="M1002">
            <v>0</v>
          </cell>
          <cell r="N1002">
            <v>0</v>
          </cell>
          <cell r="O1002">
            <v>0</v>
          </cell>
        </row>
        <row r="1003">
          <cell r="A1003" t="str">
            <v>VEDDER_1_SEKERN</v>
          </cell>
          <cell r="B1003" t="str">
            <v>TEXACO EXPLORATION &amp; PROD (SE KERN RIVER</v>
          </cell>
          <cell r="C1003" t="str">
            <v>Kern</v>
          </cell>
          <cell r="D1003">
            <v>0.33</v>
          </cell>
          <cell r="E1003">
            <v>2.67</v>
          </cell>
          <cell r="F1003">
            <v>2.78</v>
          </cell>
          <cell r="G1003">
            <v>2.1</v>
          </cell>
          <cell r="H1003">
            <v>2.12</v>
          </cell>
          <cell r="I1003">
            <v>1.27</v>
          </cell>
          <cell r="J1003">
            <v>2.02</v>
          </cell>
          <cell r="K1003">
            <v>2.37</v>
          </cell>
          <cell r="L1003">
            <v>3.45</v>
          </cell>
          <cell r="M1003">
            <v>3.51</v>
          </cell>
          <cell r="N1003">
            <v>2.38</v>
          </cell>
          <cell r="O1003">
            <v>1.8</v>
          </cell>
        </row>
        <row r="1004">
          <cell r="A1004" t="str">
            <v>VEGA_6_SOLAR1</v>
          </cell>
          <cell r="B1004" t="str">
            <v>Vega Solar</v>
          </cell>
          <cell r="C1004" t="str">
            <v>Fresno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  <cell r="M1004">
            <v>0</v>
          </cell>
          <cell r="N1004">
            <v>0</v>
          </cell>
          <cell r="O1004">
            <v>0</v>
          </cell>
        </row>
        <row r="1005">
          <cell r="A1005" t="str">
            <v>VENWD_1_WIND3</v>
          </cell>
          <cell r="B1005" t="str">
            <v>Painted Hills</v>
          </cell>
          <cell r="C1005" t="str">
            <v>LA Basin</v>
          </cell>
          <cell r="D1005">
            <v>7.868451203333545</v>
          </cell>
          <cell r="E1005">
            <v>8.3686428606038881</v>
          </cell>
          <cell r="F1005">
            <v>7.3531663286644298</v>
          </cell>
          <cell r="G1005">
            <v>7.0449493076537557</v>
          </cell>
          <cell r="H1005">
            <v>7.4911835607513568</v>
          </cell>
          <cell r="I1005">
            <v>6.8665550058768723</v>
          </cell>
          <cell r="J1005">
            <v>6.3796000806750151</v>
          </cell>
          <cell r="K1005">
            <v>4.8474929415605397</v>
          </cell>
          <cell r="L1005">
            <v>5.0075973332040364</v>
          </cell>
          <cell r="M1005">
            <v>4.645492342703319</v>
          </cell>
          <cell r="N1005">
            <v>6.2606523526589308</v>
          </cell>
          <cell r="O1005">
            <v>7.5837329216306477</v>
          </cell>
        </row>
        <row r="1006">
          <cell r="A1006" t="str">
            <v>VERNON_6_GONZL1</v>
          </cell>
          <cell r="B1006" t="str">
            <v>H. Gonzales Unit #1</v>
          </cell>
          <cell r="C1006" t="str">
            <v>LA Basin</v>
          </cell>
          <cell r="D1006">
            <v>5.75</v>
          </cell>
          <cell r="E1006">
            <v>5.75</v>
          </cell>
          <cell r="F1006">
            <v>5.75</v>
          </cell>
          <cell r="G1006">
            <v>5.75</v>
          </cell>
          <cell r="H1006">
            <v>5.75</v>
          </cell>
          <cell r="I1006">
            <v>5.75</v>
          </cell>
          <cell r="J1006">
            <v>5.75</v>
          </cell>
          <cell r="K1006">
            <v>5.75</v>
          </cell>
          <cell r="L1006">
            <v>5.75</v>
          </cell>
          <cell r="M1006">
            <v>5.75</v>
          </cell>
          <cell r="N1006">
            <v>5.75</v>
          </cell>
          <cell r="O1006">
            <v>5.75</v>
          </cell>
        </row>
        <row r="1007">
          <cell r="A1007" t="str">
            <v>VERNON_6_GONZL2</v>
          </cell>
          <cell r="B1007" t="str">
            <v>H. Gonzales Unit #2</v>
          </cell>
          <cell r="C1007" t="str">
            <v>LA Basin</v>
          </cell>
          <cell r="D1007">
            <v>5.75</v>
          </cell>
          <cell r="E1007">
            <v>5.75</v>
          </cell>
          <cell r="F1007">
            <v>5.75</v>
          </cell>
          <cell r="G1007">
            <v>5.75</v>
          </cell>
          <cell r="H1007">
            <v>5.75</v>
          </cell>
          <cell r="I1007">
            <v>5.75</v>
          </cell>
          <cell r="J1007">
            <v>5.75</v>
          </cell>
          <cell r="K1007">
            <v>5.75</v>
          </cell>
          <cell r="L1007">
            <v>5.75</v>
          </cell>
          <cell r="M1007">
            <v>5.75</v>
          </cell>
          <cell r="N1007">
            <v>5.75</v>
          </cell>
          <cell r="O1007">
            <v>5.75</v>
          </cell>
        </row>
        <row r="1008">
          <cell r="A1008" t="str">
            <v>VERNON_6_MALBRG</v>
          </cell>
          <cell r="B1008" t="str">
            <v>Malburg Generating Station</v>
          </cell>
          <cell r="C1008" t="str">
            <v>LA Basin</v>
          </cell>
          <cell r="D1008">
            <v>134</v>
          </cell>
          <cell r="E1008">
            <v>134</v>
          </cell>
          <cell r="F1008">
            <v>134</v>
          </cell>
          <cell r="G1008">
            <v>134</v>
          </cell>
          <cell r="H1008">
            <v>134</v>
          </cell>
          <cell r="I1008">
            <v>134</v>
          </cell>
          <cell r="J1008">
            <v>134</v>
          </cell>
          <cell r="K1008">
            <v>134</v>
          </cell>
          <cell r="L1008">
            <v>134</v>
          </cell>
          <cell r="M1008">
            <v>134</v>
          </cell>
          <cell r="N1008">
            <v>134</v>
          </cell>
          <cell r="O1008">
            <v>134</v>
          </cell>
        </row>
        <row r="1009">
          <cell r="A1009" t="str">
            <v>VESTAL_2_KERN</v>
          </cell>
          <cell r="B1009" t="str">
            <v>KERN RIVER PH 3 UNITS 1 &amp; 2 AGGREGATE</v>
          </cell>
          <cell r="C1009" t="str">
            <v>Big Creek-Ventura</v>
          </cell>
          <cell r="D1009">
            <v>10.18</v>
          </cell>
          <cell r="E1009">
            <v>16.11</v>
          </cell>
          <cell r="F1009">
            <v>15.62</v>
          </cell>
          <cell r="G1009">
            <v>24.4</v>
          </cell>
          <cell r="H1009">
            <v>28.48</v>
          </cell>
          <cell r="I1009">
            <v>20.58</v>
          </cell>
          <cell r="J1009">
            <v>12.19</v>
          </cell>
          <cell r="K1009">
            <v>10.18</v>
          </cell>
          <cell r="L1009">
            <v>5.64</v>
          </cell>
          <cell r="M1009">
            <v>4.37</v>
          </cell>
          <cell r="N1009">
            <v>7.7</v>
          </cell>
          <cell r="O1009">
            <v>9.64</v>
          </cell>
        </row>
        <row r="1010">
          <cell r="A1010" t="str">
            <v>VESTAL_2_RTS042</v>
          </cell>
          <cell r="B1010" t="str">
            <v>SPVP042 Porterville Solar</v>
          </cell>
          <cell r="C1010" t="str">
            <v>Big Creek-Ventura</v>
          </cell>
          <cell r="D1010">
            <v>0</v>
          </cell>
          <cell r="E1010">
            <v>0</v>
          </cell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  <cell r="M1010">
            <v>0</v>
          </cell>
          <cell r="N1010">
            <v>0</v>
          </cell>
          <cell r="O1010">
            <v>0</v>
          </cell>
        </row>
        <row r="1011">
          <cell r="A1011" t="str">
            <v>VESTAL_2_SOLAR1</v>
          </cell>
          <cell r="B1011" t="str">
            <v>NICOLIS</v>
          </cell>
          <cell r="C1011" t="str">
            <v>Big Creek-Ventura</v>
          </cell>
          <cell r="D1011">
            <v>0.08</v>
          </cell>
          <cell r="E1011">
            <v>0.6</v>
          </cell>
          <cell r="F1011">
            <v>0.7</v>
          </cell>
          <cell r="G1011">
            <v>0.88</v>
          </cell>
          <cell r="H1011">
            <v>1.28</v>
          </cell>
          <cell r="I1011">
            <v>2.62</v>
          </cell>
          <cell r="J1011">
            <v>2.88</v>
          </cell>
          <cell r="K1011">
            <v>2.48</v>
          </cell>
          <cell r="L1011">
            <v>2.2200000000000002</v>
          </cell>
          <cell r="M1011">
            <v>1.48</v>
          </cell>
          <cell r="N1011">
            <v>1.1399999999999999</v>
          </cell>
          <cell r="O1011">
            <v>0.7</v>
          </cell>
        </row>
        <row r="1012">
          <cell r="A1012" t="str">
            <v>VESTAL_2_SOLAR2</v>
          </cell>
          <cell r="B1012" t="str">
            <v>TROPICO</v>
          </cell>
          <cell r="C1012" t="str">
            <v>Big Creek-Ventura</v>
          </cell>
          <cell r="D1012">
            <v>0.06</v>
          </cell>
          <cell r="E1012">
            <v>0.42</v>
          </cell>
          <cell r="F1012">
            <v>0.49</v>
          </cell>
          <cell r="G1012">
            <v>0.62</v>
          </cell>
          <cell r="H1012">
            <v>0.9</v>
          </cell>
          <cell r="I1012">
            <v>1.83</v>
          </cell>
          <cell r="J1012">
            <v>2.02</v>
          </cell>
          <cell r="K1012">
            <v>1.74</v>
          </cell>
          <cell r="L1012">
            <v>1.55</v>
          </cell>
          <cell r="M1012">
            <v>1.04</v>
          </cell>
          <cell r="N1012">
            <v>0.8</v>
          </cell>
          <cell r="O1012">
            <v>0.49</v>
          </cell>
        </row>
        <row r="1013">
          <cell r="A1013" t="str">
            <v>VESTAL_2_TS5SR1</v>
          </cell>
          <cell r="B1013" t="str">
            <v>Tulare Solar 5</v>
          </cell>
          <cell r="C1013" t="str">
            <v>Big Creek-Ventura</v>
          </cell>
          <cell r="D1013">
            <v>0.22</v>
          </cell>
          <cell r="E1013">
            <v>1.67</v>
          </cell>
          <cell r="F1013">
            <v>1.95</v>
          </cell>
          <cell r="G1013">
            <v>2.46</v>
          </cell>
          <cell r="H1013">
            <v>3.57</v>
          </cell>
          <cell r="I1013">
            <v>7.31</v>
          </cell>
          <cell r="J1013">
            <v>8.0399999999999991</v>
          </cell>
          <cell r="K1013">
            <v>6.92</v>
          </cell>
          <cell r="L1013">
            <v>6.2</v>
          </cell>
          <cell r="M1013">
            <v>4.13</v>
          </cell>
          <cell r="N1013">
            <v>3.18</v>
          </cell>
          <cell r="O1013">
            <v>1.95</v>
          </cell>
        </row>
        <row r="1014">
          <cell r="A1014" t="str">
            <v>VESTAL_2_UNIT1</v>
          </cell>
          <cell r="B1014" t="str">
            <v>CALGREN-PIXLEY</v>
          </cell>
          <cell r="C1014" t="str">
            <v>Big Creek-Ventura</v>
          </cell>
          <cell r="D1014">
            <v>3.33</v>
          </cell>
          <cell r="E1014">
            <v>2.5499999999999998</v>
          </cell>
          <cell r="F1014">
            <v>3.46</v>
          </cell>
          <cell r="G1014">
            <v>2.8</v>
          </cell>
          <cell r="H1014">
            <v>3.07</v>
          </cell>
          <cell r="I1014">
            <v>2.88</v>
          </cell>
          <cell r="J1014">
            <v>2.93</v>
          </cell>
          <cell r="K1014">
            <v>2.83</v>
          </cell>
          <cell r="L1014">
            <v>3.08</v>
          </cell>
          <cell r="M1014">
            <v>3.44</v>
          </cell>
          <cell r="N1014">
            <v>3.56</v>
          </cell>
          <cell r="O1014">
            <v>2.93</v>
          </cell>
        </row>
        <row r="1015">
          <cell r="A1015" t="str">
            <v>VESTAL_2_WELLHD</v>
          </cell>
          <cell r="B1015" t="str">
            <v>Wellhead Power Delano</v>
          </cell>
          <cell r="C1015" t="str">
            <v>Big Creek-Ventura</v>
          </cell>
          <cell r="D1015">
            <v>49</v>
          </cell>
          <cell r="E1015">
            <v>49</v>
          </cell>
          <cell r="F1015">
            <v>49</v>
          </cell>
          <cell r="G1015">
            <v>49</v>
          </cell>
          <cell r="H1015">
            <v>49</v>
          </cell>
          <cell r="I1015">
            <v>49</v>
          </cell>
          <cell r="J1015">
            <v>49</v>
          </cell>
          <cell r="K1015">
            <v>49</v>
          </cell>
          <cell r="L1015">
            <v>49</v>
          </cell>
          <cell r="M1015">
            <v>49</v>
          </cell>
          <cell r="N1015">
            <v>49</v>
          </cell>
          <cell r="O1015">
            <v>49</v>
          </cell>
        </row>
        <row r="1016">
          <cell r="A1016" t="str">
            <v>VESTAL_6_QF</v>
          </cell>
          <cell r="B1016" t="str">
            <v>Isabella Hydro Dam 1</v>
          </cell>
          <cell r="C1016" t="str">
            <v>Big Creek-Ventura</v>
          </cell>
          <cell r="D1016">
            <v>6.78</v>
          </cell>
          <cell r="E1016">
            <v>4.25</v>
          </cell>
          <cell r="F1016">
            <v>4.8899999999999997</v>
          </cell>
          <cell r="G1016">
            <v>5.91</v>
          </cell>
          <cell r="H1016">
            <v>5.96</v>
          </cell>
          <cell r="I1016">
            <v>6.24</v>
          </cell>
          <cell r="J1016">
            <v>5.84</v>
          </cell>
          <cell r="K1016">
            <v>5.15</v>
          </cell>
          <cell r="L1016">
            <v>5.07</v>
          </cell>
          <cell r="M1016">
            <v>3.99</v>
          </cell>
          <cell r="N1016">
            <v>4.0599999999999996</v>
          </cell>
          <cell r="O1016">
            <v>4.57</v>
          </cell>
        </row>
        <row r="1017">
          <cell r="A1017" t="str">
            <v>VICTOR_1_CREST</v>
          </cell>
          <cell r="B1017" t="str">
            <v>Victor Aggregate Solar Resources</v>
          </cell>
          <cell r="C1017" t="str">
            <v>CAISO System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  <cell r="M1017">
            <v>0</v>
          </cell>
          <cell r="N1017">
            <v>0</v>
          </cell>
          <cell r="O1017">
            <v>0</v>
          </cell>
        </row>
        <row r="1018">
          <cell r="A1018" t="str">
            <v>VICTOR_1_EXSLRA</v>
          </cell>
          <cell r="B1018" t="str">
            <v>Expressway Solar A</v>
          </cell>
          <cell r="C1018" t="str">
            <v>CAISO System</v>
          </cell>
          <cell r="D1018">
            <v>0.01</v>
          </cell>
          <cell r="E1018">
            <v>0.06</v>
          </cell>
          <cell r="F1018">
            <v>7.0000000000000007E-2</v>
          </cell>
          <cell r="G1018">
            <v>0.09</v>
          </cell>
          <cell r="H1018">
            <v>0.13</v>
          </cell>
          <cell r="I1018">
            <v>0.26</v>
          </cell>
          <cell r="J1018">
            <v>0.28999999999999998</v>
          </cell>
          <cell r="K1018">
            <v>0.25</v>
          </cell>
          <cell r="L1018">
            <v>0.22</v>
          </cell>
          <cell r="M1018">
            <v>0.15</v>
          </cell>
          <cell r="N1018">
            <v>0.11</v>
          </cell>
          <cell r="O1018">
            <v>7.0000000000000007E-2</v>
          </cell>
        </row>
        <row r="1019">
          <cell r="A1019" t="str">
            <v>VICTOR_1_EXSLRB</v>
          </cell>
          <cell r="B1019" t="str">
            <v>Expressway Solar B</v>
          </cell>
          <cell r="C1019" t="str">
            <v>CAISO System</v>
          </cell>
          <cell r="D1019">
            <v>0.01</v>
          </cell>
          <cell r="E1019">
            <v>0.06</v>
          </cell>
          <cell r="F1019">
            <v>7.0000000000000007E-2</v>
          </cell>
          <cell r="G1019">
            <v>0.09</v>
          </cell>
          <cell r="H1019">
            <v>0.13</v>
          </cell>
          <cell r="I1019">
            <v>0.26</v>
          </cell>
          <cell r="J1019">
            <v>0.28999999999999998</v>
          </cell>
          <cell r="K1019">
            <v>0.25</v>
          </cell>
          <cell r="L1019">
            <v>0.22</v>
          </cell>
          <cell r="M1019">
            <v>0.15</v>
          </cell>
          <cell r="N1019">
            <v>0.11</v>
          </cell>
          <cell r="O1019">
            <v>7.0000000000000007E-2</v>
          </cell>
        </row>
        <row r="1020">
          <cell r="A1020" t="str">
            <v>VICTOR_1_LVSLR1</v>
          </cell>
          <cell r="B1020" t="str">
            <v>Lone Valley Solar Park 1</v>
          </cell>
          <cell r="C1020" t="str">
            <v>CAISO System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  <cell r="M1020">
            <v>0</v>
          </cell>
          <cell r="N1020">
            <v>0</v>
          </cell>
          <cell r="O1020">
            <v>0</v>
          </cell>
        </row>
        <row r="1021">
          <cell r="A1021" t="str">
            <v>VICTOR_1_LVSLR2</v>
          </cell>
          <cell r="B1021" t="str">
            <v>Lone Valley Solar Park 2</v>
          </cell>
          <cell r="C1021" t="str">
            <v>CAISO System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  <cell r="M1021">
            <v>0</v>
          </cell>
          <cell r="N1021">
            <v>0</v>
          </cell>
          <cell r="O1021">
            <v>0</v>
          </cell>
        </row>
        <row r="1022">
          <cell r="A1022" t="str">
            <v>VICTOR_1_SLRHES</v>
          </cell>
          <cell r="B1022" t="str">
            <v>Sunedison - Hesperia</v>
          </cell>
          <cell r="C1022" t="str">
            <v>CAISO System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>
            <v>0</v>
          </cell>
          <cell r="N1022">
            <v>0</v>
          </cell>
          <cell r="O1022">
            <v>0</v>
          </cell>
        </row>
        <row r="1023">
          <cell r="A1023" t="str">
            <v>VICTOR_1_SOLAR1</v>
          </cell>
          <cell r="B1023" t="str">
            <v>Victor Phelan Solar One</v>
          </cell>
          <cell r="C1023" t="str">
            <v>CAISO System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>
            <v>0</v>
          </cell>
          <cell r="N1023">
            <v>0</v>
          </cell>
          <cell r="O1023">
            <v>0</v>
          </cell>
        </row>
        <row r="1024">
          <cell r="A1024" t="str">
            <v>VICTOR_1_SOLAR2</v>
          </cell>
          <cell r="B1024" t="str">
            <v>Alamo Solar</v>
          </cell>
          <cell r="C1024" t="str">
            <v>CAISO System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>
            <v>0</v>
          </cell>
          <cell r="N1024">
            <v>0</v>
          </cell>
          <cell r="O1024">
            <v>0</v>
          </cell>
        </row>
        <row r="1025">
          <cell r="A1025" t="str">
            <v>VICTOR_1_SOLAR3</v>
          </cell>
          <cell r="B1025" t="str">
            <v>Adelanto Solar 2</v>
          </cell>
          <cell r="C1025" t="str">
            <v>CAISO System</v>
          </cell>
          <cell r="D1025">
            <v>0.03</v>
          </cell>
          <cell r="E1025">
            <v>0.21</v>
          </cell>
          <cell r="F1025">
            <v>0.25</v>
          </cell>
          <cell r="G1025">
            <v>0.31</v>
          </cell>
          <cell r="H1025">
            <v>0.45</v>
          </cell>
          <cell r="I1025">
            <v>0.92</v>
          </cell>
          <cell r="J1025">
            <v>1.01</v>
          </cell>
          <cell r="K1025">
            <v>0.87</v>
          </cell>
          <cell r="L1025">
            <v>0.78</v>
          </cell>
          <cell r="M1025">
            <v>0.52</v>
          </cell>
          <cell r="N1025">
            <v>0.4</v>
          </cell>
          <cell r="O1025">
            <v>0.25</v>
          </cell>
        </row>
        <row r="1026">
          <cell r="A1026" t="str">
            <v>VICTOR_1_SOLAR4</v>
          </cell>
          <cell r="B1026" t="str">
            <v>Adelanto Solar</v>
          </cell>
          <cell r="C1026" t="str">
            <v>CAISO System</v>
          </cell>
          <cell r="D1026">
            <v>0</v>
          </cell>
          <cell r="E1026">
            <v>0</v>
          </cell>
          <cell r="F1026">
            <v>0</v>
          </cell>
          <cell r="G1026">
            <v>0</v>
          </cell>
          <cell r="H1026">
            <v>0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>
            <v>0</v>
          </cell>
          <cell r="N1026">
            <v>0</v>
          </cell>
          <cell r="O1026">
            <v>0</v>
          </cell>
        </row>
        <row r="1027">
          <cell r="A1027" t="str">
            <v>VICTOR_1_VDRYFA</v>
          </cell>
          <cell r="B1027" t="str">
            <v xml:space="preserve">Victor Dry Farm Ranch A </v>
          </cell>
          <cell r="C1027" t="str">
            <v>CAISO System</v>
          </cell>
          <cell r="D1027">
            <v>0.02</v>
          </cell>
          <cell r="E1027">
            <v>0.15</v>
          </cell>
          <cell r="F1027">
            <v>0.18</v>
          </cell>
          <cell r="G1027">
            <v>0.22</v>
          </cell>
          <cell r="H1027">
            <v>0.32</v>
          </cell>
          <cell r="I1027">
            <v>0.66</v>
          </cell>
          <cell r="J1027">
            <v>0.72</v>
          </cell>
          <cell r="K1027">
            <v>0.62</v>
          </cell>
          <cell r="L1027">
            <v>0.56000000000000005</v>
          </cell>
          <cell r="M1027">
            <v>0.37</v>
          </cell>
          <cell r="N1027">
            <v>0.28999999999999998</v>
          </cell>
          <cell r="O1027">
            <v>0.18</v>
          </cell>
        </row>
        <row r="1028">
          <cell r="A1028" t="str">
            <v>VICTOR_1_VDRYFB</v>
          </cell>
          <cell r="B1028" t="str">
            <v xml:space="preserve">Victor Dry Farm Ranch B </v>
          </cell>
          <cell r="C1028" t="str">
            <v>CAISO System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  <cell r="O1028">
            <v>0</v>
          </cell>
        </row>
        <row r="1029">
          <cell r="A1029" t="str">
            <v>VILLPK_2_VALLYV</v>
          </cell>
          <cell r="B1029" t="str">
            <v>MWD Valley View Hydroelectric Recovery P</v>
          </cell>
          <cell r="C1029" t="str">
            <v>LA Basin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3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>
            <v>2.4</v>
          </cell>
          <cell r="N1029">
            <v>3</v>
          </cell>
          <cell r="O1029">
            <v>3</v>
          </cell>
        </row>
        <row r="1030">
          <cell r="A1030" t="str">
            <v>VILLPK_6_MWDYOR</v>
          </cell>
          <cell r="B1030" t="str">
            <v>Yorba Linda Hydroelectric Recovery Plant</v>
          </cell>
          <cell r="C1030" t="str">
            <v>LA Basin</v>
          </cell>
          <cell r="D1030">
            <v>1.6</v>
          </cell>
          <cell r="E1030">
            <v>2.8</v>
          </cell>
          <cell r="F1030">
            <v>2</v>
          </cell>
          <cell r="G1030">
            <v>2.4</v>
          </cell>
          <cell r="H1030">
            <v>2.8</v>
          </cell>
          <cell r="I1030">
            <v>2.8</v>
          </cell>
          <cell r="J1030">
            <v>4</v>
          </cell>
          <cell r="K1030">
            <v>4</v>
          </cell>
          <cell r="L1030">
            <v>3.92</v>
          </cell>
          <cell r="M1030">
            <v>0</v>
          </cell>
          <cell r="N1030">
            <v>0</v>
          </cell>
          <cell r="O1030">
            <v>0</v>
          </cell>
        </row>
        <row r="1031">
          <cell r="A1031" t="str">
            <v>VISTA_2_FCELL</v>
          </cell>
          <cell r="B1031" t="str">
            <v>CSU SB Fuel Cell</v>
          </cell>
          <cell r="C1031" t="str">
            <v>LA Basin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  <cell r="M1031">
            <v>0</v>
          </cell>
          <cell r="N1031">
            <v>0</v>
          </cell>
          <cell r="O1031">
            <v>0</v>
          </cell>
        </row>
        <row r="1032">
          <cell r="A1032" t="str">
            <v>VISTA_2_RIALTO</v>
          </cell>
          <cell r="B1032" t="str">
            <v>Rialto RT Solar</v>
          </cell>
          <cell r="C1032" t="str">
            <v>LA Basin</v>
          </cell>
          <cell r="D1032">
            <v>0</v>
          </cell>
          <cell r="E1032">
            <v>0.03</v>
          </cell>
          <cell r="F1032">
            <v>0.04</v>
          </cell>
          <cell r="G1032">
            <v>0.04</v>
          </cell>
          <cell r="H1032">
            <v>0.06</v>
          </cell>
          <cell r="I1032">
            <v>0.13</v>
          </cell>
          <cell r="J1032">
            <v>0.14000000000000001</v>
          </cell>
          <cell r="K1032">
            <v>0.12</v>
          </cell>
          <cell r="L1032">
            <v>0.11</v>
          </cell>
          <cell r="M1032">
            <v>7.0000000000000007E-2</v>
          </cell>
          <cell r="N1032">
            <v>0.06</v>
          </cell>
          <cell r="O1032">
            <v>0.04</v>
          </cell>
        </row>
        <row r="1033">
          <cell r="A1033" t="str">
            <v>VISTA_2_RTS028</v>
          </cell>
          <cell r="B1033" t="str">
            <v>SPVP028</v>
          </cell>
          <cell r="C1033" t="str">
            <v>LA Basin</v>
          </cell>
          <cell r="D1033">
            <v>0.01</v>
          </cell>
          <cell r="E1033">
            <v>0.11</v>
          </cell>
          <cell r="F1033">
            <v>0.12</v>
          </cell>
          <cell r="G1033">
            <v>0.15</v>
          </cell>
          <cell r="H1033">
            <v>0.22</v>
          </cell>
          <cell r="I1033">
            <v>0.46</v>
          </cell>
          <cell r="J1033">
            <v>0.5</v>
          </cell>
          <cell r="K1033">
            <v>0.43</v>
          </cell>
          <cell r="L1033">
            <v>0.39</v>
          </cell>
          <cell r="M1033">
            <v>0.26</v>
          </cell>
          <cell r="N1033">
            <v>0.2</v>
          </cell>
          <cell r="O1033">
            <v>0.12</v>
          </cell>
        </row>
        <row r="1034">
          <cell r="A1034" t="str">
            <v>VISTA_6_QF</v>
          </cell>
          <cell r="B1034" t="str">
            <v>VISTA QFS</v>
          </cell>
          <cell r="C1034" t="str">
            <v>LA Basin</v>
          </cell>
          <cell r="D1034">
            <v>0</v>
          </cell>
          <cell r="E1034">
            <v>0</v>
          </cell>
          <cell r="F1034">
            <v>0</v>
          </cell>
          <cell r="G1034">
            <v>0.04</v>
          </cell>
          <cell r="H1034">
            <v>0.06</v>
          </cell>
          <cell r="I1034">
            <v>7.0000000000000007E-2</v>
          </cell>
          <cell r="J1034">
            <v>0.11</v>
          </cell>
          <cell r="K1034">
            <v>0.11</v>
          </cell>
          <cell r="L1034">
            <v>0.1</v>
          </cell>
          <cell r="M1034">
            <v>0.05</v>
          </cell>
          <cell r="N1034">
            <v>0.03</v>
          </cell>
          <cell r="O1034">
            <v>0.02</v>
          </cell>
        </row>
        <row r="1035">
          <cell r="A1035" t="str">
            <v>VISTRA_5_DALBT1</v>
          </cell>
          <cell r="B1035" t="str">
            <v>Dallas Energy Storage</v>
          </cell>
          <cell r="C1035" t="str">
            <v>Bay Area</v>
          </cell>
          <cell r="D1035">
            <v>100</v>
          </cell>
          <cell r="E1035">
            <v>100</v>
          </cell>
          <cell r="F1035">
            <v>100</v>
          </cell>
          <cell r="G1035">
            <v>100</v>
          </cell>
          <cell r="H1035">
            <v>100</v>
          </cell>
          <cell r="I1035">
            <v>100</v>
          </cell>
          <cell r="J1035">
            <v>100</v>
          </cell>
          <cell r="K1035">
            <v>100</v>
          </cell>
          <cell r="L1035">
            <v>100</v>
          </cell>
          <cell r="M1035">
            <v>100</v>
          </cell>
          <cell r="N1035">
            <v>100</v>
          </cell>
          <cell r="O1035">
            <v>100</v>
          </cell>
        </row>
        <row r="1036">
          <cell r="A1036" t="str">
            <v>VISTRA_5_DALBT2</v>
          </cell>
          <cell r="B1036" t="str">
            <v>Dallas Energy Storage 2</v>
          </cell>
          <cell r="C1036" t="str">
            <v>Bay Area</v>
          </cell>
          <cell r="D1036">
            <v>100</v>
          </cell>
          <cell r="E1036">
            <v>100</v>
          </cell>
          <cell r="F1036">
            <v>100</v>
          </cell>
          <cell r="G1036">
            <v>100</v>
          </cell>
          <cell r="H1036">
            <v>100</v>
          </cell>
          <cell r="I1036">
            <v>100</v>
          </cell>
          <cell r="J1036">
            <v>100</v>
          </cell>
          <cell r="K1036">
            <v>100</v>
          </cell>
          <cell r="L1036">
            <v>100</v>
          </cell>
          <cell r="M1036">
            <v>100</v>
          </cell>
          <cell r="N1036">
            <v>100</v>
          </cell>
          <cell r="O1036">
            <v>100</v>
          </cell>
        </row>
        <row r="1037">
          <cell r="A1037" t="str">
            <v>VISTRA_5_DALBT3</v>
          </cell>
          <cell r="B1037" t="str">
            <v>Dallas Energy Storage 3</v>
          </cell>
          <cell r="C1037" t="str">
            <v>Bay Area</v>
          </cell>
          <cell r="D1037">
            <v>100</v>
          </cell>
          <cell r="E1037">
            <v>100</v>
          </cell>
          <cell r="F1037">
            <v>100</v>
          </cell>
          <cell r="G1037">
            <v>100</v>
          </cell>
          <cell r="H1037">
            <v>100</v>
          </cell>
          <cell r="I1037">
            <v>100</v>
          </cell>
          <cell r="J1037">
            <v>100</v>
          </cell>
          <cell r="K1037">
            <v>100</v>
          </cell>
          <cell r="L1037">
            <v>100</v>
          </cell>
          <cell r="M1037">
            <v>100</v>
          </cell>
          <cell r="N1037">
            <v>100</v>
          </cell>
          <cell r="O1037">
            <v>100</v>
          </cell>
        </row>
        <row r="1038">
          <cell r="A1038" t="str">
            <v>VISTRA_5_DALBT4</v>
          </cell>
          <cell r="B1038" t="str">
            <v>Dallas Energy Storage 4</v>
          </cell>
          <cell r="C1038" t="str">
            <v>Bay Area</v>
          </cell>
          <cell r="D1038">
            <v>100</v>
          </cell>
          <cell r="E1038">
            <v>100</v>
          </cell>
          <cell r="F1038">
            <v>100</v>
          </cell>
          <cell r="G1038">
            <v>100</v>
          </cell>
          <cell r="H1038">
            <v>100</v>
          </cell>
          <cell r="I1038">
            <v>100</v>
          </cell>
          <cell r="J1038">
            <v>100</v>
          </cell>
          <cell r="K1038">
            <v>100</v>
          </cell>
          <cell r="L1038">
            <v>100</v>
          </cell>
          <cell r="M1038">
            <v>100</v>
          </cell>
          <cell r="N1038">
            <v>100</v>
          </cell>
          <cell r="O1038">
            <v>100</v>
          </cell>
        </row>
        <row r="1039">
          <cell r="A1039" t="str">
            <v>VLCNTR_6_VCEBT1</v>
          </cell>
          <cell r="B1039" t="str">
            <v>Valley Center Energy Storage</v>
          </cell>
          <cell r="C1039" t="str">
            <v>San Diego-IV</v>
          </cell>
          <cell r="D1039">
            <v>54</v>
          </cell>
          <cell r="E1039">
            <v>54</v>
          </cell>
          <cell r="F1039">
            <v>54</v>
          </cell>
          <cell r="G1039">
            <v>54</v>
          </cell>
          <cell r="H1039">
            <v>54</v>
          </cell>
          <cell r="I1039">
            <v>54</v>
          </cell>
          <cell r="J1039">
            <v>54</v>
          </cell>
          <cell r="K1039">
            <v>54</v>
          </cell>
          <cell r="L1039">
            <v>54</v>
          </cell>
          <cell r="M1039">
            <v>54</v>
          </cell>
          <cell r="N1039">
            <v>54</v>
          </cell>
          <cell r="O1039">
            <v>54</v>
          </cell>
        </row>
        <row r="1040">
          <cell r="A1040" t="str">
            <v>VLCNTR_6_VCEBT2</v>
          </cell>
          <cell r="B1040" t="str">
            <v>Valley Center Energy Storage B</v>
          </cell>
          <cell r="C1040" t="str">
            <v>San Diego-IV</v>
          </cell>
          <cell r="D1040">
            <v>50</v>
          </cell>
          <cell r="E1040">
            <v>50</v>
          </cell>
          <cell r="F1040">
            <v>50</v>
          </cell>
          <cell r="G1040">
            <v>50</v>
          </cell>
          <cell r="H1040">
            <v>50</v>
          </cell>
          <cell r="I1040">
            <v>50</v>
          </cell>
          <cell r="J1040">
            <v>50</v>
          </cell>
          <cell r="K1040">
            <v>50</v>
          </cell>
          <cell r="L1040">
            <v>50</v>
          </cell>
          <cell r="M1040">
            <v>50</v>
          </cell>
          <cell r="N1040">
            <v>50</v>
          </cell>
          <cell r="O1040">
            <v>50</v>
          </cell>
        </row>
        <row r="1041">
          <cell r="A1041" t="str">
            <v>VLCNTR_6_VCSLR</v>
          </cell>
          <cell r="B1041" t="str">
            <v>Cole Grade</v>
          </cell>
          <cell r="C1041" t="str">
            <v>San Diego-IV</v>
          </cell>
          <cell r="D1041">
            <v>0.01</v>
          </cell>
          <cell r="E1041">
            <v>7.0000000000000007E-2</v>
          </cell>
          <cell r="F1041">
            <v>0.08</v>
          </cell>
          <cell r="G1041">
            <v>0.1</v>
          </cell>
          <cell r="H1041">
            <v>0.15</v>
          </cell>
          <cell r="I1041">
            <v>0.31</v>
          </cell>
          <cell r="J1041">
            <v>0.34</v>
          </cell>
          <cell r="K1041">
            <v>0.28999999999999998</v>
          </cell>
          <cell r="L1041">
            <v>0.26</v>
          </cell>
          <cell r="M1041">
            <v>0.17</v>
          </cell>
          <cell r="N1041">
            <v>0.13</v>
          </cell>
          <cell r="O1041">
            <v>0.08</v>
          </cell>
        </row>
        <row r="1042">
          <cell r="A1042" t="str">
            <v>VLCNTR_6_VCSLR1</v>
          </cell>
          <cell r="B1042" t="str">
            <v>Valley Center 1</v>
          </cell>
          <cell r="C1042" t="str">
            <v>San Diego-IV</v>
          </cell>
          <cell r="D1042">
            <v>0.01</v>
          </cell>
          <cell r="E1042">
            <v>0.08</v>
          </cell>
          <cell r="F1042">
            <v>0.09</v>
          </cell>
          <cell r="G1042">
            <v>0.11</v>
          </cell>
          <cell r="H1042">
            <v>0.16</v>
          </cell>
          <cell r="I1042">
            <v>0.33</v>
          </cell>
          <cell r="J1042">
            <v>0.36</v>
          </cell>
          <cell r="K1042">
            <v>0.31</v>
          </cell>
          <cell r="L1042">
            <v>0.28000000000000003</v>
          </cell>
          <cell r="M1042">
            <v>0.19</v>
          </cell>
          <cell r="N1042">
            <v>0.14000000000000001</v>
          </cell>
          <cell r="O1042">
            <v>0.09</v>
          </cell>
        </row>
        <row r="1043">
          <cell r="A1043" t="str">
            <v>VLCNTR_6_VCSLR2</v>
          </cell>
          <cell r="B1043" t="str">
            <v>Valley Center 2</v>
          </cell>
          <cell r="C1043" t="str">
            <v>San Diego-IV</v>
          </cell>
          <cell r="D1043">
            <v>0.02</v>
          </cell>
          <cell r="E1043">
            <v>0.15</v>
          </cell>
          <cell r="F1043">
            <v>0.18</v>
          </cell>
          <cell r="G1043">
            <v>0.22</v>
          </cell>
          <cell r="H1043">
            <v>0.32</v>
          </cell>
          <cell r="I1043">
            <v>0.66</v>
          </cell>
          <cell r="J1043">
            <v>0.72</v>
          </cell>
          <cell r="K1043">
            <v>0.62</v>
          </cell>
          <cell r="L1043">
            <v>0.56000000000000005</v>
          </cell>
          <cell r="M1043">
            <v>0.37</v>
          </cell>
          <cell r="N1043">
            <v>0.28999999999999998</v>
          </cell>
          <cell r="O1043">
            <v>0.18</v>
          </cell>
        </row>
        <row r="1044">
          <cell r="A1044" t="str">
            <v>VLYHOM_7_SSJID</v>
          </cell>
          <cell r="B1044" t="str">
            <v>Woodward Power Plant</v>
          </cell>
          <cell r="C1044" t="str">
            <v>Stockton</v>
          </cell>
          <cell r="D1044">
            <v>0</v>
          </cell>
          <cell r="E1044">
            <v>0</v>
          </cell>
          <cell r="F1044">
            <v>0</v>
          </cell>
          <cell r="G1044">
            <v>0.49</v>
          </cell>
          <cell r="H1044">
            <v>0.16</v>
          </cell>
          <cell r="I1044">
            <v>0.19</v>
          </cell>
          <cell r="J1044">
            <v>0.75</v>
          </cell>
          <cell r="K1044">
            <v>0.54</v>
          </cell>
          <cell r="L1044">
            <v>0.09</v>
          </cell>
          <cell r="M1044">
            <v>0</v>
          </cell>
          <cell r="N1044">
            <v>0</v>
          </cell>
          <cell r="O1044">
            <v>0</v>
          </cell>
        </row>
        <row r="1045">
          <cell r="A1045" t="str">
            <v>VOLTA_2_UNIT 1</v>
          </cell>
          <cell r="B1045" t="str">
            <v>VOLTA HYDRO UNIT 1</v>
          </cell>
          <cell r="C1045" t="str">
            <v>CAISO System</v>
          </cell>
          <cell r="D1045">
            <v>4.6900000000000004</v>
          </cell>
          <cell r="E1045">
            <v>5.15</v>
          </cell>
          <cell r="F1045">
            <v>3.64</v>
          </cell>
          <cell r="G1045">
            <v>2.94</v>
          </cell>
          <cell r="H1045">
            <v>3.96</v>
          </cell>
          <cell r="I1045">
            <v>3.38</v>
          </cell>
          <cell r="J1045">
            <v>2.7</v>
          </cell>
          <cell r="K1045">
            <v>2.44</v>
          </cell>
          <cell r="L1045">
            <v>3.05</v>
          </cell>
          <cell r="M1045">
            <v>2.2599999999999998</v>
          </cell>
          <cell r="N1045">
            <v>2.75</v>
          </cell>
          <cell r="O1045">
            <v>3.79</v>
          </cell>
        </row>
        <row r="1046">
          <cell r="A1046" t="str">
            <v>VOLTA_2_UNIT 2</v>
          </cell>
          <cell r="B1046" t="str">
            <v>Volta Hydro Unit 2</v>
          </cell>
          <cell r="C1046" t="str">
            <v>CAISO System</v>
          </cell>
          <cell r="D1046">
            <v>0.34</v>
          </cell>
          <cell r="E1046">
            <v>0.43</v>
          </cell>
          <cell r="F1046">
            <v>0.48</v>
          </cell>
          <cell r="G1046">
            <v>0.42</v>
          </cell>
          <cell r="H1046">
            <v>0.5</v>
          </cell>
          <cell r="I1046">
            <v>0.39</v>
          </cell>
          <cell r="J1046">
            <v>0.32</v>
          </cell>
          <cell r="K1046">
            <v>0.23</v>
          </cell>
          <cell r="L1046">
            <v>0.36</v>
          </cell>
          <cell r="M1046">
            <v>0.12</v>
          </cell>
          <cell r="N1046">
            <v>0.16</v>
          </cell>
          <cell r="O1046">
            <v>0.22</v>
          </cell>
        </row>
        <row r="1047">
          <cell r="A1047" t="str">
            <v>VOLTA_6_BAILCK</v>
          </cell>
          <cell r="B1047" t="str">
            <v>Bailey Creek Ranch</v>
          </cell>
          <cell r="C1047" t="str">
            <v>CAISO System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  <cell r="M1047">
            <v>0</v>
          </cell>
          <cell r="N1047">
            <v>0</v>
          </cell>
          <cell r="O1047">
            <v>0</v>
          </cell>
        </row>
        <row r="1048">
          <cell r="A1048" t="str">
            <v>VOLTA_6_DIGHYD</v>
          </cell>
          <cell r="B1048" t="str">
            <v>Digger Creek Ranch Hydro</v>
          </cell>
          <cell r="C1048" t="str">
            <v>CAISO System</v>
          </cell>
          <cell r="D1048">
            <v>0.3</v>
          </cell>
          <cell r="E1048">
            <v>0.31</v>
          </cell>
          <cell r="F1048">
            <v>0.38</v>
          </cell>
          <cell r="G1048">
            <v>0.46</v>
          </cell>
          <cell r="H1048">
            <v>0.36</v>
          </cell>
          <cell r="I1048">
            <v>0.38</v>
          </cell>
          <cell r="J1048">
            <v>0.32</v>
          </cell>
          <cell r="K1048">
            <v>0.28999999999999998</v>
          </cell>
          <cell r="L1048">
            <v>0.28000000000000003</v>
          </cell>
          <cell r="M1048">
            <v>0.23</v>
          </cell>
          <cell r="N1048">
            <v>0.24</v>
          </cell>
          <cell r="O1048">
            <v>0.28999999999999998</v>
          </cell>
        </row>
        <row r="1049">
          <cell r="A1049" t="str">
            <v>VOLTA_7_PONHY1</v>
          </cell>
          <cell r="B1049" t="str">
            <v>Ponderosa Bailey Hydroelectric</v>
          </cell>
          <cell r="C1049" t="str">
            <v>CAISO System</v>
          </cell>
          <cell r="D1049">
            <v>0.47</v>
          </cell>
          <cell r="E1049">
            <v>0.45</v>
          </cell>
          <cell r="F1049">
            <v>0.51</v>
          </cell>
          <cell r="G1049">
            <v>0.4</v>
          </cell>
          <cell r="H1049">
            <v>0.46</v>
          </cell>
          <cell r="I1049">
            <v>0.35</v>
          </cell>
          <cell r="J1049">
            <v>0.3</v>
          </cell>
          <cell r="K1049">
            <v>0.27</v>
          </cell>
          <cell r="L1049">
            <v>0.27</v>
          </cell>
          <cell r="M1049">
            <v>0.24</v>
          </cell>
          <cell r="N1049">
            <v>0.22</v>
          </cell>
          <cell r="O1049">
            <v>0.26</v>
          </cell>
        </row>
        <row r="1050">
          <cell r="A1050" t="str">
            <v>VOLTA_7_QFUNTS</v>
          </cell>
          <cell r="B1050" t="str">
            <v>VOLTA_7_QFUNTS</v>
          </cell>
          <cell r="C1050" t="str">
            <v>CAISO System</v>
          </cell>
          <cell r="D1050">
            <v>0.15</v>
          </cell>
          <cell r="E1050">
            <v>0.15</v>
          </cell>
          <cell r="F1050">
            <v>0.15</v>
          </cell>
          <cell r="G1050">
            <v>0.15</v>
          </cell>
          <cell r="H1050">
            <v>0.15</v>
          </cell>
          <cell r="I1050">
            <v>0.15</v>
          </cell>
          <cell r="J1050">
            <v>0.15</v>
          </cell>
          <cell r="K1050">
            <v>0.05</v>
          </cell>
          <cell r="L1050">
            <v>0.03</v>
          </cell>
          <cell r="M1050">
            <v>0.02</v>
          </cell>
          <cell r="N1050">
            <v>0.04</v>
          </cell>
          <cell r="O1050">
            <v>0.06</v>
          </cell>
        </row>
        <row r="1051">
          <cell r="A1051" t="str">
            <v>VOYAGR_2_VOAWD5</v>
          </cell>
          <cell r="B1051" t="str">
            <v>Voyager Wind Oasis Alta</v>
          </cell>
          <cell r="C1051" t="str">
            <v>CAISO System</v>
          </cell>
          <cell r="D1051">
            <v>2.470266063835683</v>
          </cell>
          <cell r="E1051">
            <v>2.6272990611103157</v>
          </cell>
          <cell r="F1051">
            <v>2.3084946165445484</v>
          </cell>
          <cell r="G1051">
            <v>2.2117312221199081</v>
          </cell>
          <cell r="H1051">
            <v>2.3518245268202103</v>
          </cell>
          <cell r="I1051">
            <v>2.1557251062690024</v>
          </cell>
          <cell r="J1051">
            <v>2.0028477235085722</v>
          </cell>
          <cell r="K1051">
            <v>1.5218493447791679</v>
          </cell>
          <cell r="L1051">
            <v>1.5721134228204003</v>
          </cell>
          <cell r="M1051">
            <v>1.4584321345383426</v>
          </cell>
          <cell r="N1051">
            <v>1.9655046011716113</v>
          </cell>
          <cell r="O1051">
            <v>2.3808799965056471</v>
          </cell>
        </row>
        <row r="1052">
          <cell r="A1052" t="str">
            <v>VOYAGR_2_VOYWD1</v>
          </cell>
          <cell r="B1052" t="str">
            <v>Voyager 1</v>
          </cell>
          <cell r="C1052" t="str">
            <v>CAISO System</v>
          </cell>
          <cell r="D1052">
            <v>22.778397588630749</v>
          </cell>
          <cell r="E1052">
            <v>24.226403574229668</v>
          </cell>
          <cell r="F1052">
            <v>21.286698213072796</v>
          </cell>
          <cell r="G1052">
            <v>20.394440046028421</v>
          </cell>
          <cell r="H1052">
            <v>21.686244617481638</v>
          </cell>
          <cell r="I1052">
            <v>19.878005969180048</v>
          </cell>
          <cell r="J1052">
            <v>18.468319029863377</v>
          </cell>
          <cell r="K1052">
            <v>14.033018529004472</v>
          </cell>
          <cell r="L1052">
            <v>14.496505102702274</v>
          </cell>
          <cell r="M1052">
            <v>13.448246528135746</v>
          </cell>
          <cell r="N1052">
            <v>18.123976976897882</v>
          </cell>
          <cell r="O1052">
            <v>21.954165976362155</v>
          </cell>
        </row>
        <row r="1053">
          <cell r="A1053" t="str">
            <v>VOYAGR_2_VOYWD2</v>
          </cell>
          <cell r="B1053" t="str">
            <v>Voyager Wind 2</v>
          </cell>
          <cell r="C1053" t="str">
            <v>CAISO System</v>
          </cell>
          <cell r="D1053">
            <v>22.32604557694124</v>
          </cell>
          <cell r="E1053">
            <v>23.745295877774563</v>
          </cell>
          <cell r="F1053">
            <v>20.863969585150478</v>
          </cell>
          <cell r="G1053">
            <v>19.989430609073704</v>
          </cell>
          <cell r="H1053">
            <v>21.255581470939457</v>
          </cell>
          <cell r="I1053">
            <v>19.483252301651532</v>
          </cell>
          <cell r="J1053">
            <v>18.101560076202297</v>
          </cell>
          <cell r="K1053">
            <v>13.754339392907573</v>
          </cell>
          <cell r="L1053">
            <v>14.208621671913992</v>
          </cell>
          <cell r="M1053">
            <v>13.181180271739599</v>
          </cell>
          <cell r="N1053">
            <v>17.764056248786343</v>
          </cell>
          <cell r="O1053">
            <v>21.518182228790309</v>
          </cell>
        </row>
        <row r="1054">
          <cell r="A1054" t="str">
            <v>VOYAGR_2_VOYWD3</v>
          </cell>
          <cell r="B1054" t="str">
            <v>Voyager Wind 3</v>
          </cell>
          <cell r="C1054" t="str">
            <v>CAISO System</v>
          </cell>
          <cell r="D1054">
            <v>7.5009151938358185</v>
          </cell>
          <cell r="E1054">
            <v>7.9777428572341131</v>
          </cell>
          <cell r="F1054">
            <v>7.0096993184775442</v>
          </cell>
          <cell r="G1054">
            <v>6.7158791401280471</v>
          </cell>
          <cell r="H1054">
            <v>7.1412697541858323</v>
          </cell>
          <cell r="I1054">
            <v>6.5458176510099531</v>
          </cell>
          <cell r="J1054">
            <v>6.0816084308253853</v>
          </cell>
          <cell r="K1054">
            <v>4.6210661434818086</v>
          </cell>
          <cell r="L1054">
            <v>4.7736920456885548</v>
          </cell>
          <cell r="M1054">
            <v>4.4285010093814483</v>
          </cell>
          <cell r="N1054">
            <v>5.9682167610683043</v>
          </cell>
          <cell r="O1054">
            <v>7.2294961267285203</v>
          </cell>
        </row>
        <row r="1055">
          <cell r="A1055" t="str">
            <v>VOYAGR_2_VOYWD4</v>
          </cell>
          <cell r="B1055" t="str">
            <v>Voyager Wind 4</v>
          </cell>
          <cell r="C1055" t="str">
            <v>CAISO System</v>
          </cell>
          <cell r="D1055">
            <v>3.712467095936173</v>
          </cell>
          <cell r="E1055">
            <v>3.9484658994225845</v>
          </cell>
          <cell r="F1055">
            <v>3.4693470596281086</v>
          </cell>
          <cell r="G1055">
            <v>3.3239251056322794</v>
          </cell>
          <cell r="H1055">
            <v>3.5344659018950373</v>
          </cell>
          <cell r="I1055">
            <v>3.2397556854586367</v>
          </cell>
          <cell r="J1055">
            <v>3.0100021939138126</v>
          </cell>
          <cell r="K1055">
            <v>2.2871283786702663</v>
          </cell>
          <cell r="L1055">
            <v>2.3626683128366675</v>
          </cell>
          <cell r="M1055">
            <v>2.1918211120637037</v>
          </cell>
          <cell r="N1055">
            <v>2.9538806631341599</v>
          </cell>
          <cell r="O1055">
            <v>3.5781322408142806</v>
          </cell>
        </row>
        <row r="1056">
          <cell r="A1056" t="str">
            <v>VSTAES_6_VESBT1</v>
          </cell>
          <cell r="B1056" t="str">
            <v>Vista Energy Storage</v>
          </cell>
          <cell r="C1056" t="str">
            <v>San Diego-IV</v>
          </cell>
          <cell r="D1056">
            <v>10</v>
          </cell>
          <cell r="E1056">
            <v>10</v>
          </cell>
          <cell r="F1056">
            <v>10</v>
          </cell>
          <cell r="G1056">
            <v>10</v>
          </cell>
          <cell r="H1056">
            <v>10</v>
          </cell>
          <cell r="I1056">
            <v>10</v>
          </cell>
          <cell r="J1056">
            <v>10</v>
          </cell>
          <cell r="K1056">
            <v>10</v>
          </cell>
          <cell r="L1056">
            <v>10</v>
          </cell>
          <cell r="M1056">
            <v>10</v>
          </cell>
          <cell r="N1056">
            <v>10</v>
          </cell>
          <cell r="O1056">
            <v>10</v>
          </cell>
        </row>
        <row r="1057">
          <cell r="A1057" t="str">
            <v>WADHAM_6_UNIT</v>
          </cell>
          <cell r="B1057" t="str">
            <v>Wadham Energy LP</v>
          </cell>
          <cell r="C1057" t="str">
            <v>CAISO System</v>
          </cell>
          <cell r="D1057">
            <v>25.08</v>
          </cell>
          <cell r="E1057">
            <v>25.07</v>
          </cell>
          <cell r="F1057">
            <v>24.79</v>
          </cell>
          <cell r="G1057">
            <v>22.47</v>
          </cell>
          <cell r="H1057">
            <v>24.7</v>
          </cell>
          <cell r="I1057">
            <v>24.71</v>
          </cell>
          <cell r="J1057">
            <v>24.08</v>
          </cell>
          <cell r="K1057">
            <v>24.52</v>
          </cell>
          <cell r="L1057">
            <v>24.31</v>
          </cell>
          <cell r="M1057">
            <v>23.59</v>
          </cell>
          <cell r="N1057">
            <v>14.1</v>
          </cell>
          <cell r="O1057">
            <v>24.59</v>
          </cell>
        </row>
        <row r="1058">
          <cell r="A1058" t="str">
            <v>WALCRK_2_CTG1</v>
          </cell>
          <cell r="B1058" t="str">
            <v>Walnut Creek Energy Park Unit 1</v>
          </cell>
          <cell r="C1058" t="str">
            <v>LA Basin</v>
          </cell>
          <cell r="D1058">
            <v>96.43</v>
          </cell>
          <cell r="E1058">
            <v>96.43</v>
          </cell>
          <cell r="F1058">
            <v>96.43</v>
          </cell>
          <cell r="G1058">
            <v>96.43</v>
          </cell>
          <cell r="H1058">
            <v>96.43</v>
          </cell>
          <cell r="I1058">
            <v>96.43</v>
          </cell>
          <cell r="J1058">
            <v>96.43</v>
          </cell>
          <cell r="K1058">
            <v>96.43</v>
          </cell>
          <cell r="L1058">
            <v>96.43</v>
          </cell>
          <cell r="M1058">
            <v>96.43</v>
          </cell>
          <cell r="N1058">
            <v>96.43</v>
          </cell>
          <cell r="O1058">
            <v>96.43</v>
          </cell>
        </row>
        <row r="1059">
          <cell r="A1059" t="str">
            <v>WALCRK_2_CTG2</v>
          </cell>
          <cell r="B1059" t="str">
            <v>Walnut Creek Energy Park Unit 2</v>
          </cell>
          <cell r="C1059" t="str">
            <v>LA Basin</v>
          </cell>
          <cell r="D1059">
            <v>96.91</v>
          </cell>
          <cell r="E1059">
            <v>96.91</v>
          </cell>
          <cell r="F1059">
            <v>96.91</v>
          </cell>
          <cell r="G1059">
            <v>96.91</v>
          </cell>
          <cell r="H1059">
            <v>96.91</v>
          </cell>
          <cell r="I1059">
            <v>96.91</v>
          </cell>
          <cell r="J1059">
            <v>96.91</v>
          </cell>
          <cell r="K1059">
            <v>96.91</v>
          </cell>
          <cell r="L1059">
            <v>96.91</v>
          </cell>
          <cell r="M1059">
            <v>96.91</v>
          </cell>
          <cell r="N1059">
            <v>96.91</v>
          </cell>
          <cell r="O1059">
            <v>96.91</v>
          </cell>
        </row>
        <row r="1060">
          <cell r="A1060" t="str">
            <v>WALCRK_2_CTG3</v>
          </cell>
          <cell r="B1060" t="str">
            <v>Walnut Creek Energy Park Unit 3</v>
          </cell>
          <cell r="C1060" t="str">
            <v>LA Basin</v>
          </cell>
          <cell r="D1060">
            <v>96.65</v>
          </cell>
          <cell r="E1060">
            <v>96.65</v>
          </cell>
          <cell r="F1060">
            <v>96.65</v>
          </cell>
          <cell r="G1060">
            <v>96.65</v>
          </cell>
          <cell r="H1060">
            <v>96.65</v>
          </cell>
          <cell r="I1060">
            <v>96.65</v>
          </cell>
          <cell r="J1060">
            <v>96.65</v>
          </cell>
          <cell r="K1060">
            <v>96.65</v>
          </cell>
          <cell r="L1060">
            <v>96.65</v>
          </cell>
          <cell r="M1060">
            <v>96.65</v>
          </cell>
          <cell r="N1060">
            <v>96.65</v>
          </cell>
          <cell r="O1060">
            <v>96.65</v>
          </cell>
        </row>
        <row r="1061">
          <cell r="A1061" t="str">
            <v>WALCRK_2_CTG4</v>
          </cell>
          <cell r="B1061" t="str">
            <v>Walnut Creek Energy Park Unit 4</v>
          </cell>
          <cell r="C1061" t="str">
            <v>LA Basin</v>
          </cell>
          <cell r="D1061">
            <v>96.49</v>
          </cell>
          <cell r="E1061">
            <v>96.49</v>
          </cell>
          <cell r="F1061">
            <v>96.49</v>
          </cell>
          <cell r="G1061">
            <v>96.49</v>
          </cell>
          <cell r="H1061">
            <v>96.49</v>
          </cell>
          <cell r="I1061">
            <v>96.49</v>
          </cell>
          <cell r="J1061">
            <v>96.49</v>
          </cell>
          <cell r="K1061">
            <v>96.49</v>
          </cell>
          <cell r="L1061">
            <v>96.49</v>
          </cell>
          <cell r="M1061">
            <v>96.49</v>
          </cell>
          <cell r="N1061">
            <v>96.49</v>
          </cell>
          <cell r="O1061">
            <v>96.49</v>
          </cell>
        </row>
        <row r="1062">
          <cell r="A1062" t="str">
            <v>WALCRK_2_CTG5</v>
          </cell>
          <cell r="B1062" t="str">
            <v>Walnut Creek Energy Park Unit 5</v>
          </cell>
          <cell r="C1062" t="str">
            <v>LA Basin</v>
          </cell>
          <cell r="D1062">
            <v>96.65</v>
          </cell>
          <cell r="E1062">
            <v>96.65</v>
          </cell>
          <cell r="F1062">
            <v>96.65</v>
          </cell>
          <cell r="G1062">
            <v>96.65</v>
          </cell>
          <cell r="H1062">
            <v>96.65</v>
          </cell>
          <cell r="I1062">
            <v>96.65</v>
          </cell>
          <cell r="J1062">
            <v>96.65</v>
          </cell>
          <cell r="K1062">
            <v>96.65</v>
          </cell>
          <cell r="L1062">
            <v>96.65</v>
          </cell>
          <cell r="M1062">
            <v>96.65</v>
          </cell>
          <cell r="N1062">
            <v>96.65</v>
          </cell>
          <cell r="O1062">
            <v>96.65</v>
          </cell>
        </row>
        <row r="1063">
          <cell r="A1063" t="str">
            <v>WALNUT_2_SOLAR</v>
          </cell>
          <cell r="B1063" t="str">
            <v>Industry MetroLink PV 1</v>
          </cell>
          <cell r="C1063" t="str">
            <v>LA Basin</v>
          </cell>
          <cell r="D1063">
            <v>0</v>
          </cell>
          <cell r="E1063">
            <v>0</v>
          </cell>
          <cell r="F1063">
            <v>0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</row>
        <row r="1064">
          <cell r="A1064" t="str">
            <v>WALNUT_6_HILLGEN</v>
          </cell>
          <cell r="B1064" t="str">
            <v>Puente Hills</v>
          </cell>
          <cell r="C1064" t="str">
            <v>LA Basin</v>
          </cell>
          <cell r="D1064">
            <v>24.29</v>
          </cell>
          <cell r="E1064">
            <v>24.59</v>
          </cell>
          <cell r="F1064">
            <v>24.45</v>
          </cell>
          <cell r="G1064">
            <v>23.57</v>
          </cell>
          <cell r="H1064">
            <v>14.5</v>
          </cell>
          <cell r="I1064">
            <v>23.88</v>
          </cell>
          <cell r="J1064">
            <v>23.82</v>
          </cell>
          <cell r="K1064">
            <v>23.67</v>
          </cell>
          <cell r="L1064">
            <v>23.62</v>
          </cell>
          <cell r="M1064">
            <v>23.04</v>
          </cell>
          <cell r="N1064">
            <v>22.82</v>
          </cell>
          <cell r="O1064">
            <v>22.74</v>
          </cell>
        </row>
        <row r="1065">
          <cell r="A1065" t="str">
            <v>WALNUT_7_WCOVST</v>
          </cell>
          <cell r="B1065" t="str">
            <v>MM West Covina - ST Unit</v>
          </cell>
          <cell r="C1065" t="str">
            <v>LA Basin</v>
          </cell>
          <cell r="D1065">
            <v>4.87</v>
          </cell>
          <cell r="E1065">
            <v>5.0199999999999996</v>
          </cell>
          <cell r="F1065">
            <v>5.52</v>
          </cell>
          <cell r="G1065">
            <v>5.44</v>
          </cell>
          <cell r="H1065">
            <v>5.34</v>
          </cell>
          <cell r="I1065">
            <v>5.31</v>
          </cell>
          <cell r="J1065">
            <v>5.25</v>
          </cell>
          <cell r="K1065">
            <v>5.22</v>
          </cell>
          <cell r="L1065">
            <v>5.21</v>
          </cell>
          <cell r="M1065">
            <v>4.99</v>
          </cell>
          <cell r="N1065">
            <v>5.18</v>
          </cell>
          <cell r="O1065">
            <v>5.15</v>
          </cell>
        </row>
        <row r="1066">
          <cell r="A1066" t="str">
            <v>WARNE_2_UNIT</v>
          </cell>
          <cell r="B1066" t="str">
            <v>WARNE HYDRO AGGREGATE</v>
          </cell>
          <cell r="C1066" t="str">
            <v>Big Creek-Ventura</v>
          </cell>
          <cell r="D1066">
            <v>38</v>
          </cell>
          <cell r="E1066">
            <v>36</v>
          </cell>
          <cell r="F1066">
            <v>70</v>
          </cell>
          <cell r="G1066">
            <v>44.18</v>
          </cell>
          <cell r="H1066">
            <v>31.6</v>
          </cell>
          <cell r="I1066">
            <v>67.7</v>
          </cell>
          <cell r="J1066">
            <v>37.4</v>
          </cell>
          <cell r="K1066">
            <v>32.4</v>
          </cell>
          <cell r="L1066">
            <v>55.6</v>
          </cell>
          <cell r="M1066">
            <v>32.200000000000003</v>
          </cell>
          <cell r="N1066">
            <v>33</v>
          </cell>
          <cell r="O1066">
            <v>38</v>
          </cell>
        </row>
        <row r="1067">
          <cell r="A1067" t="str">
            <v>WAUKNA_1_SOLAR</v>
          </cell>
          <cell r="B1067" t="str">
            <v>Corcoran Solar</v>
          </cell>
          <cell r="C1067" t="str">
            <v>Fresno</v>
          </cell>
          <cell r="D1067">
            <v>0.08</v>
          </cell>
          <cell r="E1067">
            <v>0.6</v>
          </cell>
          <cell r="F1067">
            <v>0.7</v>
          </cell>
          <cell r="G1067">
            <v>0.88</v>
          </cell>
          <cell r="H1067">
            <v>1.28</v>
          </cell>
          <cell r="I1067">
            <v>2.62</v>
          </cell>
          <cell r="J1067">
            <v>2.88</v>
          </cell>
          <cell r="K1067">
            <v>2.48</v>
          </cell>
          <cell r="L1067">
            <v>2.2200000000000002</v>
          </cell>
          <cell r="M1067">
            <v>1.48</v>
          </cell>
          <cell r="N1067">
            <v>1.1399999999999999</v>
          </cell>
          <cell r="O1067">
            <v>0.7</v>
          </cell>
        </row>
        <row r="1068">
          <cell r="A1068" t="str">
            <v>WAUKNA_1_SOLAR2</v>
          </cell>
          <cell r="B1068" t="str">
            <v>Corcoran 2</v>
          </cell>
          <cell r="C1068" t="str">
            <v>Fresno</v>
          </cell>
          <cell r="D1068">
            <v>0.08</v>
          </cell>
          <cell r="E1068">
            <v>0.59</v>
          </cell>
          <cell r="F1068">
            <v>0.69</v>
          </cell>
          <cell r="G1068">
            <v>0.87</v>
          </cell>
          <cell r="H1068">
            <v>1.26</v>
          </cell>
          <cell r="I1068">
            <v>2.59</v>
          </cell>
          <cell r="J1068">
            <v>2.84</v>
          </cell>
          <cell r="K1068">
            <v>2.4500000000000002</v>
          </cell>
          <cell r="L1068">
            <v>2.19</v>
          </cell>
          <cell r="M1068">
            <v>1.46</v>
          </cell>
          <cell r="N1068">
            <v>1.1299999999999999</v>
          </cell>
          <cell r="O1068">
            <v>0.69</v>
          </cell>
        </row>
        <row r="1069">
          <cell r="A1069" t="str">
            <v>WDLEAF_7_UNIT 1</v>
          </cell>
          <cell r="B1069" t="str">
            <v>WOODLEAF HYDRO</v>
          </cell>
          <cell r="C1069" t="str">
            <v>Sierra</v>
          </cell>
          <cell r="D1069">
            <v>60</v>
          </cell>
          <cell r="E1069">
            <v>60</v>
          </cell>
          <cell r="F1069">
            <v>40</v>
          </cell>
          <cell r="G1069">
            <v>60</v>
          </cell>
          <cell r="H1069">
            <v>60</v>
          </cell>
          <cell r="I1069">
            <v>60</v>
          </cell>
          <cell r="J1069">
            <v>60</v>
          </cell>
          <cell r="K1069">
            <v>56</v>
          </cell>
          <cell r="L1069">
            <v>56</v>
          </cell>
          <cell r="M1069">
            <v>48</v>
          </cell>
          <cell r="N1069">
            <v>60</v>
          </cell>
          <cell r="O1069">
            <v>59</v>
          </cell>
        </row>
        <row r="1070">
          <cell r="A1070" t="str">
            <v>WEBER_6_FORWRD</v>
          </cell>
          <cell r="B1070" t="str">
            <v>Forward</v>
          </cell>
          <cell r="C1070" t="str">
            <v>CAISO System</v>
          </cell>
          <cell r="D1070">
            <v>4.0199999999999996</v>
          </cell>
          <cell r="E1070">
            <v>3.99</v>
          </cell>
          <cell r="F1070">
            <v>3.99</v>
          </cell>
          <cell r="G1070">
            <v>3.69</v>
          </cell>
          <cell r="H1070">
            <v>4</v>
          </cell>
          <cell r="I1070">
            <v>4.01</v>
          </cell>
          <cell r="J1070">
            <v>4</v>
          </cell>
          <cell r="K1070">
            <v>3.91</v>
          </cell>
          <cell r="L1070">
            <v>4</v>
          </cell>
          <cell r="M1070">
            <v>4.05</v>
          </cell>
          <cell r="N1070">
            <v>4.05</v>
          </cell>
          <cell r="O1070">
            <v>4.03</v>
          </cell>
        </row>
        <row r="1071">
          <cell r="A1071" t="str">
            <v>WESTPT_2_UNIT</v>
          </cell>
          <cell r="B1071" t="str">
            <v>West Point Hydro Plant</v>
          </cell>
          <cell r="C1071" t="str">
            <v>CAISO System</v>
          </cell>
          <cell r="D1071">
            <v>9.2799999999999994</v>
          </cell>
          <cell r="E1071">
            <v>5.44</v>
          </cell>
          <cell r="F1071">
            <v>8.4</v>
          </cell>
          <cell r="G1071">
            <v>2.48</v>
          </cell>
          <cell r="H1071">
            <v>3.6</v>
          </cell>
          <cell r="I1071">
            <v>10.8</v>
          </cell>
          <cell r="J1071">
            <v>10.4</v>
          </cell>
          <cell r="K1071">
            <v>11.38</v>
          </cell>
          <cell r="L1071">
            <v>10</v>
          </cell>
          <cell r="M1071">
            <v>10.24</v>
          </cell>
          <cell r="N1071">
            <v>10.15</v>
          </cell>
          <cell r="O1071">
            <v>10.08</v>
          </cell>
        </row>
        <row r="1072">
          <cell r="A1072" t="str">
            <v>WFRESN_1_SOLAR</v>
          </cell>
          <cell r="B1072" t="str">
            <v>Joya Del Sol</v>
          </cell>
          <cell r="C1072" t="str">
            <v>Fresno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  <cell r="M1072">
            <v>0</v>
          </cell>
          <cell r="N1072">
            <v>0</v>
          </cell>
          <cell r="O1072">
            <v>0</v>
          </cell>
        </row>
        <row r="1073">
          <cell r="A1073" t="str">
            <v>WHEATL_6_LNDFIL</v>
          </cell>
          <cell r="B1073" t="str">
            <v>G2 ENERGY, OSTROM ROAD LLC</v>
          </cell>
          <cell r="C1073" t="str">
            <v>Sierra</v>
          </cell>
          <cell r="D1073">
            <v>3.42</v>
          </cell>
          <cell r="E1073">
            <v>3.37</v>
          </cell>
          <cell r="F1073">
            <v>3.39</v>
          </cell>
          <cell r="G1073">
            <v>3.26</v>
          </cell>
          <cell r="H1073">
            <v>3.26</v>
          </cell>
          <cell r="I1073">
            <v>3.03</v>
          </cell>
          <cell r="J1073">
            <v>3.3</v>
          </cell>
          <cell r="K1073">
            <v>3.13</v>
          </cell>
          <cell r="L1073">
            <v>3.28</v>
          </cell>
          <cell r="M1073">
            <v>3.35</v>
          </cell>
          <cell r="N1073">
            <v>3.41</v>
          </cell>
          <cell r="O1073">
            <v>2.72</v>
          </cell>
        </row>
        <row r="1074">
          <cell r="A1074" t="str">
            <v>WHITNY_6_SOLAR</v>
          </cell>
          <cell r="B1074" t="str">
            <v>Whitney Point Solar</v>
          </cell>
          <cell r="C1074" t="str">
            <v>Fresno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  <cell r="M1074">
            <v>0</v>
          </cell>
          <cell r="N1074">
            <v>0</v>
          </cell>
          <cell r="O1074">
            <v>0</v>
          </cell>
        </row>
        <row r="1075">
          <cell r="A1075" t="str">
            <v>WHTWTR_1_WINDA1</v>
          </cell>
          <cell r="B1075" t="str">
            <v>Whitewater Hill Wind Project</v>
          </cell>
          <cell r="C1075" t="str">
            <v>LA Basin</v>
          </cell>
          <cell r="D1075">
            <v>10.867050280822209</v>
          </cell>
          <cell r="E1075">
            <v>11.557860676558255</v>
          </cell>
          <cell r="F1075">
            <v>10.155394772352626</v>
          </cell>
          <cell r="G1075">
            <v>9.7297188955918692</v>
          </cell>
          <cell r="H1075">
            <v>10.346009184509509</v>
          </cell>
          <cell r="I1075">
            <v>9.4833400597670696</v>
          </cell>
          <cell r="J1075">
            <v>8.8108108008424306</v>
          </cell>
          <cell r="K1075">
            <v>6.6948308085778843</v>
          </cell>
          <cell r="L1075">
            <v>6.9159496068279411</v>
          </cell>
          <cell r="M1075">
            <v>6.4158495188918501</v>
          </cell>
          <cell r="N1075">
            <v>8.6465331167420665</v>
          </cell>
          <cell r="O1075">
            <v>10.473828310808104</v>
          </cell>
        </row>
        <row r="1076">
          <cell r="A1076" t="str">
            <v>WISE_1_UNIT 1</v>
          </cell>
          <cell r="B1076" t="str">
            <v>Wise Hydro Unit 1</v>
          </cell>
          <cell r="C1076" t="str">
            <v>Sierra</v>
          </cell>
          <cell r="D1076">
            <v>3.85</v>
          </cell>
          <cell r="E1076">
            <v>5</v>
          </cell>
          <cell r="F1076">
            <v>4.51</v>
          </cell>
          <cell r="G1076">
            <v>6.48</v>
          </cell>
          <cell r="H1076">
            <v>8.44</v>
          </cell>
          <cell r="I1076">
            <v>7.84</v>
          </cell>
          <cell r="J1076">
            <v>9.2799999999999994</v>
          </cell>
          <cell r="K1076">
            <v>7.36</v>
          </cell>
          <cell r="L1076">
            <v>5.84</v>
          </cell>
          <cell r="M1076">
            <v>2.54</v>
          </cell>
          <cell r="N1076">
            <v>0</v>
          </cell>
          <cell r="O1076">
            <v>3.68</v>
          </cell>
        </row>
        <row r="1077">
          <cell r="A1077" t="str">
            <v>WISE_1_UNIT 2</v>
          </cell>
          <cell r="B1077" t="str">
            <v>WISE HYDRO UNIT 2</v>
          </cell>
          <cell r="C1077" t="str">
            <v>Sierra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  <cell r="M1077">
            <v>0</v>
          </cell>
          <cell r="N1077">
            <v>0</v>
          </cell>
          <cell r="O1077">
            <v>0</v>
          </cell>
        </row>
        <row r="1078">
          <cell r="A1078" t="str">
            <v>WISHON_6_UNITS</v>
          </cell>
          <cell r="B1078" t="str">
            <v>Wishon/San Joaquin  #1-A AGGREGATE</v>
          </cell>
          <cell r="C1078" t="str">
            <v>Fresno</v>
          </cell>
          <cell r="D1078">
            <v>1.3</v>
          </cell>
          <cell r="E1078">
            <v>1.68</v>
          </cell>
          <cell r="F1078">
            <v>2.48</v>
          </cell>
          <cell r="G1078">
            <v>2.38</v>
          </cell>
          <cell r="H1078">
            <v>0.8</v>
          </cell>
          <cell r="I1078">
            <v>0.4</v>
          </cell>
          <cell r="J1078">
            <v>0</v>
          </cell>
          <cell r="K1078">
            <v>0</v>
          </cell>
          <cell r="L1078">
            <v>0</v>
          </cell>
          <cell r="M1078">
            <v>7.01</v>
          </cell>
          <cell r="N1078">
            <v>6.46</v>
          </cell>
          <cell r="O1078">
            <v>1.84</v>
          </cell>
        </row>
        <row r="1079">
          <cell r="A1079" t="str">
            <v>WISTRA_2_WRSSR1</v>
          </cell>
          <cell r="B1079" t="str">
            <v>Wistaria Ranch Solar</v>
          </cell>
          <cell r="C1079" t="str">
            <v>San Diego-IV</v>
          </cell>
          <cell r="D1079">
            <v>0.4</v>
          </cell>
          <cell r="E1079">
            <v>3</v>
          </cell>
          <cell r="F1079">
            <v>3.5</v>
          </cell>
          <cell r="G1079">
            <v>4.4000000000000004</v>
          </cell>
          <cell r="H1079">
            <v>6.4</v>
          </cell>
          <cell r="I1079">
            <v>13.1</v>
          </cell>
          <cell r="J1079">
            <v>14.4</v>
          </cell>
          <cell r="K1079">
            <v>12.4</v>
          </cell>
          <cell r="L1079">
            <v>11.1</v>
          </cell>
          <cell r="M1079">
            <v>7.4</v>
          </cell>
          <cell r="N1079">
            <v>5.7</v>
          </cell>
          <cell r="O1079">
            <v>3.5</v>
          </cell>
        </row>
        <row r="1080">
          <cell r="A1080" t="str">
            <v>WLDWD_1_SOLAR1</v>
          </cell>
          <cell r="B1080" t="str">
            <v>Wildwood Solar I</v>
          </cell>
          <cell r="C1080" t="str">
            <v>CAISO System</v>
          </cell>
          <cell r="D1080">
            <v>0.08</v>
          </cell>
          <cell r="E1080">
            <v>0.6</v>
          </cell>
          <cell r="F1080">
            <v>0.7</v>
          </cell>
          <cell r="G1080">
            <v>0.88</v>
          </cell>
          <cell r="H1080">
            <v>1.28</v>
          </cell>
          <cell r="I1080">
            <v>2.62</v>
          </cell>
          <cell r="J1080">
            <v>2.88</v>
          </cell>
          <cell r="K1080">
            <v>2.48</v>
          </cell>
          <cell r="L1080">
            <v>2.2200000000000002</v>
          </cell>
          <cell r="M1080">
            <v>1.48</v>
          </cell>
          <cell r="N1080">
            <v>1.1399999999999999</v>
          </cell>
          <cell r="O1080">
            <v>0.7</v>
          </cell>
        </row>
        <row r="1081">
          <cell r="A1081" t="str">
            <v>WLDWD_1_SOLAR2</v>
          </cell>
          <cell r="B1081" t="str">
            <v>Wildwood Solar 2</v>
          </cell>
          <cell r="C1081" t="str">
            <v>CAISO System</v>
          </cell>
          <cell r="D1081">
            <v>0.06</v>
          </cell>
          <cell r="E1081">
            <v>0.45</v>
          </cell>
          <cell r="F1081">
            <v>0.53</v>
          </cell>
          <cell r="G1081">
            <v>0.66</v>
          </cell>
          <cell r="H1081">
            <v>0.96</v>
          </cell>
          <cell r="I1081">
            <v>1.97</v>
          </cell>
          <cell r="J1081">
            <v>2.16</v>
          </cell>
          <cell r="K1081">
            <v>1.86</v>
          </cell>
          <cell r="L1081">
            <v>1.67</v>
          </cell>
          <cell r="M1081">
            <v>1.1100000000000001</v>
          </cell>
          <cell r="N1081">
            <v>0.86</v>
          </cell>
          <cell r="O1081">
            <v>0.53</v>
          </cell>
        </row>
        <row r="1082">
          <cell r="A1082" t="str">
            <v>WNDMAS_2_UNIT 1</v>
          </cell>
          <cell r="B1082" t="str">
            <v>BUENA VISTA ENERGY, LLC</v>
          </cell>
          <cell r="C1082" t="str">
            <v>Bay Area</v>
          </cell>
          <cell r="D1082">
            <v>12.477965322450867</v>
          </cell>
          <cell r="E1082">
            <v>13.38784908537213</v>
          </cell>
          <cell r="F1082">
            <v>11.94061593106972</v>
          </cell>
          <cell r="G1082">
            <v>12.614478353850673</v>
          </cell>
          <cell r="H1082">
            <v>13.050292725934233</v>
          </cell>
          <cell r="I1082">
            <v>9.6268247000909515</v>
          </cell>
          <cell r="J1082">
            <v>8.5617902629233278</v>
          </cell>
          <cell r="K1082">
            <v>8.041284628960085</v>
          </cell>
          <cell r="L1082">
            <v>8.255992773154162</v>
          </cell>
          <cell r="M1082">
            <v>6.9185540695358183</v>
          </cell>
          <cell r="N1082">
            <v>8.7406764719446066</v>
          </cell>
          <cell r="O1082">
            <v>11.17237632147374</v>
          </cell>
        </row>
        <row r="1083">
          <cell r="A1083" t="str">
            <v>WNDSTR_2_WIND</v>
          </cell>
          <cell r="B1083" t="str">
            <v>Windstar</v>
          </cell>
          <cell r="C1083" t="str">
            <v>CAISO System</v>
          </cell>
          <cell r="D1083">
            <v>21.204000547945775</v>
          </cell>
          <cell r="E1083">
            <v>22.55192327133318</v>
          </cell>
          <cell r="F1083">
            <v>19.815404433858781</v>
          </cell>
          <cell r="G1083">
            <v>18.984817357252428</v>
          </cell>
          <cell r="H1083">
            <v>20.187334994164896</v>
          </cell>
          <cell r="I1083">
            <v>18.504078165399161</v>
          </cell>
          <cell r="J1083">
            <v>17.19182595286328</v>
          </cell>
          <cell r="K1083">
            <v>13.063084504542214</v>
          </cell>
          <cell r="L1083">
            <v>13.494535818200861</v>
          </cell>
          <cell r="M1083">
            <v>12.518730768569464</v>
          </cell>
          <cell r="N1083">
            <v>16.871284130228421</v>
          </cell>
          <cell r="O1083">
            <v>20.436738167430445</v>
          </cell>
        </row>
        <row r="1084">
          <cell r="A1084" t="str">
            <v>WOLFSK_1_UNITA1</v>
          </cell>
          <cell r="B1084" t="str">
            <v>Wolfskill Energy Center</v>
          </cell>
          <cell r="C1084" t="str">
            <v>CAISO System</v>
          </cell>
          <cell r="D1084">
            <v>46.9</v>
          </cell>
          <cell r="E1084">
            <v>46.9</v>
          </cell>
          <cell r="F1084">
            <v>46.9</v>
          </cell>
          <cell r="G1084">
            <v>46.9</v>
          </cell>
          <cell r="H1084">
            <v>46.9</v>
          </cell>
          <cell r="I1084">
            <v>46.9</v>
          </cell>
          <cell r="J1084">
            <v>46.9</v>
          </cell>
          <cell r="K1084">
            <v>46.9</v>
          </cell>
          <cell r="L1084">
            <v>46.9</v>
          </cell>
          <cell r="M1084">
            <v>46.9</v>
          </cell>
          <cell r="N1084">
            <v>46.9</v>
          </cell>
          <cell r="O1084">
            <v>46.9</v>
          </cell>
        </row>
        <row r="1085">
          <cell r="A1085" t="str">
            <v>WOODWR_1_HYDRO</v>
          </cell>
          <cell r="B1085" t="str">
            <v>Quinten Luallen</v>
          </cell>
          <cell r="C1085" t="str">
            <v>Fresno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  <cell r="M1085">
            <v>0</v>
          </cell>
          <cell r="N1085">
            <v>0</v>
          </cell>
          <cell r="O1085">
            <v>0</v>
          </cell>
        </row>
        <row r="1086">
          <cell r="A1086" t="str">
            <v>WRGHTP_7_AMENGY</v>
          </cell>
          <cell r="B1086" t="str">
            <v>SMALL QF AGGREGATION - LOS BANOS</v>
          </cell>
          <cell r="C1086" t="str">
            <v>Fresno</v>
          </cell>
          <cell r="D1086">
            <v>0</v>
          </cell>
          <cell r="E1086">
            <v>0.05</v>
          </cell>
          <cell r="F1086">
            <v>0.03</v>
          </cell>
          <cell r="G1086">
            <v>0.06</v>
          </cell>
          <cell r="H1086">
            <v>0.17</v>
          </cell>
          <cell r="I1086">
            <v>0.24</v>
          </cell>
          <cell r="J1086">
            <v>0.51</v>
          </cell>
          <cell r="K1086">
            <v>0.51</v>
          </cell>
          <cell r="L1086">
            <v>0.51</v>
          </cell>
          <cell r="M1086">
            <v>0.31</v>
          </cell>
          <cell r="N1086">
            <v>0.21</v>
          </cell>
          <cell r="O1086">
            <v>0.02</v>
          </cell>
        </row>
        <row r="1087">
          <cell r="A1087" t="str">
            <v>WRGTSR_2_WSFSR1</v>
          </cell>
          <cell r="B1087" t="str">
            <v>Wright Solar Freeman</v>
          </cell>
          <cell r="C1087" t="str">
            <v>CAISO System</v>
          </cell>
          <cell r="D1087">
            <v>0.8</v>
          </cell>
          <cell r="E1087">
            <v>6</v>
          </cell>
          <cell r="F1087">
            <v>7</v>
          </cell>
          <cell r="G1087">
            <v>8.8000000000000007</v>
          </cell>
          <cell r="H1087">
            <v>12.8</v>
          </cell>
          <cell r="I1087">
            <v>26.2</v>
          </cell>
          <cell r="J1087">
            <v>28.8</v>
          </cell>
          <cell r="K1087">
            <v>24.8</v>
          </cell>
          <cell r="L1087">
            <v>22.2</v>
          </cell>
          <cell r="M1087">
            <v>14.8</v>
          </cell>
          <cell r="N1087">
            <v>11.4</v>
          </cell>
          <cell r="O1087">
            <v>7</v>
          </cell>
        </row>
        <row r="1088">
          <cell r="A1088" t="str">
            <v>WSENGY_1_UNIT 1</v>
          </cell>
          <cell r="B1088" t="str">
            <v>Wheelabrator Shasta</v>
          </cell>
          <cell r="C1088" t="str">
            <v>CAISO System</v>
          </cell>
          <cell r="D1088">
            <v>34.020000000000003</v>
          </cell>
          <cell r="E1088">
            <v>34.03</v>
          </cell>
          <cell r="F1088">
            <v>34.020000000000003</v>
          </cell>
          <cell r="G1088">
            <v>33.450000000000003</v>
          </cell>
          <cell r="H1088">
            <v>34.020000000000003</v>
          </cell>
          <cell r="I1088">
            <v>34.020000000000003</v>
          </cell>
          <cell r="J1088">
            <v>34.18</v>
          </cell>
          <cell r="K1088">
            <v>36.25</v>
          </cell>
          <cell r="L1088">
            <v>34.56</v>
          </cell>
          <cell r="M1088">
            <v>34.04</v>
          </cell>
          <cell r="N1088">
            <v>32.96</v>
          </cell>
          <cell r="O1088">
            <v>34.04</v>
          </cell>
        </row>
        <row r="1089">
          <cell r="A1089" t="str">
            <v>WSTWND_2_M89WD1</v>
          </cell>
          <cell r="B1089" t="str">
            <v>Mojave 89</v>
          </cell>
          <cell r="C1089" t="str">
            <v>CAISO System</v>
          </cell>
          <cell r="D1089">
            <v>14.604255377397653</v>
          </cell>
          <cell r="E1089">
            <v>15.532637153130729</v>
          </cell>
          <cell r="F1089">
            <v>13.647859803820237</v>
          </cell>
          <cell r="G1089">
            <v>13.075792954807611</v>
          </cell>
          <cell r="H1089">
            <v>13.904026977231073</v>
          </cell>
          <cell r="I1089">
            <v>12.744683836418673</v>
          </cell>
          <cell r="J1089">
            <v>11.840870125034584</v>
          </cell>
          <cell r="K1089">
            <v>8.99719945250345</v>
          </cell>
          <cell r="L1089">
            <v>9.2943615447858434</v>
          </cell>
          <cell r="M1089">
            <v>8.622275816852218</v>
          </cell>
          <cell r="N1089">
            <v>11.620096944694827</v>
          </cell>
          <cell r="O1089">
            <v>14.07580341281772</v>
          </cell>
        </row>
        <row r="1090">
          <cell r="A1090" t="str">
            <v>WSTWND_2_M90WD2</v>
          </cell>
          <cell r="B1090" t="str">
            <v>Mojave 90</v>
          </cell>
          <cell r="C1090" t="str">
            <v>CAISO System</v>
          </cell>
          <cell r="D1090">
            <v>11.453694295982045</v>
          </cell>
          <cell r="E1090">
            <v>12.181797220398474</v>
          </cell>
          <cell r="F1090">
            <v>10.703620961689387</v>
          </cell>
          <cell r="G1090">
            <v>10.25496550914252</v>
          </cell>
          <cell r="H1090">
            <v>10.904525452681407</v>
          </cell>
          <cell r="I1090">
            <v>9.9952862223431147</v>
          </cell>
          <cell r="J1090">
            <v>9.2864513188716487</v>
          </cell>
          <cell r="K1090">
            <v>7.0562428132035535</v>
          </cell>
          <cell r="L1090">
            <v>7.289298431131499</v>
          </cell>
          <cell r="M1090">
            <v>6.7622010701556059</v>
          </cell>
          <cell r="N1090">
            <v>9.1133053110117199</v>
          </cell>
          <cell r="O1090">
            <v>11.039244733440347</v>
          </cell>
        </row>
        <row r="1091">
          <cell r="A1091" t="str">
            <v>YUBACT_1_SUNSWT</v>
          </cell>
          <cell r="B1091" t="str">
            <v>YUBA CITY COGEN</v>
          </cell>
          <cell r="C1091" t="str">
            <v>Sierra</v>
          </cell>
          <cell r="D1091">
            <v>49.97</v>
          </cell>
          <cell r="E1091">
            <v>49.97</v>
          </cell>
          <cell r="F1091">
            <v>49.97</v>
          </cell>
          <cell r="G1091">
            <v>49.97</v>
          </cell>
          <cell r="H1091">
            <v>49.97</v>
          </cell>
          <cell r="I1091">
            <v>49.97</v>
          </cell>
          <cell r="J1091">
            <v>49.97</v>
          </cell>
          <cell r="K1091">
            <v>49.97</v>
          </cell>
          <cell r="L1091">
            <v>49.97</v>
          </cell>
          <cell r="M1091">
            <v>49.97</v>
          </cell>
          <cell r="N1091">
            <v>49.97</v>
          </cell>
          <cell r="O1091">
            <v>49.97</v>
          </cell>
        </row>
        <row r="1092">
          <cell r="A1092" t="str">
            <v>YUBACT_6_UNITA1</v>
          </cell>
          <cell r="B1092" t="str">
            <v>Yuba City Energy Center (Calpine)</v>
          </cell>
          <cell r="C1092" t="str">
            <v>Sierra</v>
          </cell>
          <cell r="D1092">
            <v>47.16</v>
          </cell>
          <cell r="E1092">
            <v>47.16</v>
          </cell>
          <cell r="F1092">
            <v>47.16</v>
          </cell>
          <cell r="G1092">
            <v>47.16</v>
          </cell>
          <cell r="H1092">
            <v>47.16</v>
          </cell>
          <cell r="I1092">
            <v>47.16</v>
          </cell>
          <cell r="J1092">
            <v>47.16</v>
          </cell>
          <cell r="K1092">
            <v>47.16</v>
          </cell>
          <cell r="L1092">
            <v>47.16</v>
          </cell>
          <cell r="M1092">
            <v>47.16</v>
          </cell>
          <cell r="N1092">
            <v>47.16</v>
          </cell>
          <cell r="O1092">
            <v>47.16</v>
          </cell>
        </row>
        <row r="1093">
          <cell r="A1093" t="str">
            <v>ZOND_6_UNIT</v>
          </cell>
          <cell r="B1093" t="str">
            <v>ZOND WINDSYSTEMS INC.</v>
          </cell>
          <cell r="C1093" t="str">
            <v>Bay Area</v>
          </cell>
          <cell r="D1093">
            <v>5.6150843951028904</v>
          </cell>
          <cell r="E1093">
            <v>6.0245320884174589</v>
          </cell>
          <cell r="F1093">
            <v>5.3732771689813745</v>
          </cell>
          <cell r="G1093">
            <v>5.6765152592328034</v>
          </cell>
          <cell r="H1093">
            <v>5.8726317266704049</v>
          </cell>
          <cell r="I1093">
            <v>4.3320711150409279</v>
          </cell>
          <cell r="J1093">
            <v>3.8528056183154975</v>
          </cell>
          <cell r="K1093">
            <v>3.6185780830320389</v>
          </cell>
          <cell r="L1093">
            <v>3.7151967479193737</v>
          </cell>
          <cell r="M1093">
            <v>3.1133493312911185</v>
          </cell>
          <cell r="N1093">
            <v>3.9333044123750733</v>
          </cell>
          <cell r="O1093">
            <v>5.0275693446631831</v>
          </cell>
        </row>
      </sheetData>
      <sheetData sheetId="4">
        <row r="1">
          <cell r="A1" t="str">
            <v>RESOURCE_ID</v>
          </cell>
          <cell r="B1" t="str">
            <v>JAN</v>
          </cell>
          <cell r="C1" t="str">
            <v>FEB</v>
          </cell>
          <cell r="D1" t="str">
            <v>MAR</v>
          </cell>
          <cell r="E1" t="str">
            <v>APR</v>
          </cell>
          <cell r="F1" t="str">
            <v>MAY</v>
          </cell>
          <cell r="G1" t="str">
            <v>JUN</v>
          </cell>
          <cell r="H1" t="str">
            <v>JUL</v>
          </cell>
          <cell r="I1" t="str">
            <v>AUG</v>
          </cell>
          <cell r="J1" t="str">
            <v>SEP</v>
          </cell>
          <cell r="K1" t="str">
            <v>OCT</v>
          </cell>
          <cell r="L1" t="str">
            <v>NOV</v>
          </cell>
          <cell r="M1" t="str">
            <v>DEC</v>
          </cell>
          <cell r="N1" t="str">
            <v>MINIMUM QUALIFIED CATEOGRY</v>
          </cell>
        </row>
        <row r="2">
          <cell r="A2" t="str">
            <v>ADLIN_1_UNITS</v>
          </cell>
          <cell r="B2">
            <v>14</v>
          </cell>
          <cell r="C2">
            <v>14</v>
          </cell>
          <cell r="D2">
            <v>14</v>
          </cell>
          <cell r="E2">
            <v>14</v>
          </cell>
          <cell r="F2">
            <v>14</v>
          </cell>
          <cell r="G2">
            <v>14</v>
          </cell>
          <cell r="H2">
            <v>14</v>
          </cell>
          <cell r="I2">
            <v>14</v>
          </cell>
          <cell r="J2">
            <v>14</v>
          </cell>
          <cell r="K2">
            <v>14</v>
          </cell>
          <cell r="L2">
            <v>14</v>
          </cell>
          <cell r="M2">
            <v>14</v>
          </cell>
          <cell r="N2">
            <v>1</v>
          </cell>
        </row>
        <row r="3">
          <cell r="A3" t="str">
            <v>AGCANA_X_HOOVER</v>
          </cell>
          <cell r="B3">
            <v>40</v>
          </cell>
          <cell r="C3">
            <v>40</v>
          </cell>
          <cell r="D3">
            <v>40</v>
          </cell>
          <cell r="E3">
            <v>40</v>
          </cell>
          <cell r="F3">
            <v>40</v>
          </cell>
          <cell r="G3">
            <v>40</v>
          </cell>
          <cell r="H3">
            <v>40</v>
          </cell>
          <cell r="I3">
            <v>40</v>
          </cell>
          <cell r="J3">
            <v>40</v>
          </cell>
          <cell r="K3">
            <v>40</v>
          </cell>
          <cell r="L3">
            <v>40</v>
          </cell>
          <cell r="M3">
            <v>40</v>
          </cell>
          <cell r="N3">
            <v>1</v>
          </cell>
        </row>
        <row r="4">
          <cell r="A4" t="str">
            <v>AGRICO_6_PL3N5</v>
          </cell>
          <cell r="B4">
            <v>22.69</v>
          </cell>
          <cell r="C4">
            <v>22.69</v>
          </cell>
          <cell r="D4">
            <v>22.69</v>
          </cell>
          <cell r="E4">
            <v>22.69</v>
          </cell>
          <cell r="F4">
            <v>22.69</v>
          </cell>
          <cell r="G4">
            <v>22.69</v>
          </cell>
          <cell r="H4">
            <v>22.69</v>
          </cell>
          <cell r="I4">
            <v>22.69</v>
          </cell>
          <cell r="J4">
            <v>22.69</v>
          </cell>
          <cell r="K4">
            <v>22.69</v>
          </cell>
          <cell r="L4">
            <v>22.69</v>
          </cell>
          <cell r="M4">
            <v>22.69</v>
          </cell>
          <cell r="N4">
            <v>1</v>
          </cell>
        </row>
        <row r="5">
          <cell r="A5" t="str">
            <v>AGRICO_7_UNIT</v>
          </cell>
          <cell r="B5">
            <v>48.58</v>
          </cell>
          <cell r="C5">
            <v>48.58</v>
          </cell>
          <cell r="D5">
            <v>48.58</v>
          </cell>
          <cell r="E5">
            <v>48.58</v>
          </cell>
          <cell r="F5">
            <v>48.58</v>
          </cell>
          <cell r="G5">
            <v>48.58</v>
          </cell>
          <cell r="H5">
            <v>48.58</v>
          </cell>
          <cell r="I5">
            <v>48.58</v>
          </cell>
          <cell r="J5">
            <v>48.58</v>
          </cell>
          <cell r="K5">
            <v>48.58</v>
          </cell>
          <cell r="L5">
            <v>48.58</v>
          </cell>
          <cell r="M5">
            <v>48.58</v>
          </cell>
          <cell r="N5">
            <v>1</v>
          </cell>
        </row>
        <row r="6">
          <cell r="A6" t="str">
            <v>ALAMIT_2_PL1X3</v>
          </cell>
          <cell r="B6">
            <v>541.94000000000005</v>
          </cell>
          <cell r="C6">
            <v>541.94000000000005</v>
          </cell>
          <cell r="D6">
            <v>541.94000000000005</v>
          </cell>
          <cell r="E6">
            <v>541.94000000000005</v>
          </cell>
          <cell r="F6">
            <v>541.94000000000005</v>
          </cell>
          <cell r="G6">
            <v>541.94000000000005</v>
          </cell>
          <cell r="H6">
            <v>541.94000000000005</v>
          </cell>
          <cell r="I6">
            <v>541.94000000000005</v>
          </cell>
          <cell r="J6">
            <v>541.94000000000005</v>
          </cell>
          <cell r="K6">
            <v>541.94000000000005</v>
          </cell>
          <cell r="L6">
            <v>541.94000000000005</v>
          </cell>
          <cell r="M6">
            <v>541.94000000000005</v>
          </cell>
          <cell r="N6">
            <v>1</v>
          </cell>
        </row>
        <row r="7">
          <cell r="A7" t="str">
            <v>ALAMIT_7_ES1</v>
          </cell>
          <cell r="B7">
            <v>200.89</v>
          </cell>
          <cell r="C7">
            <v>200.89</v>
          </cell>
          <cell r="D7">
            <v>200.89</v>
          </cell>
          <cell r="E7">
            <v>200.89</v>
          </cell>
          <cell r="F7">
            <v>200.89</v>
          </cell>
          <cell r="G7">
            <v>200.89</v>
          </cell>
          <cell r="H7">
            <v>200.89</v>
          </cell>
          <cell r="I7">
            <v>200.89</v>
          </cell>
          <cell r="J7">
            <v>200.89</v>
          </cell>
          <cell r="K7">
            <v>200.89</v>
          </cell>
          <cell r="L7">
            <v>200.89</v>
          </cell>
          <cell r="M7">
            <v>200.89</v>
          </cell>
          <cell r="N7">
            <v>3</v>
          </cell>
        </row>
        <row r="8">
          <cell r="A8" t="str">
            <v>ALAMIT_7_UNIT 3</v>
          </cell>
          <cell r="B8">
            <v>306.76</v>
          </cell>
          <cell r="C8">
            <v>306.76</v>
          </cell>
          <cell r="D8">
            <v>306.76</v>
          </cell>
          <cell r="E8">
            <v>306.76</v>
          </cell>
          <cell r="F8">
            <v>306.76</v>
          </cell>
          <cell r="G8">
            <v>306.76</v>
          </cell>
          <cell r="H8">
            <v>306.76</v>
          </cell>
          <cell r="I8">
            <v>306.76</v>
          </cell>
          <cell r="J8">
            <v>306.76</v>
          </cell>
          <cell r="K8">
            <v>306.76</v>
          </cell>
          <cell r="L8">
            <v>306.76</v>
          </cell>
          <cell r="M8">
            <v>306.76</v>
          </cell>
          <cell r="N8">
            <v>1</v>
          </cell>
        </row>
        <row r="9">
          <cell r="A9" t="str">
            <v>ALAMIT_7_UNIT 4</v>
          </cell>
          <cell r="B9">
            <v>314.43</v>
          </cell>
          <cell r="C9">
            <v>314.43</v>
          </cell>
          <cell r="D9">
            <v>314.43</v>
          </cell>
          <cell r="E9">
            <v>314.43</v>
          </cell>
          <cell r="F9">
            <v>314.43</v>
          </cell>
          <cell r="G9">
            <v>314.43</v>
          </cell>
          <cell r="H9">
            <v>314.43</v>
          </cell>
          <cell r="I9">
            <v>314.43</v>
          </cell>
          <cell r="J9">
            <v>314.43</v>
          </cell>
          <cell r="K9">
            <v>314.43</v>
          </cell>
          <cell r="L9">
            <v>314.43</v>
          </cell>
          <cell r="M9">
            <v>314.43</v>
          </cell>
          <cell r="N9">
            <v>1</v>
          </cell>
        </row>
        <row r="10">
          <cell r="A10" t="str">
            <v>ALAMIT_7_UNIT 5</v>
          </cell>
          <cell r="B10">
            <v>410</v>
          </cell>
          <cell r="C10">
            <v>410</v>
          </cell>
          <cell r="D10">
            <v>410</v>
          </cell>
          <cell r="E10">
            <v>410</v>
          </cell>
          <cell r="F10">
            <v>410</v>
          </cell>
          <cell r="G10">
            <v>410</v>
          </cell>
          <cell r="H10">
            <v>410</v>
          </cell>
          <cell r="I10">
            <v>410</v>
          </cell>
          <cell r="J10">
            <v>410</v>
          </cell>
          <cell r="K10">
            <v>410</v>
          </cell>
          <cell r="L10">
            <v>410</v>
          </cell>
          <cell r="M10">
            <v>410</v>
          </cell>
          <cell r="N10">
            <v>1</v>
          </cell>
        </row>
        <row r="11">
          <cell r="A11" t="str">
            <v>ALAMO_6_UNIT</v>
          </cell>
          <cell r="B11">
            <v>8.8000000000000007</v>
          </cell>
          <cell r="C11">
            <v>8.8000000000000007</v>
          </cell>
          <cell r="D11">
            <v>5.6</v>
          </cell>
          <cell r="E11">
            <v>3.2</v>
          </cell>
          <cell r="F11">
            <v>3.2</v>
          </cell>
          <cell r="G11">
            <v>4</v>
          </cell>
          <cell r="H11">
            <v>3.2</v>
          </cell>
          <cell r="I11">
            <v>3.2</v>
          </cell>
          <cell r="J11">
            <v>3.2</v>
          </cell>
          <cell r="K11">
            <v>3.2</v>
          </cell>
          <cell r="L11">
            <v>7.4</v>
          </cell>
          <cell r="M11">
            <v>3.2</v>
          </cell>
          <cell r="N11">
            <v>2</v>
          </cell>
        </row>
        <row r="12">
          <cell r="A12" t="str">
            <v>ALMASL_2_AL6BT6</v>
          </cell>
          <cell r="B12">
            <v>100</v>
          </cell>
          <cell r="C12">
            <v>100</v>
          </cell>
          <cell r="D12">
            <v>100</v>
          </cell>
          <cell r="E12">
            <v>100</v>
          </cell>
          <cell r="F12">
            <v>100</v>
          </cell>
          <cell r="G12">
            <v>100</v>
          </cell>
          <cell r="H12">
            <v>100</v>
          </cell>
          <cell r="I12">
            <v>100</v>
          </cell>
          <cell r="J12">
            <v>100</v>
          </cell>
          <cell r="K12">
            <v>100</v>
          </cell>
          <cell r="L12">
            <v>100</v>
          </cell>
          <cell r="M12">
            <v>100</v>
          </cell>
          <cell r="N12">
            <v>1</v>
          </cell>
        </row>
        <row r="13">
          <cell r="A13" t="str">
            <v>ALMEGT_1_UNIT 1</v>
          </cell>
          <cell r="B13">
            <v>23.4</v>
          </cell>
          <cell r="C13">
            <v>23.4</v>
          </cell>
          <cell r="D13">
            <v>23.4</v>
          </cell>
          <cell r="E13">
            <v>23.4</v>
          </cell>
          <cell r="F13">
            <v>23.4</v>
          </cell>
          <cell r="G13">
            <v>23.4</v>
          </cell>
          <cell r="H13">
            <v>23.4</v>
          </cell>
          <cell r="I13">
            <v>23.4</v>
          </cell>
          <cell r="J13">
            <v>23.4</v>
          </cell>
          <cell r="K13">
            <v>23.4</v>
          </cell>
          <cell r="L13">
            <v>23.4</v>
          </cell>
          <cell r="M13">
            <v>23.4</v>
          </cell>
          <cell r="N13">
            <v>1</v>
          </cell>
        </row>
        <row r="14">
          <cell r="A14" t="str">
            <v>ALMEGT_1_UNIT 2</v>
          </cell>
          <cell r="B14">
            <v>23.5</v>
          </cell>
          <cell r="C14">
            <v>23.5</v>
          </cell>
          <cell r="D14">
            <v>23.5</v>
          </cell>
          <cell r="E14">
            <v>23.5</v>
          </cell>
          <cell r="F14">
            <v>23.5</v>
          </cell>
          <cell r="G14">
            <v>23.5</v>
          </cell>
          <cell r="H14">
            <v>23.5</v>
          </cell>
          <cell r="I14">
            <v>23.5</v>
          </cell>
          <cell r="J14">
            <v>23.5</v>
          </cell>
          <cell r="K14">
            <v>23.5</v>
          </cell>
          <cell r="L14">
            <v>23.5</v>
          </cell>
          <cell r="M14">
            <v>23.5</v>
          </cell>
          <cell r="N14">
            <v>1</v>
          </cell>
        </row>
        <row r="15">
          <cell r="A15" t="str">
            <v>ANAHM_2_CANYN1</v>
          </cell>
          <cell r="B15">
            <v>49.21</v>
          </cell>
          <cell r="C15">
            <v>49.21</v>
          </cell>
          <cell r="D15">
            <v>49.21</v>
          </cell>
          <cell r="E15">
            <v>49.21</v>
          </cell>
          <cell r="F15">
            <v>49.21</v>
          </cell>
          <cell r="G15">
            <v>49.21</v>
          </cell>
          <cell r="H15">
            <v>49.21</v>
          </cell>
          <cell r="I15">
            <v>49.21</v>
          </cell>
          <cell r="J15">
            <v>49.21</v>
          </cell>
          <cell r="K15">
            <v>49.21</v>
          </cell>
          <cell r="L15">
            <v>49.21</v>
          </cell>
          <cell r="M15">
            <v>49.21</v>
          </cell>
          <cell r="N15">
            <v>1</v>
          </cell>
        </row>
        <row r="16">
          <cell r="A16" t="str">
            <v>ANAHM_2_CANYN2</v>
          </cell>
          <cell r="B16">
            <v>48</v>
          </cell>
          <cell r="C16">
            <v>48</v>
          </cell>
          <cell r="D16">
            <v>48</v>
          </cell>
          <cell r="E16">
            <v>48</v>
          </cell>
          <cell r="F16">
            <v>48</v>
          </cell>
          <cell r="G16">
            <v>48.04</v>
          </cell>
          <cell r="H16">
            <v>48.04</v>
          </cell>
          <cell r="I16">
            <v>48.04</v>
          </cell>
          <cell r="J16">
            <v>48.04</v>
          </cell>
          <cell r="K16">
            <v>48.04</v>
          </cell>
          <cell r="L16">
            <v>48.04</v>
          </cell>
          <cell r="M16">
            <v>48.04</v>
          </cell>
          <cell r="N16">
            <v>1</v>
          </cell>
        </row>
        <row r="17">
          <cell r="A17" t="str">
            <v>ANAHM_2_CANYN3</v>
          </cell>
          <cell r="B17">
            <v>46.49</v>
          </cell>
          <cell r="C17">
            <v>46.49</v>
          </cell>
          <cell r="D17">
            <v>46.49</v>
          </cell>
          <cell r="E17">
            <v>46.49</v>
          </cell>
          <cell r="F17">
            <v>46.49</v>
          </cell>
          <cell r="G17">
            <v>46.49</v>
          </cell>
          <cell r="H17">
            <v>46.49</v>
          </cell>
          <cell r="I17">
            <v>46.49</v>
          </cell>
          <cell r="J17">
            <v>46.49</v>
          </cell>
          <cell r="K17">
            <v>46.49</v>
          </cell>
          <cell r="L17">
            <v>46.49</v>
          </cell>
          <cell r="M17">
            <v>46.49</v>
          </cell>
          <cell r="N17">
            <v>1</v>
          </cell>
        </row>
        <row r="18">
          <cell r="A18" t="str">
            <v>ANAHM_2_CANYN4</v>
          </cell>
          <cell r="B18">
            <v>49.4</v>
          </cell>
          <cell r="C18">
            <v>49.4</v>
          </cell>
          <cell r="D18">
            <v>49.4</v>
          </cell>
          <cell r="E18">
            <v>49.4</v>
          </cell>
          <cell r="F18">
            <v>49.4</v>
          </cell>
          <cell r="G18">
            <v>49.8</v>
          </cell>
          <cell r="H18">
            <v>49.8</v>
          </cell>
          <cell r="I18">
            <v>49.8</v>
          </cell>
          <cell r="J18">
            <v>49.8</v>
          </cell>
          <cell r="K18">
            <v>49.8</v>
          </cell>
          <cell r="L18">
            <v>49.8</v>
          </cell>
          <cell r="M18">
            <v>49.8</v>
          </cell>
          <cell r="N18">
            <v>1</v>
          </cell>
        </row>
        <row r="19">
          <cell r="A19" t="str">
            <v>APLHIL_1_SFKHY1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1</v>
          </cell>
        </row>
        <row r="20">
          <cell r="A20" t="str">
            <v>BALCHS_7_UNIT 1</v>
          </cell>
          <cell r="B20">
            <v>24.8</v>
          </cell>
          <cell r="C20">
            <v>24.8</v>
          </cell>
          <cell r="D20">
            <v>24.8</v>
          </cell>
          <cell r="E20">
            <v>24.8</v>
          </cell>
          <cell r="F20">
            <v>24.8</v>
          </cell>
          <cell r="G20">
            <v>24.8</v>
          </cell>
          <cell r="H20">
            <v>31</v>
          </cell>
          <cell r="I20">
            <v>31</v>
          </cell>
          <cell r="J20">
            <v>31</v>
          </cell>
          <cell r="K20">
            <v>28.2</v>
          </cell>
          <cell r="L20">
            <v>26.16</v>
          </cell>
          <cell r="M20">
            <v>24.8</v>
          </cell>
          <cell r="N20">
            <v>1</v>
          </cell>
        </row>
        <row r="21">
          <cell r="A21" t="str">
            <v>BALCHS_7_UNIT 2</v>
          </cell>
          <cell r="B21">
            <v>42</v>
          </cell>
          <cell r="C21">
            <v>52.5</v>
          </cell>
          <cell r="D21">
            <v>43.6</v>
          </cell>
          <cell r="E21">
            <v>52.5</v>
          </cell>
          <cell r="F21">
            <v>52.5</v>
          </cell>
          <cell r="G21">
            <v>52.5</v>
          </cell>
          <cell r="H21">
            <v>52.5</v>
          </cell>
          <cell r="I21">
            <v>52.5</v>
          </cell>
          <cell r="J21">
            <v>52.5</v>
          </cell>
          <cell r="K21">
            <v>52.5</v>
          </cell>
          <cell r="L21">
            <v>52.5</v>
          </cell>
          <cell r="M21">
            <v>52.5</v>
          </cell>
          <cell r="N21">
            <v>1</v>
          </cell>
        </row>
        <row r="22">
          <cell r="A22" t="str">
            <v>BALCHS_7_UNIT 3</v>
          </cell>
          <cell r="B22">
            <v>42</v>
          </cell>
          <cell r="C22">
            <v>0</v>
          </cell>
          <cell r="D22">
            <v>0.4</v>
          </cell>
          <cell r="E22">
            <v>43.68</v>
          </cell>
          <cell r="F22">
            <v>43.68</v>
          </cell>
          <cell r="G22">
            <v>54.18</v>
          </cell>
          <cell r="H22">
            <v>54.18</v>
          </cell>
          <cell r="I22">
            <v>54.18</v>
          </cell>
          <cell r="J22">
            <v>54.18</v>
          </cell>
          <cell r="K22">
            <v>54.18</v>
          </cell>
          <cell r="L22">
            <v>54.18</v>
          </cell>
          <cell r="M22">
            <v>43.68</v>
          </cell>
          <cell r="N22">
            <v>1</v>
          </cell>
        </row>
        <row r="23">
          <cell r="A23" t="str">
            <v>BARRE_6_PEAKER</v>
          </cell>
          <cell r="B23">
            <v>47</v>
          </cell>
          <cell r="C23">
            <v>47</v>
          </cell>
          <cell r="D23">
            <v>47</v>
          </cell>
          <cell r="E23">
            <v>47</v>
          </cell>
          <cell r="F23">
            <v>47</v>
          </cell>
          <cell r="G23">
            <v>47</v>
          </cell>
          <cell r="H23">
            <v>47</v>
          </cell>
          <cell r="I23">
            <v>47</v>
          </cell>
          <cell r="J23">
            <v>47</v>
          </cell>
          <cell r="K23">
            <v>47</v>
          </cell>
          <cell r="L23">
            <v>47</v>
          </cell>
          <cell r="M23">
            <v>47</v>
          </cell>
          <cell r="N23">
            <v>1</v>
          </cell>
        </row>
        <row r="24">
          <cell r="A24" t="str">
            <v>BASICE_2_UNITS</v>
          </cell>
          <cell r="B24">
            <v>30</v>
          </cell>
          <cell r="C24">
            <v>30</v>
          </cell>
          <cell r="D24">
            <v>30</v>
          </cell>
          <cell r="E24">
            <v>30</v>
          </cell>
          <cell r="F24">
            <v>30</v>
          </cell>
          <cell r="G24">
            <v>30</v>
          </cell>
          <cell r="H24">
            <v>30</v>
          </cell>
          <cell r="I24">
            <v>30</v>
          </cell>
          <cell r="J24">
            <v>30</v>
          </cell>
          <cell r="K24">
            <v>30</v>
          </cell>
          <cell r="L24">
            <v>30</v>
          </cell>
          <cell r="M24">
            <v>30</v>
          </cell>
          <cell r="N24">
            <v>1</v>
          </cell>
        </row>
        <row r="25">
          <cell r="A25" t="str">
            <v>BDGRCK_1_UNITS</v>
          </cell>
          <cell r="B25">
            <v>48.08</v>
          </cell>
          <cell r="C25">
            <v>48.08</v>
          </cell>
          <cell r="D25">
            <v>48.08</v>
          </cell>
          <cell r="E25">
            <v>48.08</v>
          </cell>
          <cell r="F25">
            <v>48.08</v>
          </cell>
          <cell r="G25">
            <v>48.08</v>
          </cell>
          <cell r="H25">
            <v>48.08</v>
          </cell>
          <cell r="I25">
            <v>48.08</v>
          </cell>
          <cell r="J25">
            <v>48.08</v>
          </cell>
          <cell r="K25">
            <v>48.08</v>
          </cell>
          <cell r="L25">
            <v>48.08</v>
          </cell>
          <cell r="M25">
            <v>48.08</v>
          </cell>
          <cell r="N25">
            <v>1</v>
          </cell>
        </row>
        <row r="26">
          <cell r="A26" t="str">
            <v>BEARDS_7_UNIT 1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1</v>
          </cell>
        </row>
        <row r="27">
          <cell r="A27" t="str">
            <v>BEARMT_1_UNIT</v>
          </cell>
          <cell r="B27">
            <v>49.21</v>
          </cell>
          <cell r="C27">
            <v>49.21</v>
          </cell>
          <cell r="D27">
            <v>49.21</v>
          </cell>
          <cell r="E27">
            <v>49.21</v>
          </cell>
          <cell r="F27">
            <v>49.21</v>
          </cell>
          <cell r="G27">
            <v>49.21</v>
          </cell>
          <cell r="H27">
            <v>49.21</v>
          </cell>
          <cell r="I27">
            <v>49.21</v>
          </cell>
          <cell r="J27">
            <v>49.21</v>
          </cell>
          <cell r="K27">
            <v>49.21</v>
          </cell>
          <cell r="L27">
            <v>49.21</v>
          </cell>
          <cell r="M27">
            <v>49.21</v>
          </cell>
          <cell r="N27">
            <v>1</v>
          </cell>
        </row>
        <row r="28">
          <cell r="A28" t="str">
            <v>BELDEN_7_UNIT 1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1</v>
          </cell>
        </row>
        <row r="29">
          <cell r="A29" t="str">
            <v>BIGCRK_2_EXESWD</v>
          </cell>
          <cell r="B29">
            <v>467.32</v>
          </cell>
          <cell r="C29">
            <v>472.28</v>
          </cell>
          <cell r="D29">
            <v>444.6</v>
          </cell>
          <cell r="E29">
            <v>570</v>
          </cell>
          <cell r="F29">
            <v>632.20000000000005</v>
          </cell>
          <cell r="G29">
            <v>732.04</v>
          </cell>
          <cell r="H29">
            <v>702.52</v>
          </cell>
          <cell r="I29">
            <v>661.96</v>
          </cell>
          <cell r="J29">
            <v>564.04</v>
          </cell>
          <cell r="K29">
            <v>412.6</v>
          </cell>
          <cell r="L29">
            <v>407.32</v>
          </cell>
          <cell r="M29">
            <v>374.28</v>
          </cell>
          <cell r="N29">
            <v>1</v>
          </cell>
        </row>
        <row r="30">
          <cell r="A30" t="str">
            <v>BIGSKY_2_ASLBT2</v>
          </cell>
          <cell r="B30">
            <v>200</v>
          </cell>
          <cell r="C30">
            <v>200</v>
          </cell>
          <cell r="D30">
            <v>200</v>
          </cell>
          <cell r="E30">
            <v>200</v>
          </cell>
          <cell r="F30">
            <v>200</v>
          </cell>
          <cell r="G30">
            <v>200</v>
          </cell>
          <cell r="H30">
            <v>200</v>
          </cell>
          <cell r="I30">
            <v>200</v>
          </cell>
          <cell r="J30">
            <v>200</v>
          </cell>
          <cell r="K30">
            <v>200</v>
          </cell>
          <cell r="L30">
            <v>200</v>
          </cell>
          <cell r="M30">
            <v>200</v>
          </cell>
          <cell r="N30">
            <v>2</v>
          </cell>
        </row>
        <row r="31">
          <cell r="A31" t="str">
            <v>BLACK_7_UNIT 1</v>
          </cell>
          <cell r="B31">
            <v>84.1</v>
          </cell>
          <cell r="C31">
            <v>84</v>
          </cell>
          <cell r="D31">
            <v>82.4</v>
          </cell>
          <cell r="E31">
            <v>82</v>
          </cell>
          <cell r="F31">
            <v>84</v>
          </cell>
          <cell r="G31">
            <v>84</v>
          </cell>
          <cell r="H31">
            <v>84</v>
          </cell>
          <cell r="I31">
            <v>84.4</v>
          </cell>
          <cell r="J31">
            <v>68</v>
          </cell>
          <cell r="K31">
            <v>68</v>
          </cell>
          <cell r="L31">
            <v>84.4</v>
          </cell>
          <cell r="M31">
            <v>84.4</v>
          </cell>
          <cell r="N31">
            <v>1</v>
          </cell>
        </row>
        <row r="32">
          <cell r="A32" t="str">
            <v>BLACK_7_UNIT 2</v>
          </cell>
          <cell r="B32">
            <v>83.3</v>
          </cell>
          <cell r="C32">
            <v>83.28</v>
          </cell>
          <cell r="D32">
            <v>82.48</v>
          </cell>
          <cell r="E32">
            <v>79.760000000000005</v>
          </cell>
          <cell r="F32">
            <v>83.28</v>
          </cell>
          <cell r="G32">
            <v>83.28</v>
          </cell>
          <cell r="H32">
            <v>83.28</v>
          </cell>
          <cell r="I32">
            <v>83.28</v>
          </cell>
          <cell r="J32">
            <v>81.28</v>
          </cell>
          <cell r="K32">
            <v>67.28</v>
          </cell>
          <cell r="L32">
            <v>83.88</v>
          </cell>
          <cell r="M32">
            <v>83.88</v>
          </cell>
          <cell r="N32">
            <v>1</v>
          </cell>
        </row>
        <row r="33">
          <cell r="A33" t="str">
            <v>BLCKBT_2_STONEY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1</v>
          </cell>
        </row>
        <row r="34">
          <cell r="A34" t="str">
            <v>BLKCRK_2_GMCBT1</v>
          </cell>
          <cell r="B34">
            <v>460</v>
          </cell>
          <cell r="C34">
            <v>460</v>
          </cell>
          <cell r="D34">
            <v>460</v>
          </cell>
          <cell r="E34">
            <v>460</v>
          </cell>
          <cell r="F34">
            <v>460</v>
          </cell>
          <cell r="G34">
            <v>460</v>
          </cell>
          <cell r="H34">
            <v>460</v>
          </cell>
          <cell r="I34">
            <v>460</v>
          </cell>
          <cell r="J34">
            <v>460</v>
          </cell>
          <cell r="K34">
            <v>460</v>
          </cell>
          <cell r="L34">
            <v>460</v>
          </cell>
          <cell r="M34">
            <v>460</v>
          </cell>
          <cell r="N34">
            <v>3</v>
          </cell>
        </row>
        <row r="35">
          <cell r="A35" t="str">
            <v>BLKDIA_2_BDEBT1</v>
          </cell>
          <cell r="B35">
            <v>330</v>
          </cell>
          <cell r="C35">
            <v>330</v>
          </cell>
          <cell r="D35">
            <v>330</v>
          </cell>
          <cell r="E35">
            <v>330</v>
          </cell>
          <cell r="F35">
            <v>330</v>
          </cell>
          <cell r="G35">
            <v>330</v>
          </cell>
          <cell r="H35">
            <v>330</v>
          </cell>
          <cell r="I35">
            <v>330</v>
          </cell>
          <cell r="J35">
            <v>330</v>
          </cell>
          <cell r="K35">
            <v>330</v>
          </cell>
          <cell r="L35">
            <v>330</v>
          </cell>
          <cell r="M35">
            <v>330</v>
          </cell>
          <cell r="N35">
            <v>1</v>
          </cell>
        </row>
        <row r="36">
          <cell r="A36" t="str">
            <v>BLM_2_UNITS</v>
          </cell>
          <cell r="B36">
            <v>47</v>
          </cell>
          <cell r="C36">
            <v>47</v>
          </cell>
          <cell r="D36">
            <v>47</v>
          </cell>
          <cell r="E36">
            <v>47</v>
          </cell>
          <cell r="F36">
            <v>47</v>
          </cell>
          <cell r="G36">
            <v>47</v>
          </cell>
          <cell r="H36">
            <v>47</v>
          </cell>
          <cell r="I36">
            <v>47</v>
          </cell>
          <cell r="J36">
            <v>47</v>
          </cell>
          <cell r="K36">
            <v>47</v>
          </cell>
          <cell r="L36">
            <v>47</v>
          </cell>
          <cell r="M36">
            <v>47</v>
          </cell>
          <cell r="N36">
            <v>1</v>
          </cell>
        </row>
        <row r="37">
          <cell r="A37" t="str">
            <v>BOGUE_1_UNITA1</v>
          </cell>
          <cell r="B37">
            <v>47.38</v>
          </cell>
          <cell r="C37">
            <v>47.38</v>
          </cell>
          <cell r="D37">
            <v>47.38</v>
          </cell>
          <cell r="E37">
            <v>47.38</v>
          </cell>
          <cell r="F37">
            <v>47.38</v>
          </cell>
          <cell r="G37">
            <v>47.38</v>
          </cell>
          <cell r="H37">
            <v>47.38</v>
          </cell>
          <cell r="I37">
            <v>47.38</v>
          </cell>
          <cell r="J37">
            <v>47.38</v>
          </cell>
          <cell r="K37">
            <v>47.38</v>
          </cell>
          <cell r="L37">
            <v>47.38</v>
          </cell>
          <cell r="M37">
            <v>47.38</v>
          </cell>
          <cell r="N37">
            <v>1</v>
          </cell>
        </row>
        <row r="38">
          <cell r="A38" t="str">
            <v>BORDER_6_UNITA1</v>
          </cell>
          <cell r="B38">
            <v>51.25</v>
          </cell>
          <cell r="C38">
            <v>51.25</v>
          </cell>
          <cell r="D38">
            <v>51.25</v>
          </cell>
          <cell r="E38">
            <v>51.25</v>
          </cell>
          <cell r="F38">
            <v>51.25</v>
          </cell>
          <cell r="G38">
            <v>51.25</v>
          </cell>
          <cell r="H38">
            <v>51.25</v>
          </cell>
          <cell r="I38">
            <v>51.25</v>
          </cell>
          <cell r="J38">
            <v>51.25</v>
          </cell>
          <cell r="K38">
            <v>51.25</v>
          </cell>
          <cell r="L38">
            <v>51.25</v>
          </cell>
          <cell r="M38">
            <v>51.25</v>
          </cell>
          <cell r="N38">
            <v>1</v>
          </cell>
        </row>
        <row r="39">
          <cell r="A39" t="str">
            <v>BUCKBL_2_PL1X3</v>
          </cell>
          <cell r="B39">
            <v>368.63</v>
          </cell>
          <cell r="C39">
            <v>368.63</v>
          </cell>
          <cell r="D39">
            <v>368.63</v>
          </cell>
          <cell r="E39">
            <v>368.63</v>
          </cell>
          <cell r="F39">
            <v>368.63</v>
          </cell>
          <cell r="G39">
            <v>368.63</v>
          </cell>
          <cell r="H39">
            <v>368.63</v>
          </cell>
          <cell r="I39">
            <v>368.63</v>
          </cell>
          <cell r="J39">
            <v>368.63</v>
          </cell>
          <cell r="K39">
            <v>368.63</v>
          </cell>
          <cell r="L39">
            <v>368.63</v>
          </cell>
          <cell r="M39">
            <v>368.63</v>
          </cell>
          <cell r="N39">
            <v>1</v>
          </cell>
        </row>
        <row r="40">
          <cell r="A40" t="str">
            <v>BUCKCK_7_PL1X2</v>
          </cell>
          <cell r="B40">
            <v>55.6</v>
          </cell>
          <cell r="C40">
            <v>50.82</v>
          </cell>
          <cell r="D40">
            <v>52.25</v>
          </cell>
          <cell r="E40">
            <v>50.8</v>
          </cell>
          <cell r="F40">
            <v>53.4</v>
          </cell>
          <cell r="G40">
            <v>50.8</v>
          </cell>
          <cell r="H40">
            <v>54.6</v>
          </cell>
          <cell r="I40">
            <v>46.8</v>
          </cell>
          <cell r="J40">
            <v>26.4</v>
          </cell>
          <cell r="K40">
            <v>26.4</v>
          </cell>
          <cell r="L40">
            <v>45.8</v>
          </cell>
          <cell r="M40">
            <v>50.8</v>
          </cell>
          <cell r="N40">
            <v>1</v>
          </cell>
        </row>
        <row r="41">
          <cell r="A41" t="str">
            <v>BUTTVL_7_UNIT 1</v>
          </cell>
          <cell r="B41">
            <v>38.799999999999997</v>
          </cell>
          <cell r="C41">
            <v>31.6</v>
          </cell>
          <cell r="D41">
            <v>28.8</v>
          </cell>
          <cell r="E41">
            <v>31.2</v>
          </cell>
          <cell r="F41">
            <v>31.6</v>
          </cell>
          <cell r="G41">
            <v>31.6</v>
          </cell>
          <cell r="H41">
            <v>38.799999999999997</v>
          </cell>
          <cell r="I41">
            <v>31.6</v>
          </cell>
          <cell r="J41">
            <v>38.799999999999997</v>
          </cell>
          <cell r="K41">
            <v>31.6</v>
          </cell>
          <cell r="L41">
            <v>31.6</v>
          </cell>
          <cell r="M41">
            <v>38.799999999999997</v>
          </cell>
          <cell r="N41">
            <v>1</v>
          </cell>
        </row>
        <row r="42">
          <cell r="A42" t="str">
            <v>CALFTN_2_CFSBT1</v>
          </cell>
          <cell r="B42">
            <v>120</v>
          </cell>
          <cell r="C42">
            <v>120</v>
          </cell>
          <cell r="D42">
            <v>120</v>
          </cell>
          <cell r="E42">
            <v>120</v>
          </cell>
          <cell r="F42">
            <v>120</v>
          </cell>
          <cell r="G42">
            <v>120</v>
          </cell>
          <cell r="H42">
            <v>120</v>
          </cell>
          <cell r="I42">
            <v>120</v>
          </cell>
          <cell r="J42">
            <v>120</v>
          </cell>
          <cell r="K42">
            <v>120</v>
          </cell>
          <cell r="L42">
            <v>120</v>
          </cell>
          <cell r="M42">
            <v>120</v>
          </cell>
          <cell r="N42">
            <v>3</v>
          </cell>
        </row>
        <row r="43">
          <cell r="A43" t="str">
            <v>CALGEN_1_UNITS</v>
          </cell>
          <cell r="B43">
            <v>80</v>
          </cell>
          <cell r="C43">
            <v>80</v>
          </cell>
          <cell r="D43">
            <v>80</v>
          </cell>
          <cell r="E43">
            <v>80</v>
          </cell>
          <cell r="F43">
            <v>80</v>
          </cell>
          <cell r="G43">
            <v>80</v>
          </cell>
          <cell r="H43">
            <v>80</v>
          </cell>
          <cell r="I43">
            <v>80</v>
          </cell>
          <cell r="J43">
            <v>80</v>
          </cell>
          <cell r="K43">
            <v>80</v>
          </cell>
          <cell r="L43">
            <v>80</v>
          </cell>
          <cell r="M43">
            <v>80</v>
          </cell>
          <cell r="N43">
            <v>1</v>
          </cell>
        </row>
        <row r="44">
          <cell r="A44" t="str">
            <v>CALPIN_1_AGNEW</v>
          </cell>
          <cell r="B44">
            <v>8.5599999999999987</v>
          </cell>
          <cell r="C44">
            <v>8.5599999999999987</v>
          </cell>
          <cell r="D44">
            <v>8.5599999999999987</v>
          </cell>
          <cell r="E44">
            <v>8.5599999999999987</v>
          </cell>
          <cell r="F44">
            <v>8.5599999999999987</v>
          </cell>
          <cell r="G44">
            <v>8.5599999999999987</v>
          </cell>
          <cell r="H44">
            <v>8.5599999999999987</v>
          </cell>
          <cell r="I44">
            <v>8.5599999999999987</v>
          </cell>
          <cell r="J44">
            <v>8.5599999999999987</v>
          </cell>
          <cell r="K44">
            <v>8.5599999999999987</v>
          </cell>
          <cell r="L44">
            <v>8.5599999999999987</v>
          </cell>
          <cell r="M44">
            <v>8.5599999999999987</v>
          </cell>
          <cell r="N44">
            <v>1</v>
          </cell>
        </row>
        <row r="45">
          <cell r="A45" t="str">
            <v>CAMPFW_7_FARWST</v>
          </cell>
          <cell r="B45">
            <v>0</v>
          </cell>
          <cell r="C45">
            <v>0</v>
          </cell>
          <cell r="D45">
            <v>3.28</v>
          </cell>
          <cell r="E45">
            <v>2</v>
          </cell>
          <cell r="F45">
            <v>1.06</v>
          </cell>
          <cell r="G45">
            <v>0.74</v>
          </cell>
          <cell r="H45">
            <v>3.1</v>
          </cell>
          <cell r="I45">
            <v>3.7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1</v>
          </cell>
        </row>
        <row r="46">
          <cell r="A46" t="str">
            <v>CARBOU_7_PL2X3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1</v>
          </cell>
        </row>
        <row r="47">
          <cell r="A47" t="str">
            <v>CARBOU_7_PL4X5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1</v>
          </cell>
        </row>
        <row r="48">
          <cell r="A48" t="str">
            <v>CARBOU_7_UNIT 1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1</v>
          </cell>
        </row>
        <row r="49">
          <cell r="A49" t="str">
            <v>CARLS1_2_CARCT1</v>
          </cell>
          <cell r="B49">
            <v>422</v>
          </cell>
          <cell r="C49">
            <v>422</v>
          </cell>
          <cell r="D49">
            <v>422</v>
          </cell>
          <cell r="E49">
            <v>422</v>
          </cell>
          <cell r="F49">
            <v>422</v>
          </cell>
          <cell r="G49">
            <v>422</v>
          </cell>
          <cell r="H49">
            <v>422</v>
          </cell>
          <cell r="I49">
            <v>422</v>
          </cell>
          <cell r="J49">
            <v>422</v>
          </cell>
          <cell r="K49">
            <v>422</v>
          </cell>
          <cell r="L49">
            <v>422</v>
          </cell>
          <cell r="M49">
            <v>422</v>
          </cell>
          <cell r="N49">
            <v>1</v>
          </cell>
        </row>
        <row r="50">
          <cell r="A50" t="str">
            <v>CARLS2_1_CARCT1</v>
          </cell>
          <cell r="B50">
            <v>105.5</v>
          </cell>
          <cell r="C50">
            <v>105.5</v>
          </cell>
          <cell r="D50">
            <v>105.5</v>
          </cell>
          <cell r="E50">
            <v>105.5</v>
          </cell>
          <cell r="F50">
            <v>105.5</v>
          </cell>
          <cell r="G50">
            <v>105.5</v>
          </cell>
          <cell r="H50">
            <v>105.5</v>
          </cell>
          <cell r="I50">
            <v>105.5</v>
          </cell>
          <cell r="J50">
            <v>105.5</v>
          </cell>
          <cell r="K50">
            <v>105.5</v>
          </cell>
          <cell r="L50">
            <v>105.5</v>
          </cell>
          <cell r="M50">
            <v>105.5</v>
          </cell>
          <cell r="N50">
            <v>2</v>
          </cell>
        </row>
        <row r="51">
          <cell r="A51" t="str">
            <v>CENTER_2_RHONDO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1</v>
          </cell>
        </row>
        <row r="52">
          <cell r="A52" t="str">
            <v>CENTER_6_PEAKER</v>
          </cell>
          <cell r="B52">
            <v>47.11</v>
          </cell>
          <cell r="C52">
            <v>47.11</v>
          </cell>
          <cell r="D52">
            <v>47.11</v>
          </cell>
          <cell r="E52">
            <v>47.11</v>
          </cell>
          <cell r="F52">
            <v>47.11</v>
          </cell>
          <cell r="G52">
            <v>47.11</v>
          </cell>
          <cell r="H52">
            <v>47.11</v>
          </cell>
          <cell r="I52">
            <v>47.11</v>
          </cell>
          <cell r="J52">
            <v>47.11</v>
          </cell>
          <cell r="K52">
            <v>47.11</v>
          </cell>
          <cell r="L52">
            <v>47.11</v>
          </cell>
          <cell r="M52">
            <v>47.11</v>
          </cell>
          <cell r="N52">
            <v>1</v>
          </cell>
        </row>
        <row r="53">
          <cell r="A53" t="str">
            <v>CENTRY_6_PL1X4</v>
          </cell>
          <cell r="B53">
            <v>40</v>
          </cell>
          <cell r="C53">
            <v>40</v>
          </cell>
          <cell r="D53">
            <v>40</v>
          </cell>
          <cell r="E53">
            <v>40</v>
          </cell>
          <cell r="F53">
            <v>40</v>
          </cell>
          <cell r="G53">
            <v>40</v>
          </cell>
          <cell r="H53">
            <v>40</v>
          </cell>
          <cell r="I53">
            <v>40</v>
          </cell>
          <cell r="J53">
            <v>40</v>
          </cell>
          <cell r="K53">
            <v>40</v>
          </cell>
          <cell r="L53">
            <v>40</v>
          </cell>
          <cell r="M53">
            <v>40</v>
          </cell>
          <cell r="N53">
            <v>1</v>
          </cell>
        </row>
        <row r="54">
          <cell r="A54" t="str">
            <v>CHALK_1_UNIT</v>
          </cell>
          <cell r="B54">
            <v>48.67</v>
          </cell>
          <cell r="C54">
            <v>48.67</v>
          </cell>
          <cell r="D54">
            <v>48.67</v>
          </cell>
          <cell r="E54">
            <v>48.67</v>
          </cell>
          <cell r="F54">
            <v>48.67</v>
          </cell>
          <cell r="G54">
            <v>48.67</v>
          </cell>
          <cell r="H54">
            <v>48.67</v>
          </cell>
          <cell r="I54">
            <v>48.67</v>
          </cell>
          <cell r="J54">
            <v>48.67</v>
          </cell>
          <cell r="K54">
            <v>48.67</v>
          </cell>
          <cell r="L54">
            <v>48.67</v>
          </cell>
          <cell r="M54">
            <v>48.67</v>
          </cell>
          <cell r="N54">
            <v>1</v>
          </cell>
        </row>
        <row r="55">
          <cell r="A55" t="str">
            <v>CHICPK_7_UNIT 1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1</v>
          </cell>
        </row>
        <row r="56">
          <cell r="A56" t="str">
            <v>CHILLS_7_UNITA1</v>
          </cell>
          <cell r="B56">
            <v>1.82</v>
          </cell>
          <cell r="C56">
            <v>2</v>
          </cell>
          <cell r="D56">
            <v>2</v>
          </cell>
          <cell r="E56">
            <v>2</v>
          </cell>
          <cell r="F56">
            <v>1.4</v>
          </cell>
          <cell r="G56">
            <v>1.68</v>
          </cell>
          <cell r="H56">
            <v>1.56</v>
          </cell>
          <cell r="I56">
            <v>1.52</v>
          </cell>
          <cell r="J56">
            <v>1.74</v>
          </cell>
          <cell r="K56">
            <v>1.75</v>
          </cell>
          <cell r="L56">
            <v>1.8</v>
          </cell>
          <cell r="M56">
            <v>1.61</v>
          </cell>
          <cell r="N56">
            <v>1</v>
          </cell>
        </row>
        <row r="57">
          <cell r="A57" t="str">
            <v>CHINO_2_APEBT1</v>
          </cell>
          <cell r="B57">
            <v>40</v>
          </cell>
          <cell r="C57">
            <v>40</v>
          </cell>
          <cell r="D57">
            <v>40</v>
          </cell>
          <cell r="E57">
            <v>40</v>
          </cell>
          <cell r="F57">
            <v>40</v>
          </cell>
          <cell r="G57">
            <v>40</v>
          </cell>
          <cell r="H57">
            <v>40</v>
          </cell>
          <cell r="I57">
            <v>40</v>
          </cell>
          <cell r="J57">
            <v>40</v>
          </cell>
          <cell r="K57">
            <v>40</v>
          </cell>
          <cell r="L57">
            <v>40</v>
          </cell>
          <cell r="M57">
            <v>40</v>
          </cell>
          <cell r="N57">
            <v>3</v>
          </cell>
        </row>
        <row r="58">
          <cell r="A58" t="str">
            <v>CHINO_6_CIMGEN</v>
          </cell>
          <cell r="B58">
            <v>9.9999999999980105E-3</v>
          </cell>
          <cell r="C58">
            <v>9.9999999999980105E-3</v>
          </cell>
          <cell r="D58">
            <v>9.9999999999980105E-3</v>
          </cell>
          <cell r="E58">
            <v>9.9999999999980105E-3</v>
          </cell>
          <cell r="F58">
            <v>9.9999999999980105E-3</v>
          </cell>
          <cell r="G58">
            <v>9.9999999999980105E-3</v>
          </cell>
          <cell r="H58">
            <v>9.9999999999980105E-3</v>
          </cell>
          <cell r="I58">
            <v>9.9999999999980105E-3</v>
          </cell>
          <cell r="J58">
            <v>9.9999999999980105E-3</v>
          </cell>
          <cell r="K58">
            <v>9.9999999999980105E-3</v>
          </cell>
          <cell r="L58">
            <v>9.9999999999980105E-3</v>
          </cell>
          <cell r="M58">
            <v>9.9999999999980105E-3</v>
          </cell>
          <cell r="N58">
            <v>1</v>
          </cell>
        </row>
        <row r="59">
          <cell r="A59" t="str">
            <v>CHWCHL_1_UNIT</v>
          </cell>
          <cell r="B59">
            <v>48</v>
          </cell>
          <cell r="C59">
            <v>48</v>
          </cell>
          <cell r="D59">
            <v>48</v>
          </cell>
          <cell r="E59">
            <v>48</v>
          </cell>
          <cell r="F59">
            <v>48</v>
          </cell>
          <cell r="G59">
            <v>48</v>
          </cell>
          <cell r="H59">
            <v>48</v>
          </cell>
          <cell r="I59">
            <v>48</v>
          </cell>
          <cell r="J59">
            <v>48</v>
          </cell>
          <cell r="K59">
            <v>48</v>
          </cell>
          <cell r="L59">
            <v>48</v>
          </cell>
          <cell r="M59">
            <v>48</v>
          </cell>
          <cell r="N59">
            <v>1</v>
          </cell>
        </row>
        <row r="60">
          <cell r="A60" t="str">
            <v>COCOPP_2_CTG1</v>
          </cell>
          <cell r="B60">
            <v>202.5</v>
          </cell>
          <cell r="C60">
            <v>202.49</v>
          </cell>
          <cell r="D60">
            <v>201.5</v>
          </cell>
          <cell r="E60">
            <v>197.99</v>
          </cell>
          <cell r="F60">
            <v>197.56</v>
          </cell>
          <cell r="G60">
            <v>194.46</v>
          </cell>
          <cell r="H60">
            <v>192.97</v>
          </cell>
          <cell r="I60">
            <v>192.96</v>
          </cell>
          <cell r="J60">
            <v>195.25</v>
          </cell>
          <cell r="K60">
            <v>198.56</v>
          </cell>
          <cell r="L60">
            <v>200.97</v>
          </cell>
          <cell r="M60">
            <v>203.03</v>
          </cell>
          <cell r="N60">
            <v>1</v>
          </cell>
        </row>
        <row r="61">
          <cell r="A61" t="str">
            <v>COCOPP_2_CTG2</v>
          </cell>
          <cell r="B61">
            <v>201.6</v>
          </cell>
          <cell r="C61">
            <v>201.63</v>
          </cell>
          <cell r="D61">
            <v>200.66</v>
          </cell>
          <cell r="E61">
            <v>197.15</v>
          </cell>
          <cell r="F61">
            <v>196.73</v>
          </cell>
          <cell r="G61">
            <v>193.71</v>
          </cell>
          <cell r="H61">
            <v>192.21</v>
          </cell>
          <cell r="I61">
            <v>192.19</v>
          </cell>
          <cell r="J61">
            <v>194.36</v>
          </cell>
          <cell r="K61">
            <v>197.62</v>
          </cell>
          <cell r="L61">
            <v>200.12</v>
          </cell>
          <cell r="M61">
            <v>202.17</v>
          </cell>
          <cell r="N61">
            <v>1</v>
          </cell>
        </row>
        <row r="62">
          <cell r="A62" t="str">
            <v>COCOPP_2_CTG3</v>
          </cell>
          <cell r="B62">
            <v>201.2</v>
          </cell>
          <cell r="C62">
            <v>201.2</v>
          </cell>
          <cell r="D62">
            <v>200.19</v>
          </cell>
          <cell r="E62">
            <v>196.84</v>
          </cell>
          <cell r="F62">
            <v>196.48</v>
          </cell>
          <cell r="G62">
            <v>192.95</v>
          </cell>
          <cell r="H62">
            <v>191.43</v>
          </cell>
          <cell r="I62">
            <v>191.43</v>
          </cell>
          <cell r="J62">
            <v>193.71</v>
          </cell>
          <cell r="K62">
            <v>197.18</v>
          </cell>
          <cell r="L62">
            <v>199.67</v>
          </cell>
          <cell r="M62">
            <v>201.74</v>
          </cell>
          <cell r="N62">
            <v>1</v>
          </cell>
        </row>
        <row r="63">
          <cell r="A63" t="str">
            <v>COCOPP_2_CTG4</v>
          </cell>
          <cell r="B63">
            <v>203.1</v>
          </cell>
          <cell r="C63">
            <v>203.09</v>
          </cell>
          <cell r="D63">
            <v>202.07</v>
          </cell>
          <cell r="E63">
            <v>198.69</v>
          </cell>
          <cell r="F63">
            <v>198.21</v>
          </cell>
          <cell r="G63">
            <v>194.29</v>
          </cell>
          <cell r="H63">
            <v>192.77</v>
          </cell>
          <cell r="I63">
            <v>192.77</v>
          </cell>
          <cell r="J63">
            <v>195.06</v>
          </cell>
          <cell r="K63">
            <v>199.04</v>
          </cell>
          <cell r="L63">
            <v>201.7</v>
          </cell>
          <cell r="M63">
            <v>203.61</v>
          </cell>
          <cell r="N63">
            <v>1</v>
          </cell>
        </row>
        <row r="64">
          <cell r="A64" t="str">
            <v>COLGAT_7_UNIT 1</v>
          </cell>
          <cell r="B64">
            <v>120</v>
          </cell>
          <cell r="C64">
            <v>144.80000000000001</v>
          </cell>
          <cell r="D64">
            <v>156.4</v>
          </cell>
          <cell r="E64">
            <v>131.19999999999999</v>
          </cell>
          <cell r="F64">
            <v>162.4</v>
          </cell>
          <cell r="G64">
            <v>161.6</v>
          </cell>
          <cell r="H64">
            <v>159.19999999999999</v>
          </cell>
          <cell r="I64">
            <v>154.4</v>
          </cell>
          <cell r="J64">
            <v>153.4</v>
          </cell>
          <cell r="K64">
            <v>169.58</v>
          </cell>
          <cell r="L64">
            <v>121.6</v>
          </cell>
          <cell r="M64">
            <v>121.6</v>
          </cell>
          <cell r="N64">
            <v>1</v>
          </cell>
        </row>
        <row r="65">
          <cell r="A65" t="str">
            <v>COLGAT_7_UNIT 2</v>
          </cell>
          <cell r="B65">
            <v>120</v>
          </cell>
          <cell r="C65">
            <v>120</v>
          </cell>
          <cell r="D65">
            <v>124.8</v>
          </cell>
          <cell r="E65">
            <v>129.6</v>
          </cell>
          <cell r="F65">
            <v>132</v>
          </cell>
          <cell r="G65">
            <v>161.19999999999999</v>
          </cell>
          <cell r="H65">
            <v>157.19999999999999</v>
          </cell>
          <cell r="I65">
            <v>156</v>
          </cell>
          <cell r="J65">
            <v>154.19999999999999</v>
          </cell>
          <cell r="K65">
            <v>153</v>
          </cell>
          <cell r="L65">
            <v>124.8</v>
          </cell>
          <cell r="M65">
            <v>149.80000000000001</v>
          </cell>
          <cell r="N65">
            <v>1</v>
          </cell>
        </row>
        <row r="66">
          <cell r="A66" t="str">
            <v>COLTON_6_AGUAM1</v>
          </cell>
          <cell r="B66">
            <v>43</v>
          </cell>
          <cell r="C66">
            <v>43</v>
          </cell>
          <cell r="D66">
            <v>43</v>
          </cell>
          <cell r="E66">
            <v>43</v>
          </cell>
          <cell r="F66">
            <v>43</v>
          </cell>
          <cell r="G66">
            <v>43</v>
          </cell>
          <cell r="H66">
            <v>43</v>
          </cell>
          <cell r="I66">
            <v>43</v>
          </cell>
          <cell r="J66">
            <v>43</v>
          </cell>
          <cell r="K66">
            <v>43</v>
          </cell>
          <cell r="L66">
            <v>43</v>
          </cell>
          <cell r="M66">
            <v>43</v>
          </cell>
          <cell r="N66">
            <v>1</v>
          </cell>
        </row>
        <row r="67">
          <cell r="A67" t="str">
            <v>COLUSA_2_PL1X3</v>
          </cell>
          <cell r="B67">
            <v>512.25</v>
          </cell>
          <cell r="C67">
            <v>515</v>
          </cell>
          <cell r="D67">
            <v>511.77000000000004</v>
          </cell>
          <cell r="E67">
            <v>507.55</v>
          </cell>
          <cell r="F67">
            <v>519.69000000000005</v>
          </cell>
          <cell r="G67">
            <v>486.83</v>
          </cell>
          <cell r="H67">
            <v>485.94</v>
          </cell>
          <cell r="I67">
            <v>484.86999999999995</v>
          </cell>
          <cell r="J67">
            <v>494.65000000000003</v>
          </cell>
          <cell r="K67">
            <v>507.55</v>
          </cell>
          <cell r="L67">
            <v>510.74999999999994</v>
          </cell>
          <cell r="M67">
            <v>513.69000000000005</v>
          </cell>
          <cell r="N67">
            <v>1</v>
          </cell>
        </row>
        <row r="68">
          <cell r="A68" t="str">
            <v>COLVIL_7_PL1X2</v>
          </cell>
          <cell r="B68">
            <v>206.61</v>
          </cell>
          <cell r="C68">
            <v>149.22999999999999</v>
          </cell>
          <cell r="D68">
            <v>145.19999999999999</v>
          </cell>
          <cell r="E68">
            <v>199.85</v>
          </cell>
          <cell r="F68">
            <v>156.36000000000001</v>
          </cell>
          <cell r="G68">
            <v>98.22</v>
          </cell>
          <cell r="H68">
            <v>99.37</v>
          </cell>
          <cell r="I68">
            <v>175.58</v>
          </cell>
          <cell r="J68">
            <v>149.58000000000001</v>
          </cell>
          <cell r="K68">
            <v>91.23</v>
          </cell>
          <cell r="L68">
            <v>114.24</v>
          </cell>
          <cell r="M68">
            <v>140.29</v>
          </cell>
          <cell r="N68">
            <v>1</v>
          </cell>
        </row>
        <row r="69">
          <cell r="A69" t="str">
            <v>CONTRL_1_POOLE</v>
          </cell>
          <cell r="B69">
            <v>0.9</v>
          </cell>
          <cell r="C69">
            <v>0.98</v>
          </cell>
          <cell r="D69">
            <v>0.65</v>
          </cell>
          <cell r="E69">
            <v>0.72</v>
          </cell>
          <cell r="F69">
            <v>1.81</v>
          </cell>
          <cell r="G69">
            <v>8.9600000000000009</v>
          </cell>
          <cell r="H69">
            <v>7.38</v>
          </cell>
          <cell r="I69">
            <v>4.88</v>
          </cell>
          <cell r="J69">
            <v>0.6</v>
          </cell>
          <cell r="K69">
            <v>0.31</v>
          </cell>
          <cell r="L69">
            <v>0.38</v>
          </cell>
          <cell r="M69">
            <v>0.8</v>
          </cell>
          <cell r="N69">
            <v>1</v>
          </cell>
        </row>
        <row r="70">
          <cell r="A70" t="str">
            <v>CONTRL_1_RUSHCK</v>
          </cell>
          <cell r="B70">
            <v>0</v>
          </cell>
          <cell r="C70">
            <v>0.8</v>
          </cell>
          <cell r="D70">
            <v>5.62</v>
          </cell>
          <cell r="E70">
            <v>5.62</v>
          </cell>
          <cell r="F70">
            <v>5.6</v>
          </cell>
          <cell r="G70">
            <v>4.74</v>
          </cell>
          <cell r="H70">
            <v>0.8</v>
          </cell>
          <cell r="I70">
            <v>1.3</v>
          </cell>
          <cell r="J70">
            <v>1.6</v>
          </cell>
          <cell r="K70">
            <v>1.62</v>
          </cell>
          <cell r="L70">
            <v>0.66</v>
          </cell>
          <cell r="M70">
            <v>0.82</v>
          </cell>
          <cell r="N70">
            <v>1</v>
          </cell>
        </row>
        <row r="71">
          <cell r="A71" t="str">
            <v>CORONS_6_CLRWTR</v>
          </cell>
          <cell r="B71">
            <v>8</v>
          </cell>
          <cell r="C71">
            <v>8</v>
          </cell>
          <cell r="D71">
            <v>8</v>
          </cell>
          <cell r="E71">
            <v>8</v>
          </cell>
          <cell r="F71">
            <v>8</v>
          </cell>
          <cell r="G71">
            <v>8</v>
          </cell>
          <cell r="H71">
            <v>8</v>
          </cell>
          <cell r="I71">
            <v>8</v>
          </cell>
          <cell r="J71">
            <v>8</v>
          </cell>
          <cell r="K71">
            <v>8</v>
          </cell>
          <cell r="L71">
            <v>8</v>
          </cell>
          <cell r="M71">
            <v>8</v>
          </cell>
          <cell r="N71">
            <v>1</v>
          </cell>
        </row>
        <row r="72">
          <cell r="A72" t="str">
            <v>CRESTA_7_PL1X2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1</v>
          </cell>
        </row>
        <row r="73">
          <cell r="A73" t="str">
            <v>CSCCOG_1_UNIT 1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1</v>
          </cell>
        </row>
        <row r="74">
          <cell r="A74" t="str">
            <v>CSCGNR_1_UNIT 1</v>
          </cell>
          <cell r="B74">
            <v>24</v>
          </cell>
          <cell r="C74">
            <v>24</v>
          </cell>
          <cell r="D74">
            <v>24</v>
          </cell>
          <cell r="E74">
            <v>24</v>
          </cell>
          <cell r="F74">
            <v>24</v>
          </cell>
          <cell r="G74">
            <v>24</v>
          </cell>
          <cell r="H74">
            <v>24</v>
          </cell>
          <cell r="I74">
            <v>24</v>
          </cell>
          <cell r="J74">
            <v>24</v>
          </cell>
          <cell r="K74">
            <v>24</v>
          </cell>
          <cell r="L74">
            <v>24</v>
          </cell>
          <cell r="M74">
            <v>24</v>
          </cell>
          <cell r="N74">
            <v>1</v>
          </cell>
        </row>
        <row r="75">
          <cell r="A75" t="str">
            <v>CSCGNR_1_UNIT 2</v>
          </cell>
          <cell r="B75">
            <v>24</v>
          </cell>
          <cell r="C75">
            <v>24</v>
          </cell>
          <cell r="D75">
            <v>24</v>
          </cell>
          <cell r="E75">
            <v>24</v>
          </cell>
          <cell r="F75">
            <v>24</v>
          </cell>
          <cell r="G75">
            <v>24</v>
          </cell>
          <cell r="H75">
            <v>24</v>
          </cell>
          <cell r="I75">
            <v>24</v>
          </cell>
          <cell r="J75">
            <v>24</v>
          </cell>
          <cell r="K75">
            <v>24</v>
          </cell>
          <cell r="L75">
            <v>24</v>
          </cell>
          <cell r="M75">
            <v>24</v>
          </cell>
          <cell r="N75">
            <v>1</v>
          </cell>
        </row>
        <row r="76">
          <cell r="A76" t="str">
            <v>CSTRVL_7_PL1X2</v>
          </cell>
          <cell r="B76">
            <v>4.13</v>
          </cell>
          <cell r="C76">
            <v>3.51</v>
          </cell>
          <cell r="D76">
            <v>3.69</v>
          </cell>
          <cell r="E76">
            <v>4.01</v>
          </cell>
          <cell r="F76">
            <v>3.63</v>
          </cell>
          <cell r="G76">
            <v>3.95</v>
          </cell>
          <cell r="H76">
            <v>4.16</v>
          </cell>
          <cell r="I76">
            <v>4.1399999999999997</v>
          </cell>
          <cell r="J76">
            <v>4.17</v>
          </cell>
          <cell r="K76">
            <v>3.86</v>
          </cell>
          <cell r="L76">
            <v>3.98</v>
          </cell>
          <cell r="M76">
            <v>3.73</v>
          </cell>
          <cell r="N76">
            <v>1</v>
          </cell>
        </row>
        <row r="77">
          <cell r="A77" t="str">
            <v>CUMMNG_6_SUNCT1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1</v>
          </cell>
        </row>
        <row r="78">
          <cell r="A78" t="str">
            <v>DELTA_2_PL1X4</v>
          </cell>
          <cell r="B78">
            <v>645.29</v>
          </cell>
          <cell r="C78">
            <v>645.29</v>
          </cell>
          <cell r="D78">
            <v>649</v>
          </cell>
          <cell r="E78">
            <v>644</v>
          </cell>
          <cell r="F78">
            <v>634</v>
          </cell>
          <cell r="G78">
            <v>624</v>
          </cell>
          <cell r="H78">
            <v>617</v>
          </cell>
          <cell r="I78">
            <v>617</v>
          </cell>
          <cell r="J78">
            <v>617</v>
          </cell>
          <cell r="K78">
            <v>634</v>
          </cell>
          <cell r="L78">
            <v>649</v>
          </cell>
          <cell r="M78">
            <v>649</v>
          </cell>
          <cell r="N78">
            <v>1</v>
          </cell>
        </row>
        <row r="79">
          <cell r="A79" t="str">
            <v>DONNLS_7_UNIT</v>
          </cell>
          <cell r="B79">
            <v>60.8</v>
          </cell>
          <cell r="C79">
            <v>59.6</v>
          </cell>
          <cell r="D79">
            <v>54.4</v>
          </cell>
          <cell r="E79">
            <v>52</v>
          </cell>
          <cell r="F79">
            <v>52</v>
          </cell>
          <cell r="G79">
            <v>52</v>
          </cell>
          <cell r="H79">
            <v>55</v>
          </cell>
          <cell r="I79">
            <v>58.2</v>
          </cell>
          <cell r="J79">
            <v>56</v>
          </cell>
          <cell r="K79">
            <v>57.6</v>
          </cell>
          <cell r="L79">
            <v>57.6</v>
          </cell>
          <cell r="M79">
            <v>57.6</v>
          </cell>
          <cell r="N79">
            <v>1</v>
          </cell>
        </row>
        <row r="80">
          <cell r="A80" t="str">
            <v>DOUBLC_1_UNITS</v>
          </cell>
          <cell r="B80">
            <v>32.229999999999997</v>
          </cell>
          <cell r="C80">
            <v>32.229999999999997</v>
          </cell>
          <cell r="D80">
            <v>32.229999999999997</v>
          </cell>
          <cell r="E80">
            <v>32.229999999999997</v>
          </cell>
          <cell r="F80">
            <v>32.229999999999997</v>
          </cell>
          <cell r="G80">
            <v>32.229999999999997</v>
          </cell>
          <cell r="H80">
            <v>32.229999999999997</v>
          </cell>
          <cell r="I80">
            <v>32.229999999999997</v>
          </cell>
          <cell r="J80">
            <v>32.229999999999997</v>
          </cell>
          <cell r="K80">
            <v>32.229999999999997</v>
          </cell>
          <cell r="L80">
            <v>32.229999999999997</v>
          </cell>
          <cell r="M80">
            <v>32.229999999999997</v>
          </cell>
          <cell r="N80">
            <v>1</v>
          </cell>
        </row>
        <row r="81">
          <cell r="A81" t="str">
            <v>DRACKR_2_DSUBT1</v>
          </cell>
          <cell r="B81">
            <v>126</v>
          </cell>
          <cell r="C81">
            <v>126</v>
          </cell>
          <cell r="D81">
            <v>126</v>
          </cell>
          <cell r="E81">
            <v>126</v>
          </cell>
          <cell r="F81">
            <v>126</v>
          </cell>
          <cell r="G81">
            <v>126</v>
          </cell>
          <cell r="H81">
            <v>126</v>
          </cell>
          <cell r="I81">
            <v>126</v>
          </cell>
          <cell r="J81">
            <v>126</v>
          </cell>
          <cell r="K81">
            <v>126</v>
          </cell>
          <cell r="L81">
            <v>126</v>
          </cell>
          <cell r="M81">
            <v>126</v>
          </cell>
          <cell r="N81">
            <v>3</v>
          </cell>
        </row>
        <row r="82">
          <cell r="A82" t="str">
            <v>DRACKR_2_DSUBT2</v>
          </cell>
          <cell r="B82">
            <v>218.18</v>
          </cell>
          <cell r="C82">
            <v>230</v>
          </cell>
          <cell r="D82">
            <v>230</v>
          </cell>
          <cell r="E82">
            <v>230</v>
          </cell>
          <cell r="F82">
            <v>230</v>
          </cell>
          <cell r="G82">
            <v>230</v>
          </cell>
          <cell r="H82">
            <v>230</v>
          </cell>
          <cell r="I82">
            <v>230</v>
          </cell>
          <cell r="J82">
            <v>230</v>
          </cell>
          <cell r="K82">
            <v>230</v>
          </cell>
          <cell r="L82">
            <v>230</v>
          </cell>
          <cell r="M82">
            <v>204.5</v>
          </cell>
          <cell r="N82">
            <v>3</v>
          </cell>
        </row>
        <row r="83">
          <cell r="A83" t="str">
            <v>DRACKR_2_DSUBT3</v>
          </cell>
          <cell r="B83">
            <v>230</v>
          </cell>
          <cell r="C83">
            <v>230</v>
          </cell>
          <cell r="D83">
            <v>230</v>
          </cell>
          <cell r="E83">
            <v>230</v>
          </cell>
          <cell r="F83">
            <v>230</v>
          </cell>
          <cell r="G83">
            <v>230</v>
          </cell>
          <cell r="H83">
            <v>230</v>
          </cell>
          <cell r="I83">
            <v>230</v>
          </cell>
          <cell r="J83">
            <v>230</v>
          </cell>
          <cell r="K83">
            <v>230</v>
          </cell>
          <cell r="L83">
            <v>230</v>
          </cell>
          <cell r="M83">
            <v>212.86</v>
          </cell>
          <cell r="N83">
            <v>3</v>
          </cell>
        </row>
        <row r="84">
          <cell r="A84" t="str">
            <v>DREWS_6_PL1X4</v>
          </cell>
          <cell r="B84">
            <v>40</v>
          </cell>
          <cell r="C84">
            <v>40</v>
          </cell>
          <cell r="D84">
            <v>40</v>
          </cell>
          <cell r="E84">
            <v>40</v>
          </cell>
          <cell r="F84">
            <v>40</v>
          </cell>
          <cell r="G84">
            <v>40</v>
          </cell>
          <cell r="H84">
            <v>40</v>
          </cell>
          <cell r="I84">
            <v>40</v>
          </cell>
          <cell r="J84">
            <v>40</v>
          </cell>
          <cell r="K84">
            <v>40</v>
          </cell>
          <cell r="L84">
            <v>40</v>
          </cell>
          <cell r="M84">
            <v>40</v>
          </cell>
          <cell r="N84">
            <v>1</v>
          </cell>
        </row>
        <row r="85">
          <cell r="A85" t="str">
            <v>DRUM_7_PL1X2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1</v>
          </cell>
        </row>
        <row r="86">
          <cell r="A86" t="str">
            <v>DRUM_7_PL3X4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1</v>
          </cell>
        </row>
        <row r="87">
          <cell r="A87" t="str">
            <v>DRUM_7_UNIT 5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1</v>
          </cell>
        </row>
        <row r="88">
          <cell r="A88" t="str">
            <v>DSRTHV_2_DH2BT1</v>
          </cell>
          <cell r="B88">
            <v>70</v>
          </cell>
          <cell r="C88">
            <v>70</v>
          </cell>
          <cell r="D88">
            <v>70</v>
          </cell>
          <cell r="E88">
            <v>70</v>
          </cell>
          <cell r="F88">
            <v>70</v>
          </cell>
          <cell r="G88">
            <v>70</v>
          </cell>
          <cell r="H88">
            <v>70</v>
          </cell>
          <cell r="I88">
            <v>70</v>
          </cell>
          <cell r="J88">
            <v>70</v>
          </cell>
          <cell r="K88">
            <v>70</v>
          </cell>
          <cell r="L88">
            <v>70</v>
          </cell>
          <cell r="M88">
            <v>70</v>
          </cell>
          <cell r="N88">
            <v>1</v>
          </cell>
        </row>
        <row r="89">
          <cell r="A89" t="str">
            <v>DUANE_1_PL1X3</v>
          </cell>
          <cell r="B89">
            <v>85.650294695481335</v>
          </cell>
          <cell r="C89">
            <v>85.650294695481335</v>
          </cell>
          <cell r="D89">
            <v>85.650294695481335</v>
          </cell>
          <cell r="E89">
            <v>85.650294695481335</v>
          </cell>
          <cell r="F89">
            <v>85.650294695481335</v>
          </cell>
          <cell r="G89">
            <v>85.650294695481335</v>
          </cell>
          <cell r="H89">
            <v>85.650294695481335</v>
          </cell>
          <cell r="I89">
            <v>85.650294695481335</v>
          </cell>
          <cell r="J89">
            <v>85.650294695481335</v>
          </cell>
          <cell r="K89">
            <v>85.650294695481335</v>
          </cell>
          <cell r="L89">
            <v>85.650294695481335</v>
          </cell>
          <cell r="M89">
            <v>85.650294695481335</v>
          </cell>
          <cell r="N89">
            <v>1</v>
          </cell>
        </row>
        <row r="90">
          <cell r="A90" t="str">
            <v>DUTCH1_7_UNIT 1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1</v>
          </cell>
        </row>
        <row r="91">
          <cell r="A91" t="str">
            <v>DUTCH2_7_UNIT 1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1</v>
          </cell>
        </row>
        <row r="92">
          <cell r="A92" t="str">
            <v>DVLCYN_1_UNITS</v>
          </cell>
          <cell r="B92">
            <v>138.4</v>
          </cell>
          <cell r="C92">
            <v>77.599999999999994</v>
          </cell>
          <cell r="D92">
            <v>70</v>
          </cell>
          <cell r="E92">
            <v>64.8</v>
          </cell>
          <cell r="F92">
            <v>76.599999999999994</v>
          </cell>
          <cell r="G92">
            <v>74.599999999999994</v>
          </cell>
          <cell r="H92">
            <v>70</v>
          </cell>
          <cell r="I92">
            <v>84.4</v>
          </cell>
          <cell r="J92">
            <v>71</v>
          </cell>
          <cell r="K92">
            <v>64</v>
          </cell>
          <cell r="L92">
            <v>63</v>
          </cell>
          <cell r="M92">
            <v>59.2</v>
          </cell>
          <cell r="N92">
            <v>1</v>
          </cell>
        </row>
        <row r="93">
          <cell r="A93" t="str">
            <v>EASTWD_7_UNIT</v>
          </cell>
          <cell r="B93">
            <v>184</v>
          </cell>
          <cell r="C93">
            <v>184</v>
          </cell>
          <cell r="D93">
            <v>184</v>
          </cell>
          <cell r="E93">
            <v>184</v>
          </cell>
          <cell r="F93">
            <v>184</v>
          </cell>
          <cell r="G93">
            <v>184</v>
          </cell>
          <cell r="H93">
            <v>184</v>
          </cell>
          <cell r="I93">
            <v>184</v>
          </cell>
          <cell r="J93">
            <v>184</v>
          </cell>
          <cell r="K93">
            <v>184</v>
          </cell>
          <cell r="L93">
            <v>184</v>
          </cell>
          <cell r="M93">
            <v>184</v>
          </cell>
          <cell r="N93">
            <v>1</v>
          </cell>
        </row>
        <row r="94">
          <cell r="A94" t="str">
            <v>EDWARD_2_E23SB1</v>
          </cell>
          <cell r="B94">
            <v>6</v>
          </cell>
          <cell r="C94">
            <v>6</v>
          </cell>
          <cell r="D94">
            <v>6</v>
          </cell>
          <cell r="E94">
            <v>6</v>
          </cell>
          <cell r="F94">
            <v>6</v>
          </cell>
          <cell r="G94">
            <v>6</v>
          </cell>
          <cell r="H94">
            <v>6</v>
          </cell>
          <cell r="I94">
            <v>6</v>
          </cell>
          <cell r="J94">
            <v>6</v>
          </cell>
          <cell r="K94">
            <v>6</v>
          </cell>
          <cell r="L94">
            <v>6</v>
          </cell>
          <cell r="M94">
            <v>6</v>
          </cell>
          <cell r="N94">
            <v>2</v>
          </cell>
        </row>
        <row r="95">
          <cell r="A95" t="str">
            <v>EDWARD_2_ES2BT3</v>
          </cell>
          <cell r="B95">
            <v>66</v>
          </cell>
          <cell r="C95">
            <v>66</v>
          </cell>
          <cell r="D95">
            <v>66</v>
          </cell>
          <cell r="E95">
            <v>66</v>
          </cell>
          <cell r="F95">
            <v>66</v>
          </cell>
          <cell r="G95">
            <v>66</v>
          </cell>
          <cell r="H95">
            <v>66</v>
          </cell>
          <cell r="I95">
            <v>66</v>
          </cell>
          <cell r="J95">
            <v>66</v>
          </cell>
          <cell r="K95">
            <v>66</v>
          </cell>
          <cell r="L95">
            <v>66</v>
          </cell>
          <cell r="M95">
            <v>66</v>
          </cell>
          <cell r="N95">
            <v>2</v>
          </cell>
        </row>
        <row r="96">
          <cell r="A96" t="str">
            <v>ELCAJN_6_EB1BT1</v>
          </cell>
          <cell r="B96">
            <v>12</v>
          </cell>
          <cell r="C96">
            <v>12</v>
          </cell>
          <cell r="D96">
            <v>12</v>
          </cell>
          <cell r="E96">
            <v>12</v>
          </cell>
          <cell r="F96">
            <v>12</v>
          </cell>
          <cell r="G96">
            <v>12</v>
          </cell>
          <cell r="H96">
            <v>12</v>
          </cell>
          <cell r="I96">
            <v>12</v>
          </cell>
          <cell r="J96">
            <v>12</v>
          </cell>
          <cell r="K96">
            <v>12</v>
          </cell>
          <cell r="L96">
            <v>12</v>
          </cell>
          <cell r="M96">
            <v>12</v>
          </cell>
          <cell r="N96">
            <v>1</v>
          </cell>
        </row>
        <row r="97">
          <cell r="A97" t="str">
            <v>ELCAJN_6_LM6K</v>
          </cell>
          <cell r="B97">
            <v>48.1</v>
          </cell>
          <cell r="C97">
            <v>48.1</v>
          </cell>
          <cell r="D97">
            <v>48.1</v>
          </cell>
          <cell r="E97">
            <v>48.1</v>
          </cell>
          <cell r="F97">
            <v>48.1</v>
          </cell>
          <cell r="G97">
            <v>48.1</v>
          </cell>
          <cell r="H97">
            <v>48.1</v>
          </cell>
          <cell r="I97">
            <v>48.1</v>
          </cell>
          <cell r="J97">
            <v>48.1</v>
          </cell>
          <cell r="K97">
            <v>48.1</v>
          </cell>
          <cell r="L97">
            <v>48.1</v>
          </cell>
          <cell r="M97">
            <v>48.1</v>
          </cell>
          <cell r="N97">
            <v>1</v>
          </cell>
        </row>
        <row r="98">
          <cell r="A98" t="str">
            <v>ELCAJN_6_UNITA1</v>
          </cell>
          <cell r="B98">
            <v>45.42</v>
          </cell>
          <cell r="C98">
            <v>45.42</v>
          </cell>
          <cell r="D98">
            <v>45.42</v>
          </cell>
          <cell r="E98">
            <v>45.42</v>
          </cell>
          <cell r="F98">
            <v>45.42</v>
          </cell>
          <cell r="G98">
            <v>45.42</v>
          </cell>
          <cell r="H98">
            <v>45.42</v>
          </cell>
          <cell r="I98">
            <v>45.42</v>
          </cell>
          <cell r="J98">
            <v>45.42</v>
          </cell>
          <cell r="K98">
            <v>45.42</v>
          </cell>
          <cell r="L98">
            <v>45.42</v>
          </cell>
          <cell r="M98">
            <v>45.42</v>
          </cell>
          <cell r="N98">
            <v>1</v>
          </cell>
        </row>
        <row r="99">
          <cell r="A99" t="str">
            <v>ELECTR_7_PL1X3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1</v>
          </cell>
        </row>
        <row r="100">
          <cell r="A100" t="str">
            <v>ELKCRK_6_STONYG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1</v>
          </cell>
        </row>
        <row r="101">
          <cell r="A101" t="str">
            <v>ELKHIL_2_PL1X3</v>
          </cell>
          <cell r="B101">
            <v>171.70000000000005</v>
          </cell>
          <cell r="C101">
            <v>171.70000000000005</v>
          </cell>
          <cell r="D101">
            <v>171.70000000000005</v>
          </cell>
          <cell r="E101">
            <v>171.70000000000005</v>
          </cell>
          <cell r="F101">
            <v>171.70000000000005</v>
          </cell>
          <cell r="G101">
            <v>171.70000000000005</v>
          </cell>
          <cell r="H101">
            <v>171.70000000000005</v>
          </cell>
          <cell r="I101">
            <v>171.70000000000005</v>
          </cell>
          <cell r="J101">
            <v>171.70000000000005</v>
          </cell>
          <cell r="K101">
            <v>171.70000000000005</v>
          </cell>
          <cell r="L101">
            <v>171.70000000000005</v>
          </cell>
          <cell r="M101">
            <v>171.70000000000005</v>
          </cell>
          <cell r="N101">
            <v>1</v>
          </cell>
        </row>
        <row r="102">
          <cell r="A102" t="str">
            <v>ELKHRN_1_EESX3</v>
          </cell>
          <cell r="B102">
            <v>365</v>
          </cell>
          <cell r="C102">
            <v>365</v>
          </cell>
          <cell r="D102">
            <v>365</v>
          </cell>
          <cell r="E102">
            <v>365</v>
          </cell>
          <cell r="F102">
            <v>365</v>
          </cell>
          <cell r="G102">
            <v>365</v>
          </cell>
          <cell r="H102">
            <v>365</v>
          </cell>
          <cell r="I102">
            <v>365</v>
          </cell>
          <cell r="J102">
            <v>365</v>
          </cell>
          <cell r="K102">
            <v>365</v>
          </cell>
          <cell r="L102">
            <v>365</v>
          </cell>
          <cell r="M102">
            <v>365</v>
          </cell>
          <cell r="N102">
            <v>1</v>
          </cell>
        </row>
        <row r="103">
          <cell r="A103" t="str">
            <v>ELSEGN_2_UN1011</v>
          </cell>
          <cell r="B103">
            <v>274.31</v>
          </cell>
          <cell r="C103">
            <v>274.31</v>
          </cell>
          <cell r="D103">
            <v>274.31</v>
          </cell>
          <cell r="E103">
            <v>274.31</v>
          </cell>
          <cell r="F103">
            <v>274.31</v>
          </cell>
          <cell r="G103">
            <v>274.31</v>
          </cell>
          <cell r="H103">
            <v>274.31</v>
          </cell>
          <cell r="I103">
            <v>274.31</v>
          </cell>
          <cell r="J103">
            <v>274.31</v>
          </cell>
          <cell r="K103">
            <v>274.31</v>
          </cell>
          <cell r="L103">
            <v>274.31</v>
          </cell>
          <cell r="M103">
            <v>274.31</v>
          </cell>
          <cell r="N103">
            <v>1</v>
          </cell>
        </row>
        <row r="104">
          <cell r="A104" t="str">
            <v>ELSEGN_2_UN2021</v>
          </cell>
          <cell r="B104">
            <v>271.74</v>
          </cell>
          <cell r="C104">
            <v>271.74</v>
          </cell>
          <cell r="D104">
            <v>271.74</v>
          </cell>
          <cell r="E104">
            <v>271.74</v>
          </cell>
          <cell r="F104">
            <v>271.74</v>
          </cell>
          <cell r="G104">
            <v>271.74</v>
          </cell>
          <cell r="H104">
            <v>271.74</v>
          </cell>
          <cell r="I104">
            <v>271.74</v>
          </cell>
          <cell r="J104">
            <v>271.74</v>
          </cell>
          <cell r="K104">
            <v>271.74</v>
          </cell>
          <cell r="L104">
            <v>271.74</v>
          </cell>
          <cell r="M104">
            <v>271.74</v>
          </cell>
          <cell r="N104">
            <v>1</v>
          </cell>
        </row>
        <row r="105">
          <cell r="A105" t="str">
            <v>ESCNDO_6_EB1BT1</v>
          </cell>
          <cell r="B105">
            <v>20</v>
          </cell>
          <cell r="C105">
            <v>20</v>
          </cell>
          <cell r="D105">
            <v>20</v>
          </cell>
          <cell r="E105">
            <v>20</v>
          </cell>
          <cell r="F105">
            <v>20</v>
          </cell>
          <cell r="G105">
            <v>20</v>
          </cell>
          <cell r="H105">
            <v>20</v>
          </cell>
          <cell r="I105">
            <v>20</v>
          </cell>
          <cell r="J105">
            <v>20</v>
          </cell>
          <cell r="K105">
            <v>20</v>
          </cell>
          <cell r="L105">
            <v>20</v>
          </cell>
          <cell r="M105">
            <v>20</v>
          </cell>
          <cell r="N105">
            <v>1</v>
          </cell>
        </row>
        <row r="106">
          <cell r="A106" t="str">
            <v>ESCNDO_6_EB2BT2</v>
          </cell>
          <cell r="B106">
            <v>20</v>
          </cell>
          <cell r="C106">
            <v>20</v>
          </cell>
          <cell r="D106">
            <v>20</v>
          </cell>
          <cell r="E106">
            <v>20</v>
          </cell>
          <cell r="F106">
            <v>20</v>
          </cell>
          <cell r="G106">
            <v>20</v>
          </cell>
          <cell r="H106">
            <v>20</v>
          </cell>
          <cell r="I106">
            <v>20</v>
          </cell>
          <cell r="J106">
            <v>20</v>
          </cell>
          <cell r="K106">
            <v>20</v>
          </cell>
          <cell r="L106">
            <v>20</v>
          </cell>
          <cell r="M106">
            <v>20</v>
          </cell>
          <cell r="N106">
            <v>1</v>
          </cell>
        </row>
        <row r="107">
          <cell r="A107" t="str">
            <v>ESCNDO_6_EB3BT3</v>
          </cell>
          <cell r="B107">
            <v>20</v>
          </cell>
          <cell r="C107">
            <v>20</v>
          </cell>
          <cell r="D107">
            <v>20</v>
          </cell>
          <cell r="E107">
            <v>20</v>
          </cell>
          <cell r="F107">
            <v>20</v>
          </cell>
          <cell r="G107">
            <v>20</v>
          </cell>
          <cell r="H107">
            <v>20</v>
          </cell>
          <cell r="I107">
            <v>20</v>
          </cell>
          <cell r="J107">
            <v>20</v>
          </cell>
          <cell r="K107">
            <v>20</v>
          </cell>
          <cell r="L107">
            <v>20</v>
          </cell>
          <cell r="M107">
            <v>20</v>
          </cell>
          <cell r="N107">
            <v>1</v>
          </cell>
        </row>
        <row r="108">
          <cell r="A108" t="str">
            <v>ESCNDO_6_PL1X2</v>
          </cell>
          <cell r="B108">
            <v>48.71</v>
          </cell>
          <cell r="C108">
            <v>48.71</v>
          </cell>
          <cell r="D108">
            <v>48.71</v>
          </cell>
          <cell r="E108">
            <v>48.71</v>
          </cell>
          <cell r="F108">
            <v>48.71</v>
          </cell>
          <cell r="G108">
            <v>48.71</v>
          </cell>
          <cell r="H108">
            <v>48.71</v>
          </cell>
          <cell r="I108">
            <v>48.71</v>
          </cell>
          <cell r="J108">
            <v>48.71</v>
          </cell>
          <cell r="K108">
            <v>48.71</v>
          </cell>
          <cell r="L108">
            <v>48.71</v>
          </cell>
          <cell r="M108">
            <v>48.71</v>
          </cell>
          <cell r="N108">
            <v>1</v>
          </cell>
        </row>
        <row r="109">
          <cell r="A109" t="str">
            <v>ESCNDO_6_UNITB1</v>
          </cell>
          <cell r="B109">
            <v>48.04</v>
          </cell>
          <cell r="C109">
            <v>48.04</v>
          </cell>
          <cell r="D109">
            <v>48.04</v>
          </cell>
          <cell r="E109">
            <v>48.04</v>
          </cell>
          <cell r="F109">
            <v>48.04</v>
          </cell>
          <cell r="G109">
            <v>48.04</v>
          </cell>
          <cell r="H109">
            <v>48.04</v>
          </cell>
          <cell r="I109">
            <v>48.04</v>
          </cell>
          <cell r="J109">
            <v>48.04</v>
          </cell>
          <cell r="K109">
            <v>48.04</v>
          </cell>
          <cell r="L109">
            <v>48.04</v>
          </cell>
          <cell r="M109">
            <v>48.04</v>
          </cell>
          <cell r="N109">
            <v>1</v>
          </cell>
        </row>
        <row r="110">
          <cell r="A110" t="str">
            <v>ESCO_6_GLMQF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1</v>
          </cell>
        </row>
        <row r="111">
          <cell r="A111" t="str">
            <v>ESNHWR_2_WC1BT1</v>
          </cell>
          <cell r="B111">
            <v>4.5</v>
          </cell>
          <cell r="C111">
            <v>4.5</v>
          </cell>
          <cell r="D111">
            <v>4.5</v>
          </cell>
          <cell r="E111">
            <v>4.5</v>
          </cell>
          <cell r="F111">
            <v>4.5</v>
          </cell>
          <cell r="G111">
            <v>4.5</v>
          </cell>
          <cell r="H111">
            <v>4.5</v>
          </cell>
          <cell r="I111">
            <v>4.5</v>
          </cell>
          <cell r="J111">
            <v>4.5</v>
          </cell>
          <cell r="K111">
            <v>4.5</v>
          </cell>
          <cell r="L111">
            <v>4.5</v>
          </cell>
          <cell r="M111">
            <v>4.5</v>
          </cell>
          <cell r="N111">
            <v>3</v>
          </cell>
        </row>
        <row r="112">
          <cell r="A112" t="str">
            <v>ETIWND_6_GRPLND</v>
          </cell>
          <cell r="B112">
            <v>45.64</v>
          </cell>
          <cell r="C112">
            <v>45.64</v>
          </cell>
          <cell r="D112">
            <v>45.64</v>
          </cell>
          <cell r="E112">
            <v>45.64</v>
          </cell>
          <cell r="F112">
            <v>45.64</v>
          </cell>
          <cell r="G112">
            <v>45.64</v>
          </cell>
          <cell r="H112">
            <v>45.64</v>
          </cell>
          <cell r="I112">
            <v>45.64</v>
          </cell>
          <cell r="J112">
            <v>45.64</v>
          </cell>
          <cell r="K112">
            <v>45.64</v>
          </cell>
          <cell r="L112">
            <v>45.64</v>
          </cell>
          <cell r="M112">
            <v>45.64</v>
          </cell>
          <cell r="N112">
            <v>1</v>
          </cell>
        </row>
        <row r="113">
          <cell r="A113" t="str">
            <v>EXCHEC_7_UNIT 1</v>
          </cell>
          <cell r="B113">
            <v>0</v>
          </cell>
          <cell r="C113">
            <v>56</v>
          </cell>
          <cell r="D113">
            <v>40</v>
          </cell>
          <cell r="E113">
            <v>44</v>
          </cell>
          <cell r="F113">
            <v>49.6</v>
          </cell>
          <cell r="G113">
            <v>72.8</v>
          </cell>
          <cell r="H113">
            <v>80.2</v>
          </cell>
          <cell r="I113">
            <v>75.599999999999994</v>
          </cell>
          <cell r="J113">
            <v>71.2</v>
          </cell>
          <cell r="K113">
            <v>64</v>
          </cell>
          <cell r="L113">
            <v>0</v>
          </cell>
          <cell r="M113">
            <v>56</v>
          </cell>
          <cell r="N113">
            <v>1</v>
          </cell>
        </row>
        <row r="114">
          <cell r="A114" t="str">
            <v>FMEADO_7_UNIT</v>
          </cell>
          <cell r="B114">
            <v>14</v>
          </cell>
          <cell r="C114">
            <v>14</v>
          </cell>
          <cell r="D114">
            <v>15.8</v>
          </cell>
          <cell r="E114">
            <v>12</v>
          </cell>
          <cell r="F114">
            <v>12.8</v>
          </cell>
          <cell r="G114">
            <v>15.8</v>
          </cell>
          <cell r="H114">
            <v>15.8</v>
          </cell>
          <cell r="I114">
            <v>15.8</v>
          </cell>
          <cell r="J114">
            <v>13.52</v>
          </cell>
          <cell r="K114">
            <v>11.72</v>
          </cell>
          <cell r="L114">
            <v>14.8</v>
          </cell>
          <cell r="M114">
            <v>15.6</v>
          </cell>
          <cell r="N114">
            <v>1</v>
          </cell>
        </row>
        <row r="115">
          <cell r="A115" t="str">
            <v>FORBST_7_UNIT 1</v>
          </cell>
          <cell r="B115">
            <v>37.5</v>
          </cell>
          <cell r="C115">
            <v>30</v>
          </cell>
          <cell r="D115">
            <v>30</v>
          </cell>
          <cell r="E115">
            <v>37.4</v>
          </cell>
          <cell r="F115">
            <v>30</v>
          </cell>
          <cell r="G115">
            <v>30</v>
          </cell>
          <cell r="H115">
            <v>30</v>
          </cell>
          <cell r="I115">
            <v>36</v>
          </cell>
          <cell r="J115">
            <v>30</v>
          </cell>
          <cell r="K115">
            <v>30</v>
          </cell>
          <cell r="L115">
            <v>30</v>
          </cell>
          <cell r="M115">
            <v>32</v>
          </cell>
          <cell r="N115">
            <v>1</v>
          </cell>
        </row>
        <row r="116">
          <cell r="A116" t="str">
            <v>GARLND_2_GARBT1</v>
          </cell>
          <cell r="B116">
            <v>176</v>
          </cell>
          <cell r="C116">
            <v>176</v>
          </cell>
          <cell r="D116">
            <v>176</v>
          </cell>
          <cell r="E116">
            <v>176</v>
          </cell>
          <cell r="F116">
            <v>176</v>
          </cell>
          <cell r="G116">
            <v>176</v>
          </cell>
          <cell r="H116">
            <v>176</v>
          </cell>
          <cell r="I116">
            <v>176</v>
          </cell>
          <cell r="J116">
            <v>176</v>
          </cell>
          <cell r="K116">
            <v>176</v>
          </cell>
          <cell r="L116">
            <v>176</v>
          </cell>
          <cell r="M116">
            <v>176</v>
          </cell>
          <cell r="N116">
            <v>2</v>
          </cell>
        </row>
        <row r="117">
          <cell r="A117" t="str">
            <v>GATEWY_2_GESBT1</v>
          </cell>
          <cell r="B117">
            <v>425</v>
          </cell>
          <cell r="C117">
            <v>425</v>
          </cell>
          <cell r="D117">
            <v>425</v>
          </cell>
          <cell r="E117">
            <v>425</v>
          </cell>
          <cell r="F117">
            <v>425</v>
          </cell>
          <cell r="G117">
            <v>425</v>
          </cell>
          <cell r="H117">
            <v>425</v>
          </cell>
          <cell r="I117">
            <v>425</v>
          </cell>
          <cell r="J117">
            <v>425</v>
          </cell>
          <cell r="K117">
            <v>425</v>
          </cell>
          <cell r="L117">
            <v>425</v>
          </cell>
          <cell r="M117">
            <v>425</v>
          </cell>
          <cell r="N117">
            <v>1</v>
          </cell>
        </row>
        <row r="118">
          <cell r="A118" t="str">
            <v>GATWAY_2_PL1X3</v>
          </cell>
          <cell r="B118">
            <v>416.57000000000005</v>
          </cell>
          <cell r="C118">
            <v>419.30999999999995</v>
          </cell>
          <cell r="D118">
            <v>414.4</v>
          </cell>
          <cell r="E118">
            <v>400.55999999999995</v>
          </cell>
          <cell r="F118">
            <v>394.15999999999997</v>
          </cell>
          <cell r="G118">
            <v>372.09</v>
          </cell>
          <cell r="H118">
            <v>360.51</v>
          </cell>
          <cell r="I118">
            <v>372.51</v>
          </cell>
          <cell r="J118">
            <v>380.59000000000003</v>
          </cell>
          <cell r="K118">
            <v>396.23</v>
          </cell>
          <cell r="L118">
            <v>408</v>
          </cell>
          <cell r="M118">
            <v>410.6</v>
          </cell>
          <cell r="N118">
            <v>1</v>
          </cell>
        </row>
        <row r="119">
          <cell r="A119" t="str">
            <v>GEYS11_7_UNIT11</v>
          </cell>
          <cell r="B119">
            <v>46</v>
          </cell>
          <cell r="C119">
            <v>46</v>
          </cell>
          <cell r="D119">
            <v>46</v>
          </cell>
          <cell r="E119">
            <v>46</v>
          </cell>
          <cell r="F119">
            <v>46</v>
          </cell>
          <cell r="G119">
            <v>46</v>
          </cell>
          <cell r="H119">
            <v>46</v>
          </cell>
          <cell r="I119">
            <v>46</v>
          </cell>
          <cell r="J119">
            <v>46</v>
          </cell>
          <cell r="K119">
            <v>46</v>
          </cell>
          <cell r="L119">
            <v>46</v>
          </cell>
          <cell r="M119">
            <v>46</v>
          </cell>
          <cell r="N119">
            <v>1</v>
          </cell>
        </row>
        <row r="120">
          <cell r="A120" t="str">
            <v>GEYS12_7_UNIT12</v>
          </cell>
          <cell r="B120">
            <v>28</v>
          </cell>
          <cell r="C120">
            <v>28</v>
          </cell>
          <cell r="D120">
            <v>28</v>
          </cell>
          <cell r="E120">
            <v>28</v>
          </cell>
          <cell r="F120">
            <v>28</v>
          </cell>
          <cell r="G120">
            <v>28</v>
          </cell>
          <cell r="H120">
            <v>28</v>
          </cell>
          <cell r="I120">
            <v>28</v>
          </cell>
          <cell r="J120">
            <v>28</v>
          </cell>
          <cell r="K120">
            <v>28</v>
          </cell>
          <cell r="L120">
            <v>28</v>
          </cell>
          <cell r="M120">
            <v>28</v>
          </cell>
          <cell r="N120">
            <v>1</v>
          </cell>
        </row>
        <row r="121">
          <cell r="A121" t="str">
            <v>GEYS13_7_UNIT13</v>
          </cell>
          <cell r="B121">
            <v>34</v>
          </cell>
          <cell r="C121">
            <v>34</v>
          </cell>
          <cell r="D121">
            <v>34</v>
          </cell>
          <cell r="E121">
            <v>34</v>
          </cell>
          <cell r="F121">
            <v>34</v>
          </cell>
          <cell r="G121">
            <v>34</v>
          </cell>
          <cell r="H121">
            <v>34</v>
          </cell>
          <cell r="I121">
            <v>34</v>
          </cell>
          <cell r="J121">
            <v>34</v>
          </cell>
          <cell r="K121">
            <v>34</v>
          </cell>
          <cell r="L121">
            <v>34</v>
          </cell>
          <cell r="M121">
            <v>34</v>
          </cell>
          <cell r="N121">
            <v>1</v>
          </cell>
        </row>
        <row r="122">
          <cell r="A122" t="str">
            <v>GEYS14_7_UNIT14</v>
          </cell>
          <cell r="B122">
            <v>28</v>
          </cell>
          <cell r="C122">
            <v>28</v>
          </cell>
          <cell r="D122">
            <v>28</v>
          </cell>
          <cell r="E122">
            <v>28</v>
          </cell>
          <cell r="F122">
            <v>28</v>
          </cell>
          <cell r="G122">
            <v>28</v>
          </cell>
          <cell r="H122">
            <v>28</v>
          </cell>
          <cell r="I122">
            <v>28</v>
          </cell>
          <cell r="J122">
            <v>28</v>
          </cell>
          <cell r="K122">
            <v>28</v>
          </cell>
          <cell r="L122">
            <v>28</v>
          </cell>
          <cell r="M122">
            <v>28</v>
          </cell>
          <cell r="N122">
            <v>1</v>
          </cell>
        </row>
        <row r="123">
          <cell r="A123" t="str">
            <v>GEYS16_7_UNIT16</v>
          </cell>
          <cell r="B123">
            <v>24</v>
          </cell>
          <cell r="C123">
            <v>24</v>
          </cell>
          <cell r="D123">
            <v>24</v>
          </cell>
          <cell r="E123">
            <v>24</v>
          </cell>
          <cell r="F123">
            <v>24</v>
          </cell>
          <cell r="G123">
            <v>24</v>
          </cell>
          <cell r="H123">
            <v>24</v>
          </cell>
          <cell r="I123">
            <v>24</v>
          </cell>
          <cell r="J123">
            <v>24</v>
          </cell>
          <cell r="K123">
            <v>24</v>
          </cell>
          <cell r="L123">
            <v>24</v>
          </cell>
          <cell r="M123">
            <v>24</v>
          </cell>
          <cell r="N123">
            <v>1</v>
          </cell>
        </row>
        <row r="124">
          <cell r="A124" t="str">
            <v>GEYS17_7_UNIT17</v>
          </cell>
          <cell r="B124">
            <v>34</v>
          </cell>
          <cell r="C124">
            <v>34</v>
          </cell>
          <cell r="D124">
            <v>34</v>
          </cell>
          <cell r="E124">
            <v>34</v>
          </cell>
          <cell r="F124">
            <v>34</v>
          </cell>
          <cell r="G124">
            <v>34</v>
          </cell>
          <cell r="H124">
            <v>34</v>
          </cell>
          <cell r="I124">
            <v>34</v>
          </cell>
          <cell r="J124">
            <v>34</v>
          </cell>
          <cell r="K124">
            <v>34</v>
          </cell>
          <cell r="L124">
            <v>34</v>
          </cell>
          <cell r="M124">
            <v>34</v>
          </cell>
          <cell r="N124">
            <v>1</v>
          </cell>
        </row>
        <row r="125">
          <cell r="A125" t="str">
            <v>GEYS18_7_UNIT18</v>
          </cell>
          <cell r="B125">
            <v>23</v>
          </cell>
          <cell r="C125">
            <v>23</v>
          </cell>
          <cell r="D125">
            <v>23</v>
          </cell>
          <cell r="E125">
            <v>23</v>
          </cell>
          <cell r="F125">
            <v>23</v>
          </cell>
          <cell r="G125">
            <v>23</v>
          </cell>
          <cell r="H125">
            <v>23</v>
          </cell>
          <cell r="I125">
            <v>23</v>
          </cell>
          <cell r="J125">
            <v>23</v>
          </cell>
          <cell r="K125">
            <v>23</v>
          </cell>
          <cell r="L125">
            <v>23</v>
          </cell>
          <cell r="M125">
            <v>23</v>
          </cell>
          <cell r="N125">
            <v>1</v>
          </cell>
        </row>
        <row r="126">
          <cell r="A126" t="str">
            <v>GEYS20_7_UNIT20</v>
          </cell>
          <cell r="B126">
            <v>28</v>
          </cell>
          <cell r="C126">
            <v>28</v>
          </cell>
          <cell r="D126">
            <v>28</v>
          </cell>
          <cell r="E126">
            <v>28</v>
          </cell>
          <cell r="F126">
            <v>28</v>
          </cell>
          <cell r="G126">
            <v>28</v>
          </cell>
          <cell r="H126">
            <v>28</v>
          </cell>
          <cell r="I126">
            <v>28</v>
          </cell>
          <cell r="J126">
            <v>28</v>
          </cell>
          <cell r="K126">
            <v>28</v>
          </cell>
          <cell r="L126">
            <v>28</v>
          </cell>
          <cell r="M126">
            <v>28</v>
          </cell>
          <cell r="N126">
            <v>1</v>
          </cell>
        </row>
        <row r="127">
          <cell r="A127" t="str">
            <v>GILROY_1_UNIT</v>
          </cell>
          <cell r="B127">
            <v>25</v>
          </cell>
          <cell r="C127">
            <v>25</v>
          </cell>
          <cell r="D127">
            <v>25</v>
          </cell>
          <cell r="E127">
            <v>25</v>
          </cell>
          <cell r="F127">
            <v>20</v>
          </cell>
          <cell r="G127">
            <v>20</v>
          </cell>
          <cell r="H127">
            <v>20</v>
          </cell>
          <cell r="I127">
            <v>20</v>
          </cell>
          <cell r="J127">
            <v>20</v>
          </cell>
          <cell r="K127">
            <v>25</v>
          </cell>
          <cell r="L127">
            <v>25</v>
          </cell>
          <cell r="M127">
            <v>25</v>
          </cell>
          <cell r="N127">
            <v>1</v>
          </cell>
        </row>
        <row r="128">
          <cell r="A128" t="str">
            <v>GILRPP_1_PL1X2</v>
          </cell>
          <cell r="B128">
            <v>95.2</v>
          </cell>
          <cell r="C128">
            <v>95.2</v>
          </cell>
          <cell r="D128">
            <v>95.2</v>
          </cell>
          <cell r="E128">
            <v>95.2</v>
          </cell>
          <cell r="F128">
            <v>95.2</v>
          </cell>
          <cell r="G128">
            <v>95.2</v>
          </cell>
          <cell r="H128">
            <v>95.2</v>
          </cell>
          <cell r="I128">
            <v>95.2</v>
          </cell>
          <cell r="J128">
            <v>95.2</v>
          </cell>
          <cell r="K128">
            <v>95.2</v>
          </cell>
          <cell r="L128">
            <v>95.2</v>
          </cell>
          <cell r="M128">
            <v>95.2</v>
          </cell>
          <cell r="N128">
            <v>1</v>
          </cell>
        </row>
        <row r="129">
          <cell r="A129" t="str">
            <v>GILRPP_1_PL3X4</v>
          </cell>
          <cell r="B129">
            <v>46.2</v>
          </cell>
          <cell r="C129">
            <v>46.2</v>
          </cell>
          <cell r="D129">
            <v>46.2</v>
          </cell>
          <cell r="E129">
            <v>46.2</v>
          </cell>
          <cell r="F129">
            <v>46.2</v>
          </cell>
          <cell r="G129">
            <v>46.2</v>
          </cell>
          <cell r="H129">
            <v>46.2</v>
          </cell>
          <cell r="I129">
            <v>46.2</v>
          </cell>
          <cell r="J129">
            <v>46.2</v>
          </cell>
          <cell r="K129">
            <v>46.2</v>
          </cell>
          <cell r="L129">
            <v>46.2</v>
          </cell>
          <cell r="M129">
            <v>46.2</v>
          </cell>
          <cell r="N129">
            <v>1</v>
          </cell>
        </row>
        <row r="130">
          <cell r="A130" t="str">
            <v>GLNARM_2_UNIT 5</v>
          </cell>
          <cell r="B130">
            <v>65</v>
          </cell>
          <cell r="C130">
            <v>65</v>
          </cell>
          <cell r="D130">
            <v>65</v>
          </cell>
          <cell r="E130">
            <v>65</v>
          </cell>
          <cell r="F130">
            <v>65</v>
          </cell>
          <cell r="G130">
            <v>65</v>
          </cell>
          <cell r="H130">
            <v>65</v>
          </cell>
          <cell r="I130">
            <v>65</v>
          </cell>
          <cell r="J130">
            <v>65</v>
          </cell>
          <cell r="K130">
            <v>65</v>
          </cell>
          <cell r="L130">
            <v>65</v>
          </cell>
          <cell r="M130">
            <v>65</v>
          </cell>
          <cell r="N130">
            <v>1</v>
          </cell>
        </row>
        <row r="131">
          <cell r="A131" t="str">
            <v>GLNARM_7_UNIT 1</v>
          </cell>
          <cell r="B131">
            <v>18</v>
          </cell>
          <cell r="C131">
            <v>18</v>
          </cell>
          <cell r="D131">
            <v>18</v>
          </cell>
          <cell r="E131">
            <v>18</v>
          </cell>
          <cell r="F131">
            <v>18</v>
          </cell>
          <cell r="G131">
            <v>18</v>
          </cell>
          <cell r="H131">
            <v>18</v>
          </cell>
          <cell r="I131">
            <v>18</v>
          </cell>
          <cell r="J131">
            <v>18</v>
          </cell>
          <cell r="K131">
            <v>18</v>
          </cell>
          <cell r="L131">
            <v>18</v>
          </cell>
          <cell r="M131">
            <v>18</v>
          </cell>
          <cell r="N131">
            <v>1</v>
          </cell>
        </row>
        <row r="132">
          <cell r="A132" t="str">
            <v>GLNARM_7_UNIT 2</v>
          </cell>
          <cell r="B132">
            <v>18.8</v>
          </cell>
          <cell r="C132">
            <v>18.8</v>
          </cell>
          <cell r="D132">
            <v>18.8</v>
          </cell>
          <cell r="E132">
            <v>18.8</v>
          </cell>
          <cell r="F132">
            <v>18.8</v>
          </cell>
          <cell r="G132">
            <v>18.8</v>
          </cell>
          <cell r="H132">
            <v>18.8</v>
          </cell>
          <cell r="I132">
            <v>18.8</v>
          </cell>
          <cell r="J132">
            <v>18.8</v>
          </cell>
          <cell r="K132">
            <v>18.8</v>
          </cell>
          <cell r="L132">
            <v>18.8</v>
          </cell>
          <cell r="M132">
            <v>18.8</v>
          </cell>
          <cell r="N132">
            <v>1</v>
          </cell>
        </row>
        <row r="133">
          <cell r="A133" t="str">
            <v>GLNARM_7_UNIT 3</v>
          </cell>
          <cell r="B133">
            <v>44.83</v>
          </cell>
          <cell r="C133">
            <v>44.83</v>
          </cell>
          <cell r="D133">
            <v>44.83</v>
          </cell>
          <cell r="E133">
            <v>44.83</v>
          </cell>
          <cell r="F133">
            <v>44.83</v>
          </cell>
          <cell r="G133">
            <v>44.83</v>
          </cell>
          <cell r="H133">
            <v>44.83</v>
          </cell>
          <cell r="I133">
            <v>44.83</v>
          </cell>
          <cell r="J133">
            <v>44.83</v>
          </cell>
          <cell r="K133">
            <v>44.83</v>
          </cell>
          <cell r="L133">
            <v>44.83</v>
          </cell>
          <cell r="M133">
            <v>44.83</v>
          </cell>
          <cell r="N133">
            <v>1</v>
          </cell>
        </row>
        <row r="134">
          <cell r="A134" t="str">
            <v>GLNARM_7_UNIT 4</v>
          </cell>
          <cell r="B134">
            <v>42.42</v>
          </cell>
          <cell r="C134">
            <v>42.42</v>
          </cell>
          <cell r="D134">
            <v>42.42</v>
          </cell>
          <cell r="E134">
            <v>42.42</v>
          </cell>
          <cell r="F134">
            <v>42.42</v>
          </cell>
          <cell r="G134">
            <v>42.42</v>
          </cell>
          <cell r="H134">
            <v>42.42</v>
          </cell>
          <cell r="I134">
            <v>42.42</v>
          </cell>
          <cell r="J134">
            <v>42.42</v>
          </cell>
          <cell r="K134">
            <v>42.42</v>
          </cell>
          <cell r="L134">
            <v>42.42</v>
          </cell>
          <cell r="M134">
            <v>42.42</v>
          </cell>
          <cell r="N134">
            <v>1</v>
          </cell>
        </row>
        <row r="135">
          <cell r="A135" t="str">
            <v>GOLETA_2_VALBT1</v>
          </cell>
          <cell r="B135">
            <v>20</v>
          </cell>
          <cell r="C135">
            <v>20</v>
          </cell>
          <cell r="D135">
            <v>20</v>
          </cell>
          <cell r="E135">
            <v>20</v>
          </cell>
          <cell r="F135">
            <v>20</v>
          </cell>
          <cell r="G135">
            <v>20</v>
          </cell>
          <cell r="H135">
            <v>20</v>
          </cell>
          <cell r="I135">
            <v>20</v>
          </cell>
          <cell r="J135">
            <v>20</v>
          </cell>
          <cell r="K135">
            <v>20</v>
          </cell>
          <cell r="L135">
            <v>20</v>
          </cell>
          <cell r="M135">
            <v>20</v>
          </cell>
          <cell r="N135">
            <v>3</v>
          </cell>
        </row>
        <row r="136">
          <cell r="A136" t="str">
            <v>GOLETA_6_ELLWOD</v>
          </cell>
          <cell r="B136">
            <v>54</v>
          </cell>
          <cell r="C136">
            <v>54</v>
          </cell>
          <cell r="D136">
            <v>54</v>
          </cell>
          <cell r="E136">
            <v>54</v>
          </cell>
          <cell r="F136">
            <v>54</v>
          </cell>
          <cell r="G136">
            <v>54</v>
          </cell>
          <cell r="H136">
            <v>54</v>
          </cell>
          <cell r="I136">
            <v>54</v>
          </cell>
          <cell r="J136">
            <v>54</v>
          </cell>
          <cell r="K136">
            <v>54</v>
          </cell>
          <cell r="L136">
            <v>54</v>
          </cell>
          <cell r="M136">
            <v>54</v>
          </cell>
          <cell r="N136">
            <v>1</v>
          </cell>
        </row>
        <row r="137">
          <cell r="A137" t="str">
            <v>GRIZLY_1_UNIT 1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1</v>
          </cell>
        </row>
        <row r="138">
          <cell r="A138" t="str">
            <v>GUERNS_6_HD3BM3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1</v>
          </cell>
        </row>
        <row r="139">
          <cell r="A139" t="str">
            <v>GUERNS_6_VH2BM1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1</v>
          </cell>
        </row>
        <row r="140">
          <cell r="A140" t="str">
            <v>GWFPWR_1_UNITS</v>
          </cell>
          <cell r="B140">
            <v>97.07</v>
          </cell>
          <cell r="C140">
            <v>96.61</v>
          </cell>
          <cell r="D140">
            <v>96.06</v>
          </cell>
          <cell r="E140">
            <v>93.55</v>
          </cell>
          <cell r="F140">
            <v>92.23</v>
          </cell>
          <cell r="G140">
            <v>90.08</v>
          </cell>
          <cell r="H140">
            <v>88.36</v>
          </cell>
          <cell r="I140">
            <v>88.9</v>
          </cell>
          <cell r="J140">
            <v>90.57</v>
          </cell>
          <cell r="K140">
            <v>94.17</v>
          </cell>
          <cell r="L140">
            <v>96.76</v>
          </cell>
          <cell r="M140">
            <v>97.2</v>
          </cell>
          <cell r="N140">
            <v>1</v>
          </cell>
        </row>
        <row r="141">
          <cell r="A141" t="str">
            <v>GYS5X6_7_UNITS</v>
          </cell>
          <cell r="B141">
            <v>61</v>
          </cell>
          <cell r="C141">
            <v>61</v>
          </cell>
          <cell r="D141">
            <v>61</v>
          </cell>
          <cell r="E141">
            <v>61</v>
          </cell>
          <cell r="F141">
            <v>61</v>
          </cell>
          <cell r="G141">
            <v>61</v>
          </cell>
          <cell r="H141">
            <v>61</v>
          </cell>
          <cell r="I141">
            <v>61</v>
          </cell>
          <cell r="J141">
            <v>61</v>
          </cell>
          <cell r="K141">
            <v>61</v>
          </cell>
          <cell r="L141">
            <v>61</v>
          </cell>
          <cell r="M141">
            <v>61</v>
          </cell>
          <cell r="N141">
            <v>1</v>
          </cell>
        </row>
        <row r="142">
          <cell r="A142" t="str">
            <v>GYS7X8_7_UNITS</v>
          </cell>
          <cell r="B142">
            <v>71.8</v>
          </cell>
          <cell r="C142">
            <v>71.8</v>
          </cell>
          <cell r="D142">
            <v>71.8</v>
          </cell>
          <cell r="E142">
            <v>71.8</v>
          </cell>
          <cell r="F142">
            <v>71.8</v>
          </cell>
          <cell r="G142">
            <v>71.8</v>
          </cell>
          <cell r="H142">
            <v>71.8</v>
          </cell>
          <cell r="I142">
            <v>71.8</v>
          </cell>
          <cell r="J142">
            <v>71.8</v>
          </cell>
          <cell r="K142">
            <v>71.8</v>
          </cell>
          <cell r="L142">
            <v>71.8</v>
          </cell>
          <cell r="M142">
            <v>71.8</v>
          </cell>
          <cell r="N142">
            <v>1</v>
          </cell>
        </row>
        <row r="143">
          <cell r="A143" t="str">
            <v>HAASPH_7_PL1X2</v>
          </cell>
          <cell r="B143">
            <v>115.2</v>
          </cell>
          <cell r="C143">
            <v>115.2</v>
          </cell>
          <cell r="D143">
            <v>115.2</v>
          </cell>
          <cell r="E143">
            <v>115.2</v>
          </cell>
          <cell r="F143">
            <v>115.2</v>
          </cell>
          <cell r="G143">
            <v>139.19999999999999</v>
          </cell>
          <cell r="H143">
            <v>144</v>
          </cell>
          <cell r="I143">
            <v>144</v>
          </cell>
          <cell r="J143">
            <v>129.6</v>
          </cell>
          <cell r="K143">
            <v>129.6</v>
          </cell>
          <cell r="L143">
            <v>115.2</v>
          </cell>
          <cell r="M143">
            <v>115.2</v>
          </cell>
          <cell r="N143">
            <v>1</v>
          </cell>
        </row>
        <row r="144">
          <cell r="A144" t="str">
            <v>HALSEY_6_UNIT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1</v>
          </cell>
        </row>
        <row r="145">
          <cell r="A145" t="str">
            <v>HARBGN_7_UNITS</v>
          </cell>
          <cell r="B145">
            <v>35</v>
          </cell>
          <cell r="C145">
            <v>35</v>
          </cell>
          <cell r="D145">
            <v>35</v>
          </cell>
          <cell r="E145">
            <v>35</v>
          </cell>
          <cell r="F145">
            <v>35</v>
          </cell>
          <cell r="G145">
            <v>35</v>
          </cell>
          <cell r="H145">
            <v>35</v>
          </cell>
          <cell r="I145">
            <v>35</v>
          </cell>
          <cell r="J145">
            <v>35</v>
          </cell>
          <cell r="K145">
            <v>35</v>
          </cell>
          <cell r="L145">
            <v>35</v>
          </cell>
          <cell r="M145">
            <v>35</v>
          </cell>
          <cell r="N145">
            <v>1</v>
          </cell>
        </row>
        <row r="146">
          <cell r="A146" t="str">
            <v>HARDWK_6_STWBM1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1</v>
          </cell>
        </row>
        <row r="147">
          <cell r="A147" t="str">
            <v>HELMPG_7_UNIT 1</v>
          </cell>
          <cell r="B147">
            <v>407</v>
          </cell>
          <cell r="C147">
            <v>407</v>
          </cell>
          <cell r="D147">
            <v>407</v>
          </cell>
          <cell r="E147">
            <v>407</v>
          </cell>
          <cell r="F147">
            <v>407</v>
          </cell>
          <cell r="G147">
            <v>407</v>
          </cell>
          <cell r="H147">
            <v>407</v>
          </cell>
          <cell r="I147">
            <v>407</v>
          </cell>
          <cell r="J147">
            <v>407</v>
          </cell>
          <cell r="K147">
            <v>407</v>
          </cell>
          <cell r="L147">
            <v>407</v>
          </cell>
          <cell r="M147">
            <v>407</v>
          </cell>
          <cell r="N147">
            <v>1</v>
          </cell>
        </row>
        <row r="148">
          <cell r="A148" t="str">
            <v>HELMPG_7_UNIT 2</v>
          </cell>
          <cell r="B148">
            <v>407</v>
          </cell>
          <cell r="C148">
            <v>407</v>
          </cell>
          <cell r="D148">
            <v>407</v>
          </cell>
          <cell r="E148">
            <v>407</v>
          </cell>
          <cell r="F148">
            <v>407</v>
          </cell>
          <cell r="G148">
            <v>407</v>
          </cell>
          <cell r="H148">
            <v>407</v>
          </cell>
          <cell r="I148">
            <v>407</v>
          </cell>
          <cell r="J148">
            <v>407</v>
          </cell>
          <cell r="K148">
            <v>407</v>
          </cell>
          <cell r="L148">
            <v>407</v>
          </cell>
          <cell r="M148">
            <v>407</v>
          </cell>
          <cell r="N148">
            <v>1</v>
          </cell>
        </row>
        <row r="149">
          <cell r="A149" t="str">
            <v>HELMPG_7_UNIT 3</v>
          </cell>
          <cell r="B149">
            <v>404</v>
          </cell>
          <cell r="C149">
            <v>404</v>
          </cell>
          <cell r="D149">
            <v>404</v>
          </cell>
          <cell r="E149">
            <v>404</v>
          </cell>
          <cell r="F149">
            <v>404</v>
          </cell>
          <cell r="G149">
            <v>404</v>
          </cell>
          <cell r="H149">
            <v>404</v>
          </cell>
          <cell r="I149">
            <v>404</v>
          </cell>
          <cell r="J149">
            <v>404</v>
          </cell>
          <cell r="K149">
            <v>404</v>
          </cell>
          <cell r="L149">
            <v>404</v>
          </cell>
          <cell r="M149">
            <v>404</v>
          </cell>
          <cell r="N149">
            <v>1</v>
          </cell>
        </row>
        <row r="150">
          <cell r="A150" t="str">
            <v>HENRTA_6_HDEBT1</v>
          </cell>
          <cell r="B150">
            <v>20</v>
          </cell>
          <cell r="C150">
            <v>20</v>
          </cell>
          <cell r="D150">
            <v>20</v>
          </cell>
          <cell r="E150">
            <v>20</v>
          </cell>
          <cell r="F150">
            <v>20</v>
          </cell>
          <cell r="G150">
            <v>20</v>
          </cell>
          <cell r="H150">
            <v>20</v>
          </cell>
          <cell r="I150">
            <v>20</v>
          </cell>
          <cell r="J150">
            <v>20</v>
          </cell>
          <cell r="K150">
            <v>20</v>
          </cell>
          <cell r="L150">
            <v>20</v>
          </cell>
          <cell r="M150">
            <v>20</v>
          </cell>
          <cell r="N150">
            <v>2</v>
          </cell>
        </row>
        <row r="151">
          <cell r="A151" t="str">
            <v>HENRTA_6_UNITA1</v>
          </cell>
          <cell r="B151">
            <v>48.35</v>
          </cell>
          <cell r="C151">
            <v>48.44</v>
          </cell>
          <cell r="D151">
            <v>48.2</v>
          </cell>
          <cell r="E151">
            <v>47.16</v>
          </cell>
          <cell r="F151">
            <v>46.44</v>
          </cell>
          <cell r="G151">
            <v>45.44</v>
          </cell>
          <cell r="H151">
            <v>44.23</v>
          </cell>
          <cell r="I151">
            <v>44.6</v>
          </cell>
          <cell r="J151">
            <v>45.46</v>
          </cell>
          <cell r="K151">
            <v>47.01</v>
          </cell>
          <cell r="L151">
            <v>48.56</v>
          </cell>
          <cell r="M151">
            <v>48.46</v>
          </cell>
          <cell r="N151">
            <v>1</v>
          </cell>
        </row>
        <row r="152">
          <cell r="A152" t="str">
            <v>HENRTA_6_UNITA2</v>
          </cell>
          <cell r="B152">
            <v>48.12</v>
          </cell>
          <cell r="C152">
            <v>48.24</v>
          </cell>
          <cell r="D152">
            <v>47.9</v>
          </cell>
          <cell r="E152">
            <v>46.96</v>
          </cell>
          <cell r="F152">
            <v>46.08</v>
          </cell>
          <cell r="G152">
            <v>45.31</v>
          </cell>
          <cell r="H152">
            <v>44.18</v>
          </cell>
          <cell r="I152">
            <v>44.59</v>
          </cell>
          <cell r="J152">
            <v>45.56</v>
          </cell>
          <cell r="K152">
            <v>47.02</v>
          </cell>
          <cell r="L152">
            <v>48.23</v>
          </cell>
          <cell r="M152">
            <v>48.14</v>
          </cell>
          <cell r="N152">
            <v>1</v>
          </cell>
        </row>
        <row r="153">
          <cell r="A153" t="str">
            <v>HIDSRT_2_UNITS</v>
          </cell>
          <cell r="B153">
            <v>581</v>
          </cell>
          <cell r="C153">
            <v>581</v>
          </cell>
          <cell r="D153">
            <v>581</v>
          </cell>
          <cell r="E153">
            <v>581</v>
          </cell>
          <cell r="F153">
            <v>581</v>
          </cell>
          <cell r="G153">
            <v>581</v>
          </cell>
          <cell r="H153">
            <v>581</v>
          </cell>
          <cell r="I153">
            <v>581</v>
          </cell>
          <cell r="J153">
            <v>581</v>
          </cell>
          <cell r="K153">
            <v>581</v>
          </cell>
          <cell r="L153">
            <v>581</v>
          </cell>
          <cell r="M153">
            <v>581</v>
          </cell>
          <cell r="N153">
            <v>1</v>
          </cell>
        </row>
        <row r="154">
          <cell r="A154" t="str">
            <v>HIGHDS_2_H5SBT1</v>
          </cell>
          <cell r="B154">
            <v>100</v>
          </cell>
          <cell r="C154">
            <v>100</v>
          </cell>
          <cell r="D154">
            <v>100</v>
          </cell>
          <cell r="E154">
            <v>100</v>
          </cell>
          <cell r="F154">
            <v>100</v>
          </cell>
          <cell r="G154">
            <v>100</v>
          </cell>
          <cell r="H154">
            <v>100</v>
          </cell>
          <cell r="I154">
            <v>100</v>
          </cell>
          <cell r="J154">
            <v>100</v>
          </cell>
          <cell r="K154">
            <v>100</v>
          </cell>
          <cell r="L154">
            <v>100</v>
          </cell>
          <cell r="M154">
            <v>100</v>
          </cell>
          <cell r="N154">
            <v>2</v>
          </cell>
        </row>
        <row r="155">
          <cell r="A155" t="str">
            <v>HINSON_6_LBECH1</v>
          </cell>
          <cell r="B155">
            <v>63</v>
          </cell>
          <cell r="C155">
            <v>63</v>
          </cell>
          <cell r="D155">
            <v>63</v>
          </cell>
          <cell r="E155">
            <v>63</v>
          </cell>
          <cell r="F155">
            <v>63</v>
          </cell>
          <cell r="G155">
            <v>63</v>
          </cell>
          <cell r="H155">
            <v>63</v>
          </cell>
          <cell r="I155">
            <v>63</v>
          </cell>
          <cell r="J155">
            <v>63</v>
          </cell>
          <cell r="K155">
            <v>63</v>
          </cell>
          <cell r="L155">
            <v>63</v>
          </cell>
          <cell r="M155">
            <v>63</v>
          </cell>
          <cell r="N155">
            <v>1</v>
          </cell>
        </row>
        <row r="156">
          <cell r="A156" t="str">
            <v>HINSON_6_LBECH2</v>
          </cell>
          <cell r="B156">
            <v>63</v>
          </cell>
          <cell r="C156">
            <v>63</v>
          </cell>
          <cell r="D156">
            <v>63</v>
          </cell>
          <cell r="E156">
            <v>63</v>
          </cell>
          <cell r="F156">
            <v>63</v>
          </cell>
          <cell r="G156">
            <v>63</v>
          </cell>
          <cell r="H156">
            <v>63</v>
          </cell>
          <cell r="I156">
            <v>63</v>
          </cell>
          <cell r="J156">
            <v>63</v>
          </cell>
          <cell r="K156">
            <v>63</v>
          </cell>
          <cell r="L156">
            <v>63</v>
          </cell>
          <cell r="M156">
            <v>63</v>
          </cell>
          <cell r="N156">
            <v>1</v>
          </cell>
        </row>
        <row r="157">
          <cell r="A157" t="str">
            <v>HINSON_6_LBECH3</v>
          </cell>
          <cell r="B157">
            <v>63</v>
          </cell>
          <cell r="C157">
            <v>63</v>
          </cell>
          <cell r="D157">
            <v>63</v>
          </cell>
          <cell r="E157">
            <v>63</v>
          </cell>
          <cell r="F157">
            <v>63</v>
          </cell>
          <cell r="G157">
            <v>63</v>
          </cell>
          <cell r="H157">
            <v>63</v>
          </cell>
          <cell r="I157">
            <v>63</v>
          </cell>
          <cell r="J157">
            <v>63</v>
          </cell>
          <cell r="K157">
            <v>63</v>
          </cell>
          <cell r="L157">
            <v>63</v>
          </cell>
          <cell r="M157">
            <v>63</v>
          </cell>
          <cell r="N157">
            <v>1</v>
          </cell>
        </row>
        <row r="158">
          <cell r="A158" t="str">
            <v>HINSON_6_LBECH4</v>
          </cell>
          <cell r="B158">
            <v>63</v>
          </cell>
          <cell r="C158">
            <v>63</v>
          </cell>
          <cell r="D158">
            <v>63</v>
          </cell>
          <cell r="E158">
            <v>63</v>
          </cell>
          <cell r="F158">
            <v>63</v>
          </cell>
          <cell r="G158">
            <v>63</v>
          </cell>
          <cell r="H158">
            <v>63</v>
          </cell>
          <cell r="I158">
            <v>63</v>
          </cell>
          <cell r="J158">
            <v>63</v>
          </cell>
          <cell r="K158">
            <v>63</v>
          </cell>
          <cell r="L158">
            <v>63</v>
          </cell>
          <cell r="M158">
            <v>63</v>
          </cell>
          <cell r="N158">
            <v>1</v>
          </cell>
        </row>
        <row r="159">
          <cell r="A159" t="str">
            <v>HNTGBH_2_PL1X3</v>
          </cell>
          <cell r="B159">
            <v>534.64</v>
          </cell>
          <cell r="C159">
            <v>534.64</v>
          </cell>
          <cell r="D159">
            <v>534.64</v>
          </cell>
          <cell r="E159">
            <v>534.64</v>
          </cell>
          <cell r="F159">
            <v>534.64</v>
          </cell>
          <cell r="G159">
            <v>534.64</v>
          </cell>
          <cell r="H159">
            <v>534.64</v>
          </cell>
          <cell r="I159">
            <v>534.64</v>
          </cell>
          <cell r="J159">
            <v>534.64</v>
          </cell>
          <cell r="K159">
            <v>534.64</v>
          </cell>
          <cell r="L159">
            <v>534.64</v>
          </cell>
          <cell r="M159">
            <v>534.64</v>
          </cell>
          <cell r="N159">
            <v>1</v>
          </cell>
        </row>
        <row r="160">
          <cell r="A160" t="str">
            <v>HNTGBH_7_UNIT 2</v>
          </cell>
          <cell r="B160">
            <v>206.84</v>
          </cell>
          <cell r="C160">
            <v>206.84</v>
          </cell>
          <cell r="D160">
            <v>206.84</v>
          </cell>
          <cell r="E160">
            <v>206.84</v>
          </cell>
          <cell r="F160">
            <v>206.84</v>
          </cell>
          <cell r="G160">
            <v>206.84</v>
          </cell>
          <cell r="H160">
            <v>206.84</v>
          </cell>
          <cell r="I160">
            <v>206.84</v>
          </cell>
          <cell r="J160">
            <v>206.84</v>
          </cell>
          <cell r="K160">
            <v>206.84</v>
          </cell>
          <cell r="L160">
            <v>206.84</v>
          </cell>
          <cell r="M160">
            <v>206.84</v>
          </cell>
          <cell r="N160">
            <v>1</v>
          </cell>
        </row>
        <row r="161">
          <cell r="A161" t="str">
            <v>HOOVER_2_MWDDYN</v>
          </cell>
          <cell r="B161">
            <v>158</v>
          </cell>
          <cell r="C161">
            <v>133</v>
          </cell>
          <cell r="D161">
            <v>138</v>
          </cell>
          <cell r="E161">
            <v>135</v>
          </cell>
          <cell r="F161">
            <v>169</v>
          </cell>
          <cell r="G161">
            <v>189</v>
          </cell>
          <cell r="H161">
            <v>189</v>
          </cell>
          <cell r="I161">
            <v>191</v>
          </cell>
          <cell r="J161">
            <v>189</v>
          </cell>
          <cell r="K161">
            <v>174</v>
          </cell>
          <cell r="L161">
            <v>112</v>
          </cell>
          <cell r="M161">
            <v>156</v>
          </cell>
          <cell r="N161">
            <v>1</v>
          </cell>
        </row>
        <row r="162">
          <cell r="A162" t="str">
            <v>HOOVER_2_VEADYN</v>
          </cell>
          <cell r="B162">
            <v>12</v>
          </cell>
          <cell r="C162">
            <v>10</v>
          </cell>
          <cell r="D162">
            <v>10</v>
          </cell>
          <cell r="E162">
            <v>10</v>
          </cell>
          <cell r="F162">
            <v>12</v>
          </cell>
          <cell r="G162">
            <v>14</v>
          </cell>
          <cell r="H162">
            <v>14</v>
          </cell>
          <cell r="I162">
            <v>14</v>
          </cell>
          <cell r="J162">
            <v>14</v>
          </cell>
          <cell r="K162">
            <v>11</v>
          </cell>
          <cell r="L162">
            <v>12</v>
          </cell>
          <cell r="M162">
            <v>12</v>
          </cell>
          <cell r="N162">
            <v>1</v>
          </cell>
        </row>
        <row r="163">
          <cell r="A163" t="str">
            <v>HUMBPP_1_UNITS3</v>
          </cell>
          <cell r="B163">
            <v>65.08</v>
          </cell>
          <cell r="C163">
            <v>65.08</v>
          </cell>
          <cell r="D163">
            <v>65.08</v>
          </cell>
          <cell r="E163">
            <v>65.08</v>
          </cell>
          <cell r="F163">
            <v>65.08</v>
          </cell>
          <cell r="G163">
            <v>65.08</v>
          </cell>
          <cell r="H163">
            <v>65.08</v>
          </cell>
          <cell r="I163">
            <v>65.08</v>
          </cell>
          <cell r="J163">
            <v>65.08</v>
          </cell>
          <cell r="K163">
            <v>65.08</v>
          </cell>
          <cell r="L163">
            <v>65.08</v>
          </cell>
          <cell r="M163">
            <v>65.08</v>
          </cell>
          <cell r="N163">
            <v>1</v>
          </cell>
        </row>
        <row r="164">
          <cell r="A164" t="str">
            <v>HUMBPP_6_UNITS</v>
          </cell>
          <cell r="B164">
            <v>97.62</v>
          </cell>
          <cell r="C164">
            <v>97.62</v>
          </cell>
          <cell r="D164">
            <v>97.62</v>
          </cell>
          <cell r="E164">
            <v>97.62</v>
          </cell>
          <cell r="F164">
            <v>97.62</v>
          </cell>
          <cell r="G164">
            <v>97.62</v>
          </cell>
          <cell r="H164">
            <v>97.62</v>
          </cell>
          <cell r="I164">
            <v>97.62</v>
          </cell>
          <cell r="J164">
            <v>97.62</v>
          </cell>
          <cell r="K164">
            <v>97.62</v>
          </cell>
          <cell r="L164">
            <v>97.62</v>
          </cell>
          <cell r="M164">
            <v>97.62</v>
          </cell>
          <cell r="N164">
            <v>1</v>
          </cell>
        </row>
        <row r="165">
          <cell r="A165" t="str">
            <v>HYTTHM_2_UNITS</v>
          </cell>
          <cell r="B165">
            <v>174.6</v>
          </cell>
          <cell r="C165">
            <v>104.4</v>
          </cell>
          <cell r="D165">
            <v>82.4</v>
          </cell>
          <cell r="E165">
            <v>82.8</v>
          </cell>
          <cell r="F165">
            <v>189.44</v>
          </cell>
          <cell r="G165">
            <v>206.4</v>
          </cell>
          <cell r="H165">
            <v>161.36000000000001</v>
          </cell>
          <cell r="I165">
            <v>43.4</v>
          </cell>
          <cell r="J165">
            <v>10</v>
          </cell>
          <cell r="K165">
            <v>35.200000000000003</v>
          </cell>
          <cell r="L165">
            <v>40.6</v>
          </cell>
          <cell r="M165">
            <v>26.4</v>
          </cell>
          <cell r="N165">
            <v>1</v>
          </cell>
        </row>
        <row r="166">
          <cell r="A166" t="str">
            <v>INDIGO_1_UNIT 1</v>
          </cell>
          <cell r="B166">
            <v>45</v>
          </cell>
          <cell r="C166">
            <v>45.3</v>
          </cell>
          <cell r="D166">
            <v>45.3</v>
          </cell>
          <cell r="E166">
            <v>45.3</v>
          </cell>
          <cell r="F166">
            <v>45.3</v>
          </cell>
          <cell r="G166">
            <v>45.3</v>
          </cell>
          <cell r="H166">
            <v>45.3</v>
          </cell>
          <cell r="I166">
            <v>45.3</v>
          </cell>
          <cell r="J166">
            <v>45.3</v>
          </cell>
          <cell r="K166">
            <v>45.3</v>
          </cell>
          <cell r="L166">
            <v>45.3</v>
          </cell>
          <cell r="M166">
            <v>45.3</v>
          </cell>
          <cell r="N166">
            <v>1</v>
          </cell>
        </row>
        <row r="167">
          <cell r="A167" t="str">
            <v>INDIGO_1_UNIT 2</v>
          </cell>
          <cell r="B167">
            <v>45</v>
          </cell>
          <cell r="C167">
            <v>45.3</v>
          </cell>
          <cell r="D167">
            <v>45.3</v>
          </cell>
          <cell r="E167">
            <v>45.3</v>
          </cell>
          <cell r="F167">
            <v>45.3</v>
          </cell>
          <cell r="G167">
            <v>45.3</v>
          </cell>
          <cell r="H167">
            <v>45.3</v>
          </cell>
          <cell r="I167">
            <v>45.3</v>
          </cell>
          <cell r="J167">
            <v>45.3</v>
          </cell>
          <cell r="K167">
            <v>45.3</v>
          </cell>
          <cell r="L167">
            <v>45.3</v>
          </cell>
          <cell r="M167">
            <v>45.3</v>
          </cell>
          <cell r="N167">
            <v>1</v>
          </cell>
        </row>
        <row r="168">
          <cell r="A168" t="str">
            <v>INDIGO_1_UNIT 3</v>
          </cell>
          <cell r="B168">
            <v>45</v>
          </cell>
          <cell r="C168">
            <v>45.3</v>
          </cell>
          <cell r="D168">
            <v>45.3</v>
          </cell>
          <cell r="E168">
            <v>45.3</v>
          </cell>
          <cell r="F168">
            <v>45.3</v>
          </cell>
          <cell r="G168">
            <v>45.3</v>
          </cell>
          <cell r="H168">
            <v>45.3</v>
          </cell>
          <cell r="I168">
            <v>45.3</v>
          </cell>
          <cell r="J168">
            <v>45.3</v>
          </cell>
          <cell r="K168">
            <v>45.3</v>
          </cell>
          <cell r="L168">
            <v>45.3</v>
          </cell>
          <cell r="M168">
            <v>45.3</v>
          </cell>
          <cell r="N168">
            <v>1</v>
          </cell>
        </row>
        <row r="169">
          <cell r="A169" t="str">
            <v>INTKEP_2_UNITS</v>
          </cell>
          <cell r="B169">
            <v>65.400000000000006</v>
          </cell>
          <cell r="C169">
            <v>97.96</v>
          </cell>
          <cell r="D169">
            <v>148.72</v>
          </cell>
          <cell r="E169">
            <v>223.6</v>
          </cell>
          <cell r="F169">
            <v>229</v>
          </cell>
          <cell r="G169">
            <v>105.46</v>
          </cell>
          <cell r="H169">
            <v>154.97999999999999</v>
          </cell>
          <cell r="I169">
            <v>175.48</v>
          </cell>
          <cell r="J169">
            <v>146.16</v>
          </cell>
          <cell r="K169">
            <v>81.02</v>
          </cell>
          <cell r="L169">
            <v>107.86</v>
          </cell>
          <cell r="M169">
            <v>73.2</v>
          </cell>
          <cell r="N169">
            <v>1</v>
          </cell>
        </row>
        <row r="170">
          <cell r="A170" t="str">
            <v>INTMNT_3_ANAHEIM</v>
          </cell>
          <cell r="B170">
            <v>236</v>
          </cell>
          <cell r="C170">
            <v>236</v>
          </cell>
          <cell r="D170">
            <v>236</v>
          </cell>
          <cell r="E170">
            <v>236</v>
          </cell>
          <cell r="F170">
            <v>236</v>
          </cell>
          <cell r="G170">
            <v>236</v>
          </cell>
          <cell r="H170">
            <v>236</v>
          </cell>
          <cell r="I170">
            <v>236</v>
          </cell>
          <cell r="J170">
            <v>236</v>
          </cell>
          <cell r="K170">
            <v>236</v>
          </cell>
          <cell r="L170">
            <v>236</v>
          </cell>
          <cell r="M170">
            <v>236</v>
          </cell>
          <cell r="N170">
            <v>1</v>
          </cell>
        </row>
        <row r="171">
          <cell r="A171" t="str">
            <v>INTMNT_3_RIVERSIDE</v>
          </cell>
          <cell r="B171">
            <v>136</v>
          </cell>
          <cell r="C171">
            <v>136</v>
          </cell>
          <cell r="D171">
            <v>136</v>
          </cell>
          <cell r="E171">
            <v>136</v>
          </cell>
          <cell r="F171">
            <v>136</v>
          </cell>
          <cell r="G171">
            <v>136</v>
          </cell>
          <cell r="H171">
            <v>136</v>
          </cell>
          <cell r="I171">
            <v>136</v>
          </cell>
          <cell r="J171">
            <v>136</v>
          </cell>
          <cell r="K171">
            <v>136</v>
          </cell>
          <cell r="L171">
            <v>136</v>
          </cell>
          <cell r="M171">
            <v>136</v>
          </cell>
          <cell r="N171">
            <v>1</v>
          </cell>
        </row>
        <row r="172">
          <cell r="A172" t="str">
            <v>JOANEC_2_STABT1</v>
          </cell>
          <cell r="B172">
            <v>40</v>
          </cell>
          <cell r="C172">
            <v>40</v>
          </cell>
          <cell r="D172">
            <v>40</v>
          </cell>
          <cell r="E172">
            <v>40</v>
          </cell>
          <cell r="F172">
            <v>40</v>
          </cell>
          <cell r="G172">
            <v>40</v>
          </cell>
          <cell r="H172">
            <v>40</v>
          </cell>
          <cell r="I172">
            <v>40</v>
          </cell>
          <cell r="J172">
            <v>40</v>
          </cell>
          <cell r="K172">
            <v>40</v>
          </cell>
          <cell r="L172">
            <v>40</v>
          </cell>
          <cell r="M172">
            <v>40</v>
          </cell>
          <cell r="N172">
            <v>2</v>
          </cell>
        </row>
        <row r="173">
          <cell r="A173" t="str">
            <v>JOHANN_2_JOSBT1</v>
          </cell>
          <cell r="B173">
            <v>20</v>
          </cell>
          <cell r="C173">
            <v>20</v>
          </cell>
          <cell r="D173">
            <v>20</v>
          </cell>
          <cell r="E173">
            <v>20</v>
          </cell>
          <cell r="F173">
            <v>20</v>
          </cell>
          <cell r="G173">
            <v>20</v>
          </cell>
          <cell r="H173">
            <v>20</v>
          </cell>
          <cell r="I173">
            <v>20</v>
          </cell>
          <cell r="J173">
            <v>20</v>
          </cell>
          <cell r="K173">
            <v>20</v>
          </cell>
          <cell r="L173">
            <v>20</v>
          </cell>
          <cell r="M173">
            <v>20</v>
          </cell>
          <cell r="N173">
            <v>3</v>
          </cell>
        </row>
        <row r="174">
          <cell r="A174" t="str">
            <v>JOHANN_2_JOSBT2</v>
          </cell>
          <cell r="B174">
            <v>20</v>
          </cell>
          <cell r="C174">
            <v>20</v>
          </cell>
          <cell r="D174">
            <v>20</v>
          </cell>
          <cell r="E174">
            <v>20</v>
          </cell>
          <cell r="F174">
            <v>20</v>
          </cell>
          <cell r="G174">
            <v>20</v>
          </cell>
          <cell r="H174">
            <v>20</v>
          </cell>
          <cell r="I174">
            <v>20</v>
          </cell>
          <cell r="J174">
            <v>20</v>
          </cell>
          <cell r="K174">
            <v>20</v>
          </cell>
          <cell r="L174">
            <v>20</v>
          </cell>
          <cell r="M174">
            <v>20</v>
          </cell>
          <cell r="N174">
            <v>2</v>
          </cell>
        </row>
        <row r="175">
          <cell r="A175" t="str">
            <v>JOHANN_2_OCEBT2</v>
          </cell>
          <cell r="B175">
            <v>18</v>
          </cell>
          <cell r="C175">
            <v>18</v>
          </cell>
          <cell r="D175">
            <v>18</v>
          </cell>
          <cell r="E175">
            <v>18</v>
          </cell>
          <cell r="F175">
            <v>18</v>
          </cell>
          <cell r="G175">
            <v>18</v>
          </cell>
          <cell r="H175">
            <v>18</v>
          </cell>
          <cell r="I175">
            <v>18</v>
          </cell>
          <cell r="J175">
            <v>18</v>
          </cell>
          <cell r="K175">
            <v>18</v>
          </cell>
          <cell r="L175">
            <v>18</v>
          </cell>
          <cell r="M175">
            <v>18</v>
          </cell>
          <cell r="N175">
            <v>3</v>
          </cell>
        </row>
        <row r="176">
          <cell r="A176" t="str">
            <v>JOHANN_2_OCEBT3</v>
          </cell>
          <cell r="B176">
            <v>12</v>
          </cell>
          <cell r="C176">
            <v>12</v>
          </cell>
          <cell r="D176">
            <v>12</v>
          </cell>
          <cell r="E176">
            <v>12</v>
          </cell>
          <cell r="F176">
            <v>12</v>
          </cell>
          <cell r="G176">
            <v>12</v>
          </cell>
          <cell r="H176">
            <v>12</v>
          </cell>
          <cell r="I176">
            <v>12</v>
          </cell>
          <cell r="J176">
            <v>12</v>
          </cell>
          <cell r="K176">
            <v>12</v>
          </cell>
          <cell r="L176">
            <v>12</v>
          </cell>
          <cell r="M176">
            <v>12</v>
          </cell>
          <cell r="N176">
            <v>3</v>
          </cell>
        </row>
        <row r="177">
          <cell r="A177" t="str">
            <v>KEARNY_6_NESBT1</v>
          </cell>
          <cell r="B177">
            <v>19.990000000000002</v>
          </cell>
          <cell r="C177">
            <v>19.990000000000002</v>
          </cell>
          <cell r="D177">
            <v>19.990000000000002</v>
          </cell>
          <cell r="E177">
            <v>19.990000000000002</v>
          </cell>
          <cell r="F177">
            <v>19.990000000000002</v>
          </cell>
          <cell r="G177">
            <v>19.990000000000002</v>
          </cell>
          <cell r="H177">
            <v>19.990000000000002</v>
          </cell>
          <cell r="I177">
            <v>19.990000000000002</v>
          </cell>
          <cell r="J177">
            <v>19.990000000000002</v>
          </cell>
          <cell r="K177">
            <v>19.990000000000002</v>
          </cell>
          <cell r="L177">
            <v>19.990000000000002</v>
          </cell>
          <cell r="M177">
            <v>19.990000000000002</v>
          </cell>
          <cell r="N177">
            <v>1</v>
          </cell>
        </row>
        <row r="178">
          <cell r="A178" t="str">
            <v>KEARNY_6_SESBT2</v>
          </cell>
          <cell r="B178">
            <v>20</v>
          </cell>
          <cell r="C178">
            <v>20</v>
          </cell>
          <cell r="D178">
            <v>20</v>
          </cell>
          <cell r="E178">
            <v>20</v>
          </cell>
          <cell r="F178">
            <v>20</v>
          </cell>
          <cell r="G178">
            <v>20</v>
          </cell>
          <cell r="H178">
            <v>20</v>
          </cell>
          <cell r="I178">
            <v>20</v>
          </cell>
          <cell r="J178">
            <v>20</v>
          </cell>
          <cell r="K178">
            <v>20</v>
          </cell>
          <cell r="L178">
            <v>20</v>
          </cell>
          <cell r="M178">
            <v>20</v>
          </cell>
          <cell r="N178">
            <v>1</v>
          </cell>
        </row>
        <row r="179">
          <cell r="A179" t="str">
            <v>KELSO_2_UNITS</v>
          </cell>
          <cell r="B179">
            <v>198.03</v>
          </cell>
          <cell r="C179">
            <v>198.03</v>
          </cell>
          <cell r="D179">
            <v>198.03</v>
          </cell>
          <cell r="E179">
            <v>198.03</v>
          </cell>
          <cell r="F179">
            <v>196.09</v>
          </cell>
          <cell r="G179">
            <v>192.88</v>
          </cell>
          <cell r="H179">
            <v>192.44</v>
          </cell>
          <cell r="I179">
            <v>191.43</v>
          </cell>
          <cell r="J179">
            <v>192.88</v>
          </cell>
          <cell r="K179">
            <v>198.03</v>
          </cell>
          <cell r="L179">
            <v>198.03</v>
          </cell>
          <cell r="M179">
            <v>198.03</v>
          </cell>
          <cell r="N179">
            <v>1</v>
          </cell>
        </row>
        <row r="180">
          <cell r="A180" t="str">
            <v>KELYRG_6_UNIT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1</v>
          </cell>
        </row>
        <row r="181">
          <cell r="A181" t="str">
            <v>KERKH2_7_UNIT 1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1</v>
          </cell>
        </row>
        <row r="182">
          <cell r="A182" t="str">
            <v>KERNFT_1_UNITS</v>
          </cell>
          <cell r="B182">
            <v>32.4</v>
          </cell>
          <cell r="C182">
            <v>32.4</v>
          </cell>
          <cell r="D182">
            <v>32.4</v>
          </cell>
          <cell r="E182">
            <v>32.4</v>
          </cell>
          <cell r="F182">
            <v>32.4</v>
          </cell>
          <cell r="G182">
            <v>32.4</v>
          </cell>
          <cell r="H182">
            <v>32.4</v>
          </cell>
          <cell r="I182">
            <v>32.4</v>
          </cell>
          <cell r="J182">
            <v>32.4</v>
          </cell>
          <cell r="K182">
            <v>32.4</v>
          </cell>
          <cell r="L182">
            <v>32.4</v>
          </cell>
          <cell r="M182">
            <v>32.4</v>
          </cell>
          <cell r="N182">
            <v>1</v>
          </cell>
        </row>
        <row r="183">
          <cell r="A183" t="str">
            <v>KINGCO_1_KINGBR</v>
          </cell>
          <cell r="B183">
            <v>12.5</v>
          </cell>
          <cell r="C183">
            <v>12.5</v>
          </cell>
          <cell r="D183">
            <v>12.5</v>
          </cell>
          <cell r="E183">
            <v>12.5</v>
          </cell>
          <cell r="F183">
            <v>12.5</v>
          </cell>
          <cell r="G183">
            <v>12.5</v>
          </cell>
          <cell r="H183">
            <v>12.5</v>
          </cell>
          <cell r="I183">
            <v>12.5</v>
          </cell>
          <cell r="J183">
            <v>12.5</v>
          </cell>
          <cell r="K183">
            <v>12.5</v>
          </cell>
          <cell r="L183">
            <v>12.5</v>
          </cell>
          <cell r="M183">
            <v>12.5</v>
          </cell>
          <cell r="N183">
            <v>1</v>
          </cell>
        </row>
        <row r="184">
          <cell r="A184" t="str">
            <v>KINGRV_7_UNIT 1</v>
          </cell>
          <cell r="B184">
            <v>32</v>
          </cell>
          <cell r="C184">
            <v>32</v>
          </cell>
          <cell r="D184">
            <v>11.2</v>
          </cell>
          <cell r="E184">
            <v>11.2</v>
          </cell>
          <cell r="F184">
            <v>11.2</v>
          </cell>
          <cell r="G184">
            <v>32</v>
          </cell>
          <cell r="H184">
            <v>38.4</v>
          </cell>
          <cell r="I184">
            <v>39.36</v>
          </cell>
          <cell r="J184">
            <v>40.799999999999997</v>
          </cell>
          <cell r="K184">
            <v>40.799999999999997</v>
          </cell>
          <cell r="L184">
            <v>40.799999999999997</v>
          </cell>
          <cell r="M184">
            <v>40.96</v>
          </cell>
          <cell r="N184">
            <v>1</v>
          </cell>
        </row>
        <row r="185">
          <cell r="A185" t="str">
            <v>KNGCTY_6_UNITA1</v>
          </cell>
          <cell r="B185">
            <v>44.6</v>
          </cell>
          <cell r="C185">
            <v>44.6</v>
          </cell>
          <cell r="D185">
            <v>44.6</v>
          </cell>
          <cell r="E185">
            <v>44.6</v>
          </cell>
          <cell r="F185">
            <v>44.6</v>
          </cell>
          <cell r="G185">
            <v>44.6</v>
          </cell>
          <cell r="H185">
            <v>44.6</v>
          </cell>
          <cell r="I185">
            <v>44.6</v>
          </cell>
          <cell r="J185">
            <v>44.6</v>
          </cell>
          <cell r="K185">
            <v>44.6</v>
          </cell>
          <cell r="L185">
            <v>44.6</v>
          </cell>
          <cell r="M185">
            <v>44.6</v>
          </cell>
          <cell r="N185">
            <v>1</v>
          </cell>
        </row>
        <row r="186">
          <cell r="A186" t="str">
            <v>KYCORA_6_KMSBT1</v>
          </cell>
          <cell r="B186">
            <v>1</v>
          </cell>
          <cell r="C186">
            <v>1</v>
          </cell>
          <cell r="D186">
            <v>1</v>
          </cell>
          <cell r="E186">
            <v>1</v>
          </cell>
          <cell r="F186">
            <v>1</v>
          </cell>
          <cell r="G186">
            <v>1</v>
          </cell>
          <cell r="H186">
            <v>1</v>
          </cell>
          <cell r="I186">
            <v>1</v>
          </cell>
          <cell r="J186">
            <v>1</v>
          </cell>
          <cell r="K186">
            <v>1</v>
          </cell>
          <cell r="L186">
            <v>1</v>
          </cell>
          <cell r="M186">
            <v>1</v>
          </cell>
          <cell r="N186">
            <v>1</v>
          </cell>
        </row>
        <row r="187">
          <cell r="A187" t="str">
            <v>LAKHDG_6_UNIT 1</v>
          </cell>
          <cell r="B187">
            <v>20</v>
          </cell>
          <cell r="C187">
            <v>20</v>
          </cell>
          <cell r="D187">
            <v>20</v>
          </cell>
          <cell r="E187">
            <v>20</v>
          </cell>
          <cell r="F187">
            <v>20</v>
          </cell>
          <cell r="G187">
            <v>20</v>
          </cell>
          <cell r="H187">
            <v>20</v>
          </cell>
          <cell r="I187">
            <v>20</v>
          </cell>
          <cell r="J187">
            <v>20</v>
          </cell>
          <cell r="K187">
            <v>20</v>
          </cell>
          <cell r="L187">
            <v>20</v>
          </cell>
          <cell r="M187">
            <v>20</v>
          </cell>
          <cell r="N187">
            <v>1</v>
          </cell>
        </row>
        <row r="188">
          <cell r="A188" t="str">
            <v>LAKHDG_6_UNIT 2</v>
          </cell>
          <cell r="B188">
            <v>20</v>
          </cell>
          <cell r="C188">
            <v>20</v>
          </cell>
          <cell r="D188">
            <v>20</v>
          </cell>
          <cell r="E188">
            <v>20</v>
          </cell>
          <cell r="F188">
            <v>20</v>
          </cell>
          <cell r="G188">
            <v>20</v>
          </cell>
          <cell r="H188">
            <v>20</v>
          </cell>
          <cell r="I188">
            <v>20</v>
          </cell>
          <cell r="J188">
            <v>20</v>
          </cell>
          <cell r="K188">
            <v>20</v>
          </cell>
          <cell r="L188">
            <v>20</v>
          </cell>
          <cell r="M188">
            <v>20</v>
          </cell>
          <cell r="N188">
            <v>1</v>
          </cell>
        </row>
        <row r="189">
          <cell r="A189" t="str">
            <v>LAPLMA_2_UNIT 1</v>
          </cell>
          <cell r="B189">
            <v>194.8</v>
          </cell>
          <cell r="C189">
            <v>194.8</v>
          </cell>
          <cell r="D189">
            <v>194.8</v>
          </cell>
          <cell r="E189">
            <v>194.8</v>
          </cell>
          <cell r="F189">
            <v>194.8</v>
          </cell>
          <cell r="G189">
            <v>194.8</v>
          </cell>
          <cell r="H189">
            <v>194.8</v>
          </cell>
          <cell r="I189">
            <v>194.8</v>
          </cell>
          <cell r="J189">
            <v>194.8</v>
          </cell>
          <cell r="K189">
            <v>194.8</v>
          </cell>
          <cell r="L189">
            <v>194.8</v>
          </cell>
          <cell r="M189">
            <v>194.8</v>
          </cell>
          <cell r="N189">
            <v>1</v>
          </cell>
        </row>
        <row r="190">
          <cell r="A190" t="str">
            <v>LAPLMA_2_UNIT 2</v>
          </cell>
          <cell r="B190">
            <v>195.2</v>
          </cell>
          <cell r="C190">
            <v>195.2</v>
          </cell>
          <cell r="D190">
            <v>195.2</v>
          </cell>
          <cell r="E190">
            <v>195.2</v>
          </cell>
          <cell r="F190">
            <v>195.2</v>
          </cell>
          <cell r="G190">
            <v>195.2</v>
          </cell>
          <cell r="H190">
            <v>195.2</v>
          </cell>
          <cell r="I190">
            <v>195.2</v>
          </cell>
          <cell r="J190">
            <v>195.2</v>
          </cell>
          <cell r="K190">
            <v>195.2</v>
          </cell>
          <cell r="L190">
            <v>195.2</v>
          </cell>
          <cell r="M190">
            <v>195.2</v>
          </cell>
          <cell r="N190">
            <v>1</v>
          </cell>
        </row>
        <row r="191">
          <cell r="A191" t="str">
            <v>LAPLMA_2_UNIT 3</v>
          </cell>
          <cell r="B191">
            <v>194.14999999999998</v>
          </cell>
          <cell r="C191">
            <v>194.14999999999998</v>
          </cell>
          <cell r="D191">
            <v>194.14999999999998</v>
          </cell>
          <cell r="E191">
            <v>194.14999999999998</v>
          </cell>
          <cell r="F191">
            <v>194.14999999999998</v>
          </cell>
          <cell r="G191">
            <v>194.14999999999998</v>
          </cell>
          <cell r="H191">
            <v>194.14999999999998</v>
          </cell>
          <cell r="I191">
            <v>194.14999999999998</v>
          </cell>
          <cell r="J191">
            <v>194.14999999999998</v>
          </cell>
          <cell r="K191">
            <v>194.14999999999998</v>
          </cell>
          <cell r="L191">
            <v>194.14999999999998</v>
          </cell>
          <cell r="M191">
            <v>194.14999999999998</v>
          </cell>
          <cell r="N191">
            <v>1</v>
          </cell>
        </row>
        <row r="192">
          <cell r="A192" t="str">
            <v>LAPLMA_2_UNIT 4</v>
          </cell>
          <cell r="B192">
            <v>191.29</v>
          </cell>
          <cell r="C192">
            <v>191.29</v>
          </cell>
          <cell r="D192">
            <v>191.29</v>
          </cell>
          <cell r="E192">
            <v>191.29</v>
          </cell>
          <cell r="F192">
            <v>191.29</v>
          </cell>
          <cell r="G192">
            <v>191.29</v>
          </cell>
          <cell r="H192">
            <v>191.29</v>
          </cell>
          <cell r="I192">
            <v>191.29</v>
          </cell>
          <cell r="J192">
            <v>191.29</v>
          </cell>
          <cell r="K192">
            <v>191.29</v>
          </cell>
          <cell r="L192">
            <v>191.29</v>
          </cell>
          <cell r="M192">
            <v>191.29</v>
          </cell>
          <cell r="N192">
            <v>1</v>
          </cell>
        </row>
        <row r="193">
          <cell r="A193" t="str">
            <v>LARKSP_6_UNIT 1</v>
          </cell>
          <cell r="B193">
            <v>49</v>
          </cell>
          <cell r="C193">
            <v>49</v>
          </cell>
          <cell r="D193">
            <v>49</v>
          </cell>
          <cell r="E193">
            <v>49</v>
          </cell>
          <cell r="F193">
            <v>49</v>
          </cell>
          <cell r="G193">
            <v>49</v>
          </cell>
          <cell r="H193">
            <v>49</v>
          </cell>
          <cell r="I193">
            <v>49</v>
          </cell>
          <cell r="J193">
            <v>49</v>
          </cell>
          <cell r="K193">
            <v>49</v>
          </cell>
          <cell r="L193">
            <v>49</v>
          </cell>
          <cell r="M193">
            <v>49</v>
          </cell>
          <cell r="N193">
            <v>1</v>
          </cell>
        </row>
        <row r="194">
          <cell r="A194" t="str">
            <v>LARKSP_6_UNIT 2</v>
          </cell>
          <cell r="B194">
            <v>49</v>
          </cell>
          <cell r="C194">
            <v>49</v>
          </cell>
          <cell r="D194">
            <v>49</v>
          </cell>
          <cell r="E194">
            <v>49</v>
          </cell>
          <cell r="F194">
            <v>49</v>
          </cell>
          <cell r="G194">
            <v>49</v>
          </cell>
          <cell r="H194">
            <v>49</v>
          </cell>
          <cell r="I194">
            <v>49</v>
          </cell>
          <cell r="J194">
            <v>49</v>
          </cell>
          <cell r="K194">
            <v>49</v>
          </cell>
          <cell r="L194">
            <v>49</v>
          </cell>
          <cell r="M194">
            <v>49</v>
          </cell>
          <cell r="N194">
            <v>1</v>
          </cell>
        </row>
        <row r="195">
          <cell r="A195" t="str">
            <v>LAROA2_2_UNITA1</v>
          </cell>
          <cell r="B195">
            <v>161</v>
          </cell>
          <cell r="C195">
            <v>161</v>
          </cell>
          <cell r="D195">
            <v>161</v>
          </cell>
          <cell r="E195">
            <v>161</v>
          </cell>
          <cell r="F195">
            <v>161</v>
          </cell>
          <cell r="G195">
            <v>161</v>
          </cell>
          <cell r="H195">
            <v>161</v>
          </cell>
          <cell r="I195">
            <v>161</v>
          </cell>
          <cell r="J195">
            <v>161</v>
          </cell>
          <cell r="K195">
            <v>161</v>
          </cell>
          <cell r="L195">
            <v>161</v>
          </cell>
          <cell r="M195">
            <v>161</v>
          </cell>
          <cell r="N195">
            <v>1</v>
          </cell>
        </row>
        <row r="196">
          <cell r="A196" t="str">
            <v>LASSEN_6_UNITS</v>
          </cell>
          <cell r="B196">
            <v>18</v>
          </cell>
          <cell r="C196">
            <v>18</v>
          </cell>
          <cell r="D196">
            <v>18</v>
          </cell>
          <cell r="E196">
            <v>18</v>
          </cell>
          <cell r="F196">
            <v>18</v>
          </cell>
          <cell r="G196">
            <v>18</v>
          </cell>
          <cell r="H196">
            <v>18</v>
          </cell>
          <cell r="I196">
            <v>18</v>
          </cell>
          <cell r="J196">
            <v>18</v>
          </cell>
          <cell r="K196">
            <v>18</v>
          </cell>
          <cell r="L196">
            <v>18</v>
          </cell>
          <cell r="M196">
            <v>18</v>
          </cell>
          <cell r="N196">
            <v>1</v>
          </cell>
        </row>
        <row r="197">
          <cell r="A197" t="str">
            <v>LEBECS_2_UNITS</v>
          </cell>
          <cell r="B197">
            <v>659</v>
          </cell>
          <cell r="C197">
            <v>659</v>
          </cell>
          <cell r="D197">
            <v>655</v>
          </cell>
          <cell r="E197">
            <v>645</v>
          </cell>
          <cell r="F197">
            <v>635</v>
          </cell>
          <cell r="G197">
            <v>630</v>
          </cell>
          <cell r="H197">
            <v>635</v>
          </cell>
          <cell r="I197">
            <v>635</v>
          </cell>
          <cell r="J197">
            <v>635</v>
          </cell>
          <cell r="K197">
            <v>645</v>
          </cell>
          <cell r="L197">
            <v>659.47</v>
          </cell>
          <cell r="M197">
            <v>659.47</v>
          </cell>
          <cell r="N197">
            <v>1</v>
          </cell>
        </row>
        <row r="198">
          <cell r="A198" t="str">
            <v>LECEF_1_UNITS</v>
          </cell>
          <cell r="B198">
            <v>250</v>
          </cell>
          <cell r="C198">
            <v>250</v>
          </cell>
          <cell r="D198">
            <v>250</v>
          </cell>
          <cell r="E198">
            <v>249</v>
          </cell>
          <cell r="F198">
            <v>249</v>
          </cell>
          <cell r="G198">
            <v>249</v>
          </cell>
          <cell r="H198">
            <v>248</v>
          </cell>
          <cell r="I198">
            <v>247.5</v>
          </cell>
          <cell r="J198">
            <v>249</v>
          </cell>
          <cell r="K198">
            <v>250</v>
          </cell>
          <cell r="L198">
            <v>250</v>
          </cell>
          <cell r="M198">
            <v>250</v>
          </cell>
          <cell r="N198">
            <v>1</v>
          </cell>
        </row>
        <row r="199">
          <cell r="A199" t="str">
            <v>LGHTHP_6_ICEGEN</v>
          </cell>
          <cell r="B199">
            <v>20</v>
          </cell>
          <cell r="C199">
            <v>20</v>
          </cell>
          <cell r="D199">
            <v>20</v>
          </cell>
          <cell r="E199">
            <v>20</v>
          </cell>
          <cell r="F199">
            <v>20</v>
          </cell>
          <cell r="G199">
            <v>20</v>
          </cell>
          <cell r="H199">
            <v>20</v>
          </cell>
          <cell r="I199">
            <v>20</v>
          </cell>
          <cell r="J199">
            <v>20</v>
          </cell>
          <cell r="K199">
            <v>20</v>
          </cell>
          <cell r="L199">
            <v>20</v>
          </cell>
          <cell r="M199">
            <v>20</v>
          </cell>
          <cell r="N199">
            <v>1</v>
          </cell>
        </row>
        <row r="200">
          <cell r="A200" t="str">
            <v>LIVOAK_1_UNIT 1</v>
          </cell>
          <cell r="B200">
            <v>49.7</v>
          </cell>
          <cell r="C200">
            <v>49.7</v>
          </cell>
          <cell r="D200">
            <v>49.7</v>
          </cell>
          <cell r="E200">
            <v>49.7</v>
          </cell>
          <cell r="F200">
            <v>49.7</v>
          </cell>
          <cell r="G200">
            <v>49.7</v>
          </cell>
          <cell r="H200">
            <v>49.7</v>
          </cell>
          <cell r="I200">
            <v>49.7</v>
          </cell>
          <cell r="J200">
            <v>49.7</v>
          </cell>
          <cell r="K200">
            <v>49.7</v>
          </cell>
          <cell r="L200">
            <v>49.7</v>
          </cell>
          <cell r="M200">
            <v>49.7</v>
          </cell>
          <cell r="N200">
            <v>1</v>
          </cell>
        </row>
        <row r="201">
          <cell r="A201" t="str">
            <v>LMBEPK_2_UNITA1</v>
          </cell>
          <cell r="B201">
            <v>47.5</v>
          </cell>
          <cell r="C201">
            <v>47.5</v>
          </cell>
          <cell r="D201">
            <v>47.5</v>
          </cell>
          <cell r="E201">
            <v>47.5</v>
          </cell>
          <cell r="F201">
            <v>47.5</v>
          </cell>
          <cell r="G201">
            <v>47.5</v>
          </cell>
          <cell r="H201">
            <v>47.5</v>
          </cell>
          <cell r="I201">
            <v>47.5</v>
          </cell>
          <cell r="J201">
            <v>47.5</v>
          </cell>
          <cell r="K201">
            <v>47.5</v>
          </cell>
          <cell r="L201">
            <v>47.5</v>
          </cell>
          <cell r="M201">
            <v>47.5</v>
          </cell>
          <cell r="N201">
            <v>1</v>
          </cell>
        </row>
        <row r="202">
          <cell r="A202" t="str">
            <v>LMBEPK_2_UNITA2</v>
          </cell>
          <cell r="B202">
            <v>47.6</v>
          </cell>
          <cell r="C202">
            <v>47.6</v>
          </cell>
          <cell r="D202">
            <v>47.6</v>
          </cell>
          <cell r="E202">
            <v>47.6</v>
          </cell>
          <cell r="F202">
            <v>47.6</v>
          </cell>
          <cell r="G202">
            <v>47.6</v>
          </cell>
          <cell r="H202">
            <v>47.6</v>
          </cell>
          <cell r="I202">
            <v>47.6</v>
          </cell>
          <cell r="J202">
            <v>47.6</v>
          </cell>
          <cell r="K202">
            <v>47.6</v>
          </cell>
          <cell r="L202">
            <v>47.6</v>
          </cell>
          <cell r="M202">
            <v>47.6</v>
          </cell>
          <cell r="N202">
            <v>1</v>
          </cell>
        </row>
        <row r="203">
          <cell r="A203" t="str">
            <v>LMBEPK_2_UNITA3</v>
          </cell>
          <cell r="B203">
            <v>47.75</v>
          </cell>
          <cell r="C203">
            <v>47.75</v>
          </cell>
          <cell r="D203">
            <v>47.75</v>
          </cell>
          <cell r="E203">
            <v>47.75</v>
          </cell>
          <cell r="F203">
            <v>47.75</v>
          </cell>
          <cell r="G203">
            <v>47.75</v>
          </cell>
          <cell r="H203">
            <v>47.75</v>
          </cell>
          <cell r="I203">
            <v>47.75</v>
          </cell>
          <cell r="J203">
            <v>47.75</v>
          </cell>
          <cell r="K203">
            <v>47.75</v>
          </cell>
          <cell r="L203">
            <v>47.75</v>
          </cell>
          <cell r="M203">
            <v>47.75</v>
          </cell>
          <cell r="N203">
            <v>1</v>
          </cell>
        </row>
        <row r="204">
          <cell r="A204" t="str">
            <v>LMEC_1_PL1X3</v>
          </cell>
          <cell r="B204">
            <v>390</v>
          </cell>
          <cell r="C204">
            <v>390</v>
          </cell>
          <cell r="D204">
            <v>390</v>
          </cell>
          <cell r="E204">
            <v>390</v>
          </cell>
          <cell r="F204">
            <v>390</v>
          </cell>
          <cell r="G204">
            <v>390</v>
          </cell>
          <cell r="H204">
            <v>390</v>
          </cell>
          <cell r="I204">
            <v>390</v>
          </cell>
          <cell r="J204">
            <v>390</v>
          </cell>
          <cell r="K204">
            <v>390</v>
          </cell>
          <cell r="L204">
            <v>390</v>
          </cell>
          <cell r="M204">
            <v>390</v>
          </cell>
          <cell r="N204">
            <v>1</v>
          </cell>
        </row>
        <row r="205">
          <cell r="A205" t="str">
            <v>LNCSTR_6_SOLAR2</v>
          </cell>
          <cell r="B205">
            <v>3.13</v>
          </cell>
          <cell r="C205">
            <v>4.1100000000000003</v>
          </cell>
          <cell r="D205">
            <v>4.25</v>
          </cell>
          <cell r="E205">
            <v>4.25</v>
          </cell>
          <cell r="F205">
            <v>4.25</v>
          </cell>
          <cell r="G205">
            <v>4.25</v>
          </cell>
          <cell r="H205">
            <v>4.25</v>
          </cell>
          <cell r="I205">
            <v>4.25</v>
          </cell>
          <cell r="J205">
            <v>4.25</v>
          </cell>
          <cell r="K205">
            <v>4.25</v>
          </cell>
          <cell r="L205">
            <v>3.58</v>
          </cell>
          <cell r="M205">
            <v>2.57</v>
          </cell>
          <cell r="N205">
            <v>2</v>
          </cell>
        </row>
        <row r="206">
          <cell r="A206" t="str">
            <v>LODI25_2_UNIT 1</v>
          </cell>
          <cell r="B206">
            <v>23.8</v>
          </cell>
          <cell r="C206">
            <v>23.8</v>
          </cell>
          <cell r="D206">
            <v>23.8</v>
          </cell>
          <cell r="E206">
            <v>23.8</v>
          </cell>
          <cell r="F206">
            <v>23.8</v>
          </cell>
          <cell r="G206">
            <v>23.8</v>
          </cell>
          <cell r="H206">
            <v>23.8</v>
          </cell>
          <cell r="I206">
            <v>23.8</v>
          </cell>
          <cell r="J206">
            <v>23.8</v>
          </cell>
          <cell r="K206">
            <v>23.8</v>
          </cell>
          <cell r="L206">
            <v>23.8</v>
          </cell>
          <cell r="M206">
            <v>23.8</v>
          </cell>
          <cell r="N206">
            <v>1</v>
          </cell>
        </row>
        <row r="207">
          <cell r="A207" t="str">
            <v>LODIEC_2_PL1X2</v>
          </cell>
          <cell r="B207">
            <v>202.57999999999998</v>
          </cell>
          <cell r="C207">
            <v>202.57999999999998</v>
          </cell>
          <cell r="D207">
            <v>202.57999999999998</v>
          </cell>
          <cell r="E207">
            <v>202.57999999999998</v>
          </cell>
          <cell r="F207">
            <v>202.57999999999998</v>
          </cell>
          <cell r="G207">
            <v>202.57999999999998</v>
          </cell>
          <cell r="H207">
            <v>202.57999999999998</v>
          </cell>
          <cell r="I207">
            <v>202.57999999999998</v>
          </cell>
          <cell r="J207">
            <v>202.57999999999998</v>
          </cell>
          <cell r="K207">
            <v>202.57999999999998</v>
          </cell>
          <cell r="L207">
            <v>202.57999999999998</v>
          </cell>
          <cell r="M207">
            <v>202.57999999999998</v>
          </cell>
          <cell r="N207">
            <v>1</v>
          </cell>
        </row>
        <row r="208">
          <cell r="A208" t="str">
            <v>MAGNLA_6_ANAHEIM</v>
          </cell>
          <cell r="B208">
            <v>109</v>
          </cell>
          <cell r="C208">
            <v>109</v>
          </cell>
          <cell r="D208">
            <v>109</v>
          </cell>
          <cell r="E208">
            <v>109</v>
          </cell>
          <cell r="F208">
            <v>109</v>
          </cell>
          <cell r="G208">
            <v>109</v>
          </cell>
          <cell r="H208">
            <v>109</v>
          </cell>
          <cell r="I208">
            <v>109</v>
          </cell>
          <cell r="J208">
            <v>109</v>
          </cell>
          <cell r="K208">
            <v>109</v>
          </cell>
          <cell r="L208">
            <v>109</v>
          </cell>
          <cell r="M208">
            <v>109</v>
          </cell>
          <cell r="N208">
            <v>1</v>
          </cell>
        </row>
        <row r="209">
          <cell r="A209" t="str">
            <v>MALAGA_1_PL1X2</v>
          </cell>
          <cell r="B209">
            <v>96</v>
          </cell>
          <cell r="C209">
            <v>96</v>
          </cell>
          <cell r="D209">
            <v>96</v>
          </cell>
          <cell r="E209">
            <v>96</v>
          </cell>
          <cell r="F209">
            <v>96</v>
          </cell>
          <cell r="G209">
            <v>96</v>
          </cell>
          <cell r="H209">
            <v>96</v>
          </cell>
          <cell r="I209">
            <v>96</v>
          </cell>
          <cell r="J209">
            <v>96</v>
          </cell>
          <cell r="K209">
            <v>96</v>
          </cell>
          <cell r="L209">
            <v>96</v>
          </cell>
          <cell r="M209">
            <v>96</v>
          </cell>
          <cell r="N209">
            <v>1</v>
          </cell>
        </row>
        <row r="210">
          <cell r="A210" t="str">
            <v>MCSWAN_6_UNITS</v>
          </cell>
          <cell r="B210">
            <v>0</v>
          </cell>
          <cell r="C210">
            <v>0</v>
          </cell>
          <cell r="D210">
            <v>0</v>
          </cell>
          <cell r="E210">
            <v>3.04</v>
          </cell>
          <cell r="F210">
            <v>4.08</v>
          </cell>
          <cell r="G210">
            <v>4.5599999999999996</v>
          </cell>
          <cell r="H210">
            <v>4.96</v>
          </cell>
          <cell r="I210">
            <v>3.8</v>
          </cell>
          <cell r="J210">
            <v>2.78</v>
          </cell>
          <cell r="K210">
            <v>1.96</v>
          </cell>
          <cell r="L210">
            <v>0</v>
          </cell>
          <cell r="M210">
            <v>0</v>
          </cell>
          <cell r="N210">
            <v>1</v>
          </cell>
        </row>
        <row r="211">
          <cell r="A211" t="str">
            <v>MDFKRL_2_PROJCT</v>
          </cell>
          <cell r="B211">
            <v>209</v>
          </cell>
          <cell r="C211">
            <v>190.2</v>
          </cell>
          <cell r="D211">
            <v>190</v>
          </cell>
          <cell r="E211">
            <v>190</v>
          </cell>
          <cell r="F211">
            <v>210</v>
          </cell>
          <cell r="G211">
            <v>209.6</v>
          </cell>
          <cell r="H211">
            <v>209.6</v>
          </cell>
          <cell r="I211">
            <v>208.8</v>
          </cell>
          <cell r="J211">
            <v>207.8</v>
          </cell>
          <cell r="K211">
            <v>0</v>
          </cell>
          <cell r="L211">
            <v>162.4</v>
          </cell>
          <cell r="M211">
            <v>208.4</v>
          </cell>
          <cell r="N211">
            <v>1</v>
          </cell>
        </row>
        <row r="212">
          <cell r="A212" t="str">
            <v>MERCFL_6_UNIT</v>
          </cell>
          <cell r="B212">
            <v>0</v>
          </cell>
          <cell r="C212">
            <v>0</v>
          </cell>
          <cell r="D212">
            <v>0</v>
          </cell>
          <cell r="E212">
            <v>0.8</v>
          </cell>
          <cell r="F212">
            <v>1.28</v>
          </cell>
          <cell r="G212">
            <v>2</v>
          </cell>
          <cell r="H212">
            <v>2</v>
          </cell>
          <cell r="I212">
            <v>1.68</v>
          </cell>
          <cell r="J212">
            <v>1.2</v>
          </cell>
          <cell r="K212">
            <v>0</v>
          </cell>
          <cell r="L212">
            <v>0</v>
          </cell>
          <cell r="M212">
            <v>0</v>
          </cell>
          <cell r="N212">
            <v>1</v>
          </cell>
        </row>
        <row r="213">
          <cell r="A213" t="str">
            <v>METEC_2_PL1X3</v>
          </cell>
          <cell r="B213">
            <v>413.15999999999997</v>
          </cell>
          <cell r="C213">
            <v>413.15999999999997</v>
          </cell>
          <cell r="D213">
            <v>413.15999999999997</v>
          </cell>
          <cell r="E213">
            <v>413.15999999999997</v>
          </cell>
          <cell r="F213">
            <v>417.04999999999995</v>
          </cell>
          <cell r="G213">
            <v>417.04999999999995</v>
          </cell>
          <cell r="H213">
            <v>417.04999999999995</v>
          </cell>
          <cell r="I213">
            <v>417.04999999999995</v>
          </cell>
          <cell r="J213">
            <v>417.04999999999995</v>
          </cell>
          <cell r="K213">
            <v>417.04999999999995</v>
          </cell>
          <cell r="L213">
            <v>417.04999999999995</v>
          </cell>
          <cell r="M213">
            <v>417.04999999999995</v>
          </cell>
          <cell r="N213">
            <v>1</v>
          </cell>
        </row>
        <row r="214">
          <cell r="A214" t="str">
            <v>MIRLOM_2_MLBBTA</v>
          </cell>
          <cell r="B214">
            <v>20</v>
          </cell>
          <cell r="C214">
            <v>20</v>
          </cell>
          <cell r="D214">
            <v>20</v>
          </cell>
          <cell r="E214">
            <v>20</v>
          </cell>
          <cell r="F214">
            <v>20</v>
          </cell>
          <cell r="G214">
            <v>20</v>
          </cell>
          <cell r="H214">
            <v>20</v>
          </cell>
          <cell r="I214">
            <v>20</v>
          </cell>
          <cell r="J214">
            <v>20</v>
          </cell>
          <cell r="K214">
            <v>20</v>
          </cell>
          <cell r="L214">
            <v>20</v>
          </cell>
          <cell r="M214">
            <v>20</v>
          </cell>
          <cell r="N214">
            <v>1</v>
          </cell>
        </row>
        <row r="215">
          <cell r="A215" t="str">
            <v>MIRLOM_2_MLBBTB</v>
          </cell>
          <cell r="B215">
            <v>20</v>
          </cell>
          <cell r="C215">
            <v>20</v>
          </cell>
          <cell r="D215">
            <v>20</v>
          </cell>
          <cell r="E215">
            <v>20</v>
          </cell>
          <cell r="F215">
            <v>20</v>
          </cell>
          <cell r="G215">
            <v>20</v>
          </cell>
          <cell r="H215">
            <v>20</v>
          </cell>
          <cell r="I215">
            <v>20</v>
          </cell>
          <cell r="J215">
            <v>20</v>
          </cell>
          <cell r="K215">
            <v>20</v>
          </cell>
          <cell r="L215">
            <v>20</v>
          </cell>
          <cell r="M215">
            <v>20</v>
          </cell>
          <cell r="N215">
            <v>1</v>
          </cell>
        </row>
        <row r="216">
          <cell r="A216" t="str">
            <v>MIRLOM_6_PEAKER</v>
          </cell>
          <cell r="B216">
            <v>46</v>
          </cell>
          <cell r="C216">
            <v>46</v>
          </cell>
          <cell r="D216">
            <v>46</v>
          </cell>
          <cell r="E216">
            <v>46</v>
          </cell>
          <cell r="F216">
            <v>46</v>
          </cell>
          <cell r="G216">
            <v>46</v>
          </cell>
          <cell r="H216">
            <v>46</v>
          </cell>
          <cell r="I216">
            <v>46</v>
          </cell>
          <cell r="J216">
            <v>46</v>
          </cell>
          <cell r="K216">
            <v>46</v>
          </cell>
          <cell r="L216">
            <v>46</v>
          </cell>
          <cell r="M216">
            <v>46</v>
          </cell>
          <cell r="N216">
            <v>1</v>
          </cell>
        </row>
        <row r="217">
          <cell r="A217" t="str">
            <v>MIRLOM_7_MWDLKM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1</v>
          </cell>
        </row>
        <row r="218">
          <cell r="A218" t="str">
            <v>MKTRCK_1_UNIT 1</v>
          </cell>
          <cell r="B218">
            <v>47.49</v>
          </cell>
          <cell r="C218">
            <v>47.49</v>
          </cell>
          <cell r="D218">
            <v>47.49</v>
          </cell>
          <cell r="E218">
            <v>47.49</v>
          </cell>
          <cell r="F218">
            <v>47.49</v>
          </cell>
          <cell r="G218">
            <v>47.49</v>
          </cell>
          <cell r="H218">
            <v>47.49</v>
          </cell>
          <cell r="I218">
            <v>47.49</v>
          </cell>
          <cell r="J218">
            <v>47.49</v>
          </cell>
          <cell r="K218">
            <v>47.49</v>
          </cell>
          <cell r="L218">
            <v>47.49</v>
          </cell>
          <cell r="M218">
            <v>47.49</v>
          </cell>
          <cell r="N218">
            <v>1</v>
          </cell>
        </row>
        <row r="219">
          <cell r="A219" t="str">
            <v>MNDALY_6_MCGRTH</v>
          </cell>
          <cell r="B219">
            <v>47.2</v>
          </cell>
          <cell r="C219">
            <v>47.2</v>
          </cell>
          <cell r="D219">
            <v>47.2</v>
          </cell>
          <cell r="E219">
            <v>47.2</v>
          </cell>
          <cell r="F219">
            <v>47.2</v>
          </cell>
          <cell r="G219">
            <v>47.2</v>
          </cell>
          <cell r="H219">
            <v>47.2</v>
          </cell>
          <cell r="I219">
            <v>47.2</v>
          </cell>
          <cell r="J219">
            <v>47.2</v>
          </cell>
          <cell r="K219">
            <v>47.2</v>
          </cell>
          <cell r="L219">
            <v>47.2</v>
          </cell>
          <cell r="M219">
            <v>47.2</v>
          </cell>
          <cell r="N219">
            <v>1</v>
          </cell>
        </row>
        <row r="220">
          <cell r="A220" t="str">
            <v>MOJAVE_1_SIPHON</v>
          </cell>
          <cell r="B220">
            <v>5.2</v>
          </cell>
          <cell r="C220">
            <v>4.4000000000000004</v>
          </cell>
          <cell r="D220">
            <v>3.8</v>
          </cell>
          <cell r="E220">
            <v>1.6</v>
          </cell>
          <cell r="F220">
            <v>1.6</v>
          </cell>
          <cell r="G220">
            <v>1.6</v>
          </cell>
          <cell r="H220">
            <v>1.6</v>
          </cell>
          <cell r="I220">
            <v>1.6</v>
          </cell>
          <cell r="J220">
            <v>2.4</v>
          </cell>
          <cell r="K220">
            <v>1.6</v>
          </cell>
          <cell r="L220">
            <v>1.6</v>
          </cell>
          <cell r="M220">
            <v>0</v>
          </cell>
          <cell r="N220">
            <v>2</v>
          </cell>
        </row>
        <row r="221">
          <cell r="A221" t="str">
            <v>MOORPK_2_ACOBT1</v>
          </cell>
          <cell r="B221">
            <v>3</v>
          </cell>
          <cell r="C221">
            <v>3</v>
          </cell>
          <cell r="D221">
            <v>3</v>
          </cell>
          <cell r="E221">
            <v>3</v>
          </cell>
          <cell r="F221">
            <v>3</v>
          </cell>
          <cell r="G221">
            <v>3</v>
          </cell>
          <cell r="H221">
            <v>3</v>
          </cell>
          <cell r="I221">
            <v>3</v>
          </cell>
          <cell r="J221">
            <v>3</v>
          </cell>
          <cell r="K221">
            <v>3</v>
          </cell>
          <cell r="L221">
            <v>3</v>
          </cell>
          <cell r="M221">
            <v>3</v>
          </cell>
          <cell r="N221">
            <v>3</v>
          </cell>
        </row>
        <row r="222">
          <cell r="A222" t="str">
            <v>MOSSLD_2_PSP1</v>
          </cell>
          <cell r="B222">
            <v>368.98</v>
          </cell>
          <cell r="C222">
            <v>368.98</v>
          </cell>
          <cell r="D222">
            <v>368.98</v>
          </cell>
          <cell r="E222">
            <v>368.98</v>
          </cell>
          <cell r="F222">
            <v>368.98</v>
          </cell>
          <cell r="G222">
            <v>368.98</v>
          </cell>
          <cell r="H222">
            <v>368.98</v>
          </cell>
          <cell r="I222">
            <v>368.98</v>
          </cell>
          <cell r="J222">
            <v>368.98</v>
          </cell>
          <cell r="K222">
            <v>368.98</v>
          </cell>
          <cell r="L222">
            <v>368.98</v>
          </cell>
          <cell r="M222">
            <v>368.98</v>
          </cell>
          <cell r="N222">
            <v>1</v>
          </cell>
        </row>
        <row r="223">
          <cell r="A223" t="str">
            <v>MOSSLD_2_PSP2</v>
          </cell>
          <cell r="B223">
            <v>370</v>
          </cell>
          <cell r="C223">
            <v>370</v>
          </cell>
          <cell r="D223">
            <v>370</v>
          </cell>
          <cell r="E223">
            <v>370</v>
          </cell>
          <cell r="F223">
            <v>370</v>
          </cell>
          <cell r="G223">
            <v>370</v>
          </cell>
          <cell r="H223">
            <v>370</v>
          </cell>
          <cell r="I223">
            <v>370</v>
          </cell>
          <cell r="J223">
            <v>370</v>
          </cell>
          <cell r="K223">
            <v>370</v>
          </cell>
          <cell r="L223">
            <v>370</v>
          </cell>
          <cell r="M223">
            <v>370</v>
          </cell>
          <cell r="N223">
            <v>1</v>
          </cell>
        </row>
        <row r="224">
          <cell r="A224" t="str">
            <v>MRCHNT_2_PL1X3</v>
          </cell>
          <cell r="B224">
            <v>239.25</v>
          </cell>
          <cell r="C224">
            <v>239.25</v>
          </cell>
          <cell r="D224">
            <v>239.25</v>
          </cell>
          <cell r="E224">
            <v>239.25</v>
          </cell>
          <cell r="F224">
            <v>239.25</v>
          </cell>
          <cell r="G224">
            <v>239.25</v>
          </cell>
          <cell r="H224">
            <v>239.25</v>
          </cell>
          <cell r="I224">
            <v>239.25</v>
          </cell>
          <cell r="J224">
            <v>239.25</v>
          </cell>
          <cell r="K224">
            <v>239.25</v>
          </cell>
          <cell r="L224">
            <v>239.25</v>
          </cell>
          <cell r="M224">
            <v>239.25</v>
          </cell>
          <cell r="N224">
            <v>1</v>
          </cell>
        </row>
        <row r="225">
          <cell r="A225" t="str">
            <v>MRGT_6_MEF2</v>
          </cell>
          <cell r="B225">
            <v>44</v>
          </cell>
          <cell r="C225">
            <v>44</v>
          </cell>
          <cell r="D225">
            <v>44</v>
          </cell>
          <cell r="E225">
            <v>44</v>
          </cell>
          <cell r="F225">
            <v>44</v>
          </cell>
          <cell r="G225">
            <v>44</v>
          </cell>
          <cell r="H225">
            <v>44</v>
          </cell>
          <cell r="I225">
            <v>44</v>
          </cell>
          <cell r="J225">
            <v>44</v>
          </cell>
          <cell r="K225">
            <v>44</v>
          </cell>
          <cell r="L225">
            <v>44</v>
          </cell>
          <cell r="M225">
            <v>44</v>
          </cell>
          <cell r="N225">
            <v>1</v>
          </cell>
        </row>
        <row r="226">
          <cell r="A226" t="str">
            <v>MRGT_6_MMAREF</v>
          </cell>
          <cell r="B226">
            <v>45</v>
          </cell>
          <cell r="C226">
            <v>45</v>
          </cell>
          <cell r="D226">
            <v>45</v>
          </cell>
          <cell r="E226">
            <v>45</v>
          </cell>
          <cell r="F226">
            <v>45</v>
          </cell>
          <cell r="G226">
            <v>45</v>
          </cell>
          <cell r="H226">
            <v>45</v>
          </cell>
          <cell r="I226">
            <v>45</v>
          </cell>
          <cell r="J226">
            <v>45</v>
          </cell>
          <cell r="K226">
            <v>45</v>
          </cell>
          <cell r="L226">
            <v>45</v>
          </cell>
          <cell r="M226">
            <v>45</v>
          </cell>
          <cell r="N226">
            <v>1</v>
          </cell>
        </row>
        <row r="227">
          <cell r="A227" t="str">
            <v>MSTANG_2_MTGBT1</v>
          </cell>
          <cell r="B227">
            <v>150</v>
          </cell>
          <cell r="C227">
            <v>150</v>
          </cell>
          <cell r="D227">
            <v>150</v>
          </cell>
          <cell r="E227">
            <v>150</v>
          </cell>
          <cell r="F227">
            <v>150</v>
          </cell>
          <cell r="G227">
            <v>150</v>
          </cell>
          <cell r="H227">
            <v>150</v>
          </cell>
          <cell r="I227">
            <v>150</v>
          </cell>
          <cell r="J227">
            <v>150</v>
          </cell>
          <cell r="K227">
            <v>150</v>
          </cell>
          <cell r="L227">
            <v>150</v>
          </cell>
          <cell r="M227">
            <v>150</v>
          </cell>
          <cell r="N227">
            <v>1</v>
          </cell>
        </row>
        <row r="228">
          <cell r="A228" t="str">
            <v>NAROW1_2_UNIT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1</v>
          </cell>
        </row>
        <row r="229">
          <cell r="A229" t="str">
            <v>NAROW2_2_UNIT</v>
          </cell>
          <cell r="B229">
            <v>8.24</v>
          </cell>
          <cell r="C229">
            <v>8.9600000000000009</v>
          </cell>
          <cell r="D229">
            <v>41.6</v>
          </cell>
          <cell r="E229">
            <v>39.659999999999997</v>
          </cell>
          <cell r="F229">
            <v>30.86</v>
          </cell>
          <cell r="G229">
            <v>27.4</v>
          </cell>
          <cell r="H229">
            <v>25.22</v>
          </cell>
          <cell r="I229">
            <v>20</v>
          </cell>
          <cell r="J229">
            <v>10</v>
          </cell>
          <cell r="K229">
            <v>10.8</v>
          </cell>
          <cell r="L229">
            <v>11.2</v>
          </cell>
          <cell r="M229">
            <v>11.52</v>
          </cell>
          <cell r="N229">
            <v>2</v>
          </cell>
        </row>
        <row r="230">
          <cell r="A230" t="str">
            <v>NAVYII_2_UNITS</v>
          </cell>
          <cell r="B230">
            <v>55</v>
          </cell>
          <cell r="C230">
            <v>55</v>
          </cell>
          <cell r="D230">
            <v>55</v>
          </cell>
          <cell r="E230">
            <v>55</v>
          </cell>
          <cell r="F230">
            <v>55</v>
          </cell>
          <cell r="G230">
            <v>55</v>
          </cell>
          <cell r="H230">
            <v>55</v>
          </cell>
          <cell r="I230">
            <v>55</v>
          </cell>
          <cell r="J230">
            <v>55</v>
          </cell>
          <cell r="K230">
            <v>55</v>
          </cell>
          <cell r="L230">
            <v>55</v>
          </cell>
          <cell r="M230">
            <v>55</v>
          </cell>
          <cell r="N230">
            <v>1</v>
          </cell>
        </row>
        <row r="231">
          <cell r="A231" t="str">
            <v>NCPA_7_GP1UN1</v>
          </cell>
          <cell r="B231">
            <v>18.850000000000001</v>
          </cell>
          <cell r="C231">
            <v>18.850000000000001</v>
          </cell>
          <cell r="D231">
            <v>18.850000000000001</v>
          </cell>
          <cell r="E231">
            <v>18.850000000000001</v>
          </cell>
          <cell r="F231">
            <v>18.850000000000001</v>
          </cell>
          <cell r="G231">
            <v>18.850000000000001</v>
          </cell>
          <cell r="H231">
            <v>18.850000000000001</v>
          </cell>
          <cell r="I231">
            <v>18.850000000000001</v>
          </cell>
          <cell r="J231">
            <v>18.850000000000001</v>
          </cell>
          <cell r="K231">
            <v>18.850000000000001</v>
          </cell>
          <cell r="L231">
            <v>18.850000000000001</v>
          </cell>
          <cell r="M231">
            <v>18.850000000000001</v>
          </cell>
          <cell r="N231">
            <v>1</v>
          </cell>
        </row>
        <row r="232">
          <cell r="A232" t="str">
            <v>NCPA_7_GP1UN2</v>
          </cell>
          <cell r="B232">
            <v>19.939999999999998</v>
          </cell>
          <cell r="C232">
            <v>19.939999999999998</v>
          </cell>
          <cell r="D232">
            <v>19.939999999999998</v>
          </cell>
          <cell r="E232">
            <v>19.939999999999998</v>
          </cell>
          <cell r="F232">
            <v>19.939999999999998</v>
          </cell>
          <cell r="G232">
            <v>19.939999999999998</v>
          </cell>
          <cell r="H232">
            <v>19.939999999999998</v>
          </cell>
          <cell r="I232">
            <v>19.939999999999998</v>
          </cell>
          <cell r="J232">
            <v>19.939999999999998</v>
          </cell>
          <cell r="K232">
            <v>19.939999999999998</v>
          </cell>
          <cell r="L232">
            <v>19.939999999999998</v>
          </cell>
          <cell r="M232">
            <v>19.939999999999998</v>
          </cell>
          <cell r="N232">
            <v>1</v>
          </cell>
        </row>
        <row r="233">
          <cell r="A233" t="str">
            <v>NCPA_7_GP2UN3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1</v>
          </cell>
        </row>
        <row r="234">
          <cell r="A234" t="str">
            <v>NCPA_7_GP2UN4</v>
          </cell>
          <cell r="B234">
            <v>37.729999999999997</v>
          </cell>
          <cell r="C234">
            <v>37.729999999999997</v>
          </cell>
          <cell r="D234">
            <v>37.729999999999997</v>
          </cell>
          <cell r="E234">
            <v>37.729999999999997</v>
          </cell>
          <cell r="F234">
            <v>37.729999999999997</v>
          </cell>
          <cell r="G234">
            <v>37.729999999999997</v>
          </cell>
          <cell r="H234">
            <v>37.729999999999997</v>
          </cell>
          <cell r="I234">
            <v>37.729999999999997</v>
          </cell>
          <cell r="J234">
            <v>37.729999999999997</v>
          </cell>
          <cell r="K234">
            <v>37.729999999999997</v>
          </cell>
          <cell r="L234">
            <v>37.729999999999997</v>
          </cell>
          <cell r="M234">
            <v>37.729999999999997</v>
          </cell>
          <cell r="N234">
            <v>1</v>
          </cell>
        </row>
        <row r="235">
          <cell r="A235" t="str">
            <v>OAK C_7_UNIT 1</v>
          </cell>
          <cell r="B235">
            <v>55</v>
          </cell>
          <cell r="C235">
            <v>55</v>
          </cell>
          <cell r="D235">
            <v>55</v>
          </cell>
          <cell r="E235">
            <v>55</v>
          </cell>
          <cell r="F235">
            <v>55</v>
          </cell>
          <cell r="G235">
            <v>55</v>
          </cell>
          <cell r="H235">
            <v>55</v>
          </cell>
          <cell r="I235">
            <v>55</v>
          </cell>
          <cell r="J235">
            <v>55</v>
          </cell>
          <cell r="K235">
            <v>55</v>
          </cell>
          <cell r="L235">
            <v>55</v>
          </cell>
          <cell r="M235">
            <v>55</v>
          </cell>
          <cell r="N235">
            <v>1</v>
          </cell>
        </row>
        <row r="236">
          <cell r="A236" t="str">
            <v>OAK C_7_UNIT 3</v>
          </cell>
          <cell r="B236">
            <v>55</v>
          </cell>
          <cell r="C236">
            <v>55</v>
          </cell>
          <cell r="D236">
            <v>55</v>
          </cell>
          <cell r="E236">
            <v>55</v>
          </cell>
          <cell r="F236">
            <v>55</v>
          </cell>
          <cell r="G236">
            <v>55</v>
          </cell>
          <cell r="H236">
            <v>55</v>
          </cell>
          <cell r="I236">
            <v>55</v>
          </cell>
          <cell r="J236">
            <v>55</v>
          </cell>
          <cell r="K236">
            <v>55</v>
          </cell>
          <cell r="L236">
            <v>55</v>
          </cell>
          <cell r="M236">
            <v>55</v>
          </cell>
          <cell r="N236">
            <v>1</v>
          </cell>
        </row>
        <row r="237">
          <cell r="A237" t="str">
            <v>OGROVE_6_PL1X2</v>
          </cell>
          <cell r="B237">
            <v>96</v>
          </cell>
          <cell r="C237">
            <v>96</v>
          </cell>
          <cell r="D237">
            <v>96</v>
          </cell>
          <cell r="E237">
            <v>96</v>
          </cell>
          <cell r="F237">
            <v>96</v>
          </cell>
          <cell r="G237">
            <v>96</v>
          </cell>
          <cell r="H237">
            <v>96</v>
          </cell>
          <cell r="I237">
            <v>96</v>
          </cell>
          <cell r="J237">
            <v>96</v>
          </cell>
          <cell r="K237">
            <v>96</v>
          </cell>
          <cell r="L237">
            <v>96</v>
          </cell>
          <cell r="M237">
            <v>96</v>
          </cell>
          <cell r="N237">
            <v>1</v>
          </cell>
        </row>
        <row r="238">
          <cell r="A238" t="str">
            <v>OLINDA_2_COYCRK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1</v>
          </cell>
        </row>
        <row r="239">
          <cell r="A239" t="str">
            <v>OMAR_2_UNIT 1</v>
          </cell>
          <cell r="B239">
            <v>75</v>
          </cell>
          <cell r="C239">
            <v>75</v>
          </cell>
          <cell r="D239">
            <v>75</v>
          </cell>
          <cell r="E239">
            <v>75</v>
          </cell>
          <cell r="F239">
            <v>74.67</v>
          </cell>
          <cell r="G239">
            <v>73.67</v>
          </cell>
          <cell r="H239">
            <v>73</v>
          </cell>
          <cell r="I239">
            <v>72.67</v>
          </cell>
          <cell r="J239">
            <v>73.67</v>
          </cell>
          <cell r="K239">
            <v>74.33</v>
          </cell>
          <cell r="L239">
            <v>75</v>
          </cell>
          <cell r="M239">
            <v>75</v>
          </cell>
          <cell r="N239">
            <v>1</v>
          </cell>
        </row>
        <row r="240">
          <cell r="A240" t="str">
            <v>OMAR_2_UNIT 2</v>
          </cell>
          <cell r="B240">
            <v>75</v>
          </cell>
          <cell r="C240">
            <v>75</v>
          </cell>
          <cell r="D240">
            <v>75</v>
          </cell>
          <cell r="E240">
            <v>75</v>
          </cell>
          <cell r="F240">
            <v>74.67</v>
          </cell>
          <cell r="G240">
            <v>73.67</v>
          </cell>
          <cell r="H240">
            <v>73.33</v>
          </cell>
          <cell r="I240">
            <v>73</v>
          </cell>
          <cell r="J240">
            <v>73.67</v>
          </cell>
          <cell r="K240">
            <v>74.67</v>
          </cell>
          <cell r="L240">
            <v>75</v>
          </cell>
          <cell r="M240">
            <v>75</v>
          </cell>
          <cell r="N240">
            <v>1</v>
          </cell>
        </row>
        <row r="241">
          <cell r="A241" t="str">
            <v>OMAR_2_UNIT 3</v>
          </cell>
          <cell r="B241">
            <v>75</v>
          </cell>
          <cell r="C241">
            <v>75</v>
          </cell>
          <cell r="D241">
            <v>75</v>
          </cell>
          <cell r="E241">
            <v>75</v>
          </cell>
          <cell r="F241">
            <v>73.67</v>
          </cell>
          <cell r="G241">
            <v>73.67</v>
          </cell>
          <cell r="H241">
            <v>73.33</v>
          </cell>
          <cell r="I241">
            <v>73</v>
          </cell>
          <cell r="J241">
            <v>73.67</v>
          </cell>
          <cell r="K241">
            <v>75</v>
          </cell>
          <cell r="L241">
            <v>75</v>
          </cell>
          <cell r="M241">
            <v>75</v>
          </cell>
          <cell r="N241">
            <v>1</v>
          </cell>
        </row>
        <row r="242">
          <cell r="A242" t="str">
            <v>OMAR_2_UNIT 4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1</v>
          </cell>
        </row>
        <row r="243">
          <cell r="A243" t="str">
            <v>ORMOND_7_UNIT 1</v>
          </cell>
          <cell r="B243">
            <v>641.27</v>
          </cell>
          <cell r="C243">
            <v>641.27</v>
          </cell>
          <cell r="D243">
            <v>641.27</v>
          </cell>
          <cell r="E243">
            <v>641.27</v>
          </cell>
          <cell r="F243">
            <v>641.27</v>
          </cell>
          <cell r="G243">
            <v>641.27</v>
          </cell>
          <cell r="H243">
            <v>641.27</v>
          </cell>
          <cell r="I243">
            <v>641.27</v>
          </cell>
          <cell r="J243">
            <v>641.27</v>
          </cell>
          <cell r="K243">
            <v>641.27</v>
          </cell>
          <cell r="L243">
            <v>641.27</v>
          </cell>
          <cell r="M243">
            <v>641.27</v>
          </cell>
          <cell r="N243">
            <v>1</v>
          </cell>
        </row>
        <row r="244">
          <cell r="A244" t="str">
            <v>ORMOND_7_UNIT 2</v>
          </cell>
          <cell r="B244">
            <v>700</v>
          </cell>
          <cell r="C244">
            <v>700</v>
          </cell>
          <cell r="D244">
            <v>700</v>
          </cell>
          <cell r="E244">
            <v>700</v>
          </cell>
          <cell r="F244">
            <v>700</v>
          </cell>
          <cell r="G244">
            <v>700</v>
          </cell>
          <cell r="H244">
            <v>700</v>
          </cell>
          <cell r="I244">
            <v>700</v>
          </cell>
          <cell r="J244">
            <v>700</v>
          </cell>
          <cell r="K244">
            <v>700</v>
          </cell>
          <cell r="L244">
            <v>700</v>
          </cell>
          <cell r="M244">
            <v>700</v>
          </cell>
          <cell r="N244">
            <v>1</v>
          </cell>
        </row>
        <row r="245">
          <cell r="A245" t="str">
            <v>OROVIL_6_UNIT</v>
          </cell>
          <cell r="B245">
            <v>3.5</v>
          </cell>
          <cell r="C245">
            <v>3.5</v>
          </cell>
          <cell r="D245">
            <v>3.5</v>
          </cell>
          <cell r="E245">
            <v>3.5</v>
          </cell>
          <cell r="F245">
            <v>3.5</v>
          </cell>
          <cell r="G245">
            <v>3.5</v>
          </cell>
          <cell r="H245">
            <v>3.5</v>
          </cell>
          <cell r="I245">
            <v>3.5</v>
          </cell>
          <cell r="J245">
            <v>3.5</v>
          </cell>
          <cell r="K245">
            <v>3.5</v>
          </cell>
          <cell r="L245">
            <v>3.5</v>
          </cell>
          <cell r="M245">
            <v>3.5</v>
          </cell>
          <cell r="N245">
            <v>1</v>
          </cell>
        </row>
        <row r="246">
          <cell r="A246" t="str">
            <v>OTAY_6_PL1X2</v>
          </cell>
          <cell r="B246">
            <v>37.200000000000003</v>
          </cell>
          <cell r="C246">
            <v>37.200000000000003</v>
          </cell>
          <cell r="D246">
            <v>37.200000000000003</v>
          </cell>
          <cell r="E246">
            <v>37.200000000000003</v>
          </cell>
          <cell r="F246">
            <v>37.200000000000003</v>
          </cell>
          <cell r="G246">
            <v>37.200000000000003</v>
          </cell>
          <cell r="H246">
            <v>37.200000000000003</v>
          </cell>
          <cell r="I246">
            <v>37.200000000000003</v>
          </cell>
          <cell r="J246">
            <v>37.200000000000003</v>
          </cell>
          <cell r="K246">
            <v>37.200000000000003</v>
          </cell>
          <cell r="L246">
            <v>37.200000000000003</v>
          </cell>
          <cell r="M246">
            <v>37.200000000000003</v>
          </cell>
          <cell r="N246">
            <v>1</v>
          </cell>
        </row>
        <row r="247">
          <cell r="A247" t="str">
            <v>OTMESA_2_PL1X3</v>
          </cell>
          <cell r="B247">
            <v>448.6</v>
          </cell>
          <cell r="C247">
            <v>448.6</v>
          </cell>
          <cell r="D247">
            <v>448.6</v>
          </cell>
          <cell r="E247">
            <v>448.6</v>
          </cell>
          <cell r="F247">
            <v>448.6</v>
          </cell>
          <cell r="G247">
            <v>448.6</v>
          </cell>
          <cell r="H247">
            <v>448.6</v>
          </cell>
          <cell r="I247">
            <v>448.6</v>
          </cell>
          <cell r="J247">
            <v>448.6</v>
          </cell>
          <cell r="K247">
            <v>448.6</v>
          </cell>
          <cell r="L247">
            <v>448.6</v>
          </cell>
          <cell r="M247">
            <v>448.6</v>
          </cell>
          <cell r="N247">
            <v>1</v>
          </cell>
        </row>
        <row r="248">
          <cell r="A248" t="str">
            <v>PADUA_6_MWDSDM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1</v>
          </cell>
        </row>
        <row r="249">
          <cell r="A249" t="str">
            <v>PADUA_7_SDIMAS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0.85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1</v>
          </cell>
        </row>
        <row r="250">
          <cell r="A250" t="str">
            <v>PALOMR_2_PL1X3</v>
          </cell>
          <cell r="B250">
            <v>363.21000000000004</v>
          </cell>
          <cell r="C250">
            <v>363.21000000000004</v>
          </cell>
          <cell r="D250">
            <v>363.21000000000004</v>
          </cell>
          <cell r="E250">
            <v>363.21000000000004</v>
          </cell>
          <cell r="F250">
            <v>363.21000000000004</v>
          </cell>
          <cell r="G250">
            <v>363.21000000000004</v>
          </cell>
          <cell r="H250">
            <v>363.21000000000004</v>
          </cell>
          <cell r="I250">
            <v>363.21000000000004</v>
          </cell>
          <cell r="J250">
            <v>363.21000000000004</v>
          </cell>
          <cell r="K250">
            <v>363.21000000000004</v>
          </cell>
          <cell r="L250">
            <v>363.21000000000004</v>
          </cell>
          <cell r="M250">
            <v>363.21000000000004</v>
          </cell>
          <cell r="N250">
            <v>1</v>
          </cell>
        </row>
        <row r="251">
          <cell r="A251" t="str">
            <v>PARDEB_6_UNITS</v>
          </cell>
          <cell r="B251">
            <v>17.7</v>
          </cell>
          <cell r="C251">
            <v>15.62</v>
          </cell>
          <cell r="D251">
            <v>7.7</v>
          </cell>
          <cell r="E251">
            <v>19.940000000000001</v>
          </cell>
          <cell r="F251">
            <v>7.76</v>
          </cell>
          <cell r="G251">
            <v>27.3</v>
          </cell>
          <cell r="H251">
            <v>17.7</v>
          </cell>
          <cell r="I251">
            <v>19.18</v>
          </cell>
          <cell r="J251">
            <v>15.44</v>
          </cell>
          <cell r="K251">
            <v>18.7</v>
          </cell>
          <cell r="L251">
            <v>15.7</v>
          </cell>
          <cell r="M251">
            <v>26.42</v>
          </cell>
          <cell r="N251">
            <v>1</v>
          </cell>
        </row>
        <row r="252">
          <cell r="A252" t="str">
            <v>PEASE_1_TBEBT1</v>
          </cell>
          <cell r="B252">
            <v>7</v>
          </cell>
          <cell r="C252">
            <v>7</v>
          </cell>
          <cell r="D252">
            <v>7</v>
          </cell>
          <cell r="E252">
            <v>7</v>
          </cell>
          <cell r="F252">
            <v>7</v>
          </cell>
          <cell r="G252">
            <v>7</v>
          </cell>
          <cell r="H252">
            <v>7</v>
          </cell>
          <cell r="I252">
            <v>7</v>
          </cell>
          <cell r="J252">
            <v>7</v>
          </cell>
          <cell r="K252">
            <v>7</v>
          </cell>
          <cell r="L252">
            <v>7</v>
          </cell>
          <cell r="M252">
            <v>7</v>
          </cell>
          <cell r="N252">
            <v>3</v>
          </cell>
        </row>
        <row r="253">
          <cell r="A253" t="str">
            <v>PINFLT_7_UNITS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1</v>
          </cell>
        </row>
        <row r="254">
          <cell r="A254" t="str">
            <v>PIOPIC_2_CTG1</v>
          </cell>
          <cell r="B254">
            <v>111.3</v>
          </cell>
          <cell r="C254">
            <v>111.3</v>
          </cell>
          <cell r="D254">
            <v>111.3</v>
          </cell>
          <cell r="E254">
            <v>111.3</v>
          </cell>
          <cell r="F254">
            <v>111.3</v>
          </cell>
          <cell r="G254">
            <v>111.3</v>
          </cell>
          <cell r="H254">
            <v>111.3</v>
          </cell>
          <cell r="I254">
            <v>111.3</v>
          </cell>
          <cell r="J254">
            <v>111.3</v>
          </cell>
          <cell r="K254">
            <v>111.3</v>
          </cell>
          <cell r="L254">
            <v>111.3</v>
          </cell>
          <cell r="M254">
            <v>111.3</v>
          </cell>
          <cell r="N254">
            <v>1</v>
          </cell>
        </row>
        <row r="255">
          <cell r="A255" t="str">
            <v>PIOPIC_2_CTG2</v>
          </cell>
          <cell r="B255">
            <v>112.7</v>
          </cell>
          <cell r="C255">
            <v>112.7</v>
          </cell>
          <cell r="D255">
            <v>112.7</v>
          </cell>
          <cell r="E255">
            <v>112.7</v>
          </cell>
          <cell r="F255">
            <v>112.7</v>
          </cell>
          <cell r="G255">
            <v>112.7</v>
          </cell>
          <cell r="H255">
            <v>112.7</v>
          </cell>
          <cell r="I255">
            <v>112.7</v>
          </cell>
          <cell r="J255">
            <v>112.7</v>
          </cell>
          <cell r="K255">
            <v>112.7</v>
          </cell>
          <cell r="L255">
            <v>112.7</v>
          </cell>
          <cell r="M255">
            <v>112.7</v>
          </cell>
          <cell r="N255">
            <v>1</v>
          </cell>
        </row>
        <row r="256">
          <cell r="A256" t="str">
            <v>PIOPIC_2_CTG3</v>
          </cell>
          <cell r="B256">
            <v>112</v>
          </cell>
          <cell r="C256">
            <v>112</v>
          </cell>
          <cell r="D256">
            <v>112</v>
          </cell>
          <cell r="E256">
            <v>112</v>
          </cell>
          <cell r="F256">
            <v>112</v>
          </cell>
          <cell r="G256">
            <v>112</v>
          </cell>
          <cell r="H256">
            <v>112</v>
          </cell>
          <cell r="I256">
            <v>112</v>
          </cell>
          <cell r="J256">
            <v>112</v>
          </cell>
          <cell r="K256">
            <v>112</v>
          </cell>
          <cell r="L256">
            <v>112</v>
          </cell>
          <cell r="M256">
            <v>112</v>
          </cell>
          <cell r="N256">
            <v>1</v>
          </cell>
        </row>
        <row r="257">
          <cell r="A257" t="str">
            <v>PIT1_7_UNIT 1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1</v>
          </cell>
        </row>
        <row r="258">
          <cell r="A258" t="str">
            <v>PIT1_7_UNIT 2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1</v>
          </cell>
        </row>
        <row r="259">
          <cell r="A259" t="str">
            <v>PIT3_7_PL1X3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1</v>
          </cell>
        </row>
        <row r="260">
          <cell r="A260" t="str">
            <v>PIT4_7_PL1X2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1</v>
          </cell>
        </row>
        <row r="261">
          <cell r="A261" t="str">
            <v>PIT5_7_PL1X2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1</v>
          </cell>
        </row>
        <row r="262">
          <cell r="A262" t="str">
            <v>PIT5_7_PL3X4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1</v>
          </cell>
        </row>
        <row r="263">
          <cell r="A263" t="str">
            <v>PIT6_7_UNIT 1</v>
          </cell>
          <cell r="B263">
            <v>31.2</v>
          </cell>
          <cell r="C263">
            <v>31.12</v>
          </cell>
          <cell r="D263">
            <v>31.2</v>
          </cell>
          <cell r="E263">
            <v>38.200000000000003</v>
          </cell>
          <cell r="F263">
            <v>31.2</v>
          </cell>
          <cell r="G263">
            <v>37</v>
          </cell>
          <cell r="H263">
            <v>37.200000000000003</v>
          </cell>
          <cell r="I263">
            <v>36.340000000000003</v>
          </cell>
          <cell r="J263">
            <v>30.46</v>
          </cell>
          <cell r="K263">
            <v>30.28</v>
          </cell>
          <cell r="L263">
            <v>35.51</v>
          </cell>
          <cell r="M263">
            <v>38</v>
          </cell>
          <cell r="N263">
            <v>1</v>
          </cell>
        </row>
        <row r="264">
          <cell r="A264" t="str">
            <v>PIT6_7_UNIT 2</v>
          </cell>
          <cell r="B264">
            <v>38</v>
          </cell>
          <cell r="C264">
            <v>38.200000000000003</v>
          </cell>
          <cell r="D264">
            <v>38.51</v>
          </cell>
          <cell r="E264">
            <v>37.65</v>
          </cell>
          <cell r="F264">
            <v>31.15</v>
          </cell>
          <cell r="G264">
            <v>37.799999999999997</v>
          </cell>
          <cell r="H264">
            <v>36.78</v>
          </cell>
          <cell r="I264">
            <v>36.700000000000003</v>
          </cell>
          <cell r="J264">
            <v>35.72</v>
          </cell>
          <cell r="K264">
            <v>29.76</v>
          </cell>
          <cell r="L264">
            <v>36.299999999999997</v>
          </cell>
          <cell r="M264">
            <v>38.04</v>
          </cell>
          <cell r="N264">
            <v>1</v>
          </cell>
        </row>
        <row r="265">
          <cell r="A265" t="str">
            <v>PIT7_7_UNIT 1</v>
          </cell>
          <cell r="B265">
            <v>52.2</v>
          </cell>
          <cell r="C265">
            <v>51.08</v>
          </cell>
          <cell r="D265">
            <v>53.2</v>
          </cell>
          <cell r="E265">
            <v>53.14</v>
          </cell>
          <cell r="F265">
            <v>51.64</v>
          </cell>
          <cell r="G265">
            <v>52</v>
          </cell>
          <cell r="H265">
            <v>53.2</v>
          </cell>
          <cell r="I265">
            <v>53.4</v>
          </cell>
          <cell r="J265">
            <v>53.44</v>
          </cell>
          <cell r="K265">
            <v>51.36</v>
          </cell>
          <cell r="L265">
            <v>42.4</v>
          </cell>
          <cell r="M265">
            <v>53.09</v>
          </cell>
          <cell r="N265">
            <v>1</v>
          </cell>
        </row>
        <row r="266">
          <cell r="A266" t="str">
            <v>PIT7_7_UNIT 2</v>
          </cell>
          <cell r="B266">
            <v>49.76</v>
          </cell>
          <cell r="C266">
            <v>49.46</v>
          </cell>
          <cell r="D266">
            <v>52.4</v>
          </cell>
          <cell r="E266">
            <v>52.6</v>
          </cell>
          <cell r="F266">
            <v>41.9</v>
          </cell>
          <cell r="G266">
            <v>50.76</v>
          </cell>
          <cell r="H266">
            <v>52.2</v>
          </cell>
          <cell r="I266">
            <v>53.2</v>
          </cell>
          <cell r="J266">
            <v>53.39</v>
          </cell>
          <cell r="K266">
            <v>52.8</v>
          </cell>
          <cell r="L266">
            <v>43.47</v>
          </cell>
          <cell r="M266">
            <v>42.39</v>
          </cell>
          <cell r="N266">
            <v>1</v>
          </cell>
        </row>
        <row r="267">
          <cell r="A267" t="str">
            <v>PLMSSR_6_HISIER</v>
          </cell>
          <cell r="B267">
            <v>6</v>
          </cell>
          <cell r="C267">
            <v>6</v>
          </cell>
          <cell r="D267">
            <v>6</v>
          </cell>
          <cell r="E267">
            <v>6</v>
          </cell>
          <cell r="F267">
            <v>6</v>
          </cell>
          <cell r="G267">
            <v>6</v>
          </cell>
          <cell r="H267">
            <v>6</v>
          </cell>
          <cell r="I267">
            <v>6</v>
          </cell>
          <cell r="J267">
            <v>6</v>
          </cell>
          <cell r="K267">
            <v>6</v>
          </cell>
          <cell r="L267">
            <v>6</v>
          </cell>
          <cell r="M267">
            <v>6</v>
          </cell>
          <cell r="N267">
            <v>1</v>
          </cell>
        </row>
        <row r="268">
          <cell r="A268" t="str">
            <v>PNCHEG_2_PL1X4</v>
          </cell>
          <cell r="B268">
            <v>417</v>
          </cell>
          <cell r="C268">
            <v>417</v>
          </cell>
          <cell r="D268">
            <v>417</v>
          </cell>
          <cell r="E268">
            <v>417</v>
          </cell>
          <cell r="F268">
            <v>417</v>
          </cell>
          <cell r="G268">
            <v>412.84</v>
          </cell>
          <cell r="H268">
            <v>410.24</v>
          </cell>
          <cell r="I268">
            <v>410.24</v>
          </cell>
          <cell r="J268">
            <v>417</v>
          </cell>
          <cell r="K268">
            <v>417</v>
          </cell>
          <cell r="L268">
            <v>417</v>
          </cell>
          <cell r="M268">
            <v>417</v>
          </cell>
          <cell r="N268">
            <v>1</v>
          </cell>
        </row>
        <row r="269">
          <cell r="A269" t="str">
            <v>PNCHPP_1_PL1X2</v>
          </cell>
          <cell r="B269">
            <v>119.91</v>
          </cell>
          <cell r="C269">
            <v>119.76</v>
          </cell>
          <cell r="D269">
            <v>119</v>
          </cell>
          <cell r="E269">
            <v>115.16</v>
          </cell>
          <cell r="F269">
            <v>113</v>
          </cell>
          <cell r="G269">
            <v>111.34</v>
          </cell>
          <cell r="H269">
            <v>108.54</v>
          </cell>
          <cell r="I269">
            <v>109</v>
          </cell>
          <cell r="J269">
            <v>110</v>
          </cell>
          <cell r="K269">
            <v>113</v>
          </cell>
          <cell r="L269">
            <v>119</v>
          </cell>
          <cell r="M269">
            <v>119.91</v>
          </cell>
          <cell r="N269">
            <v>1</v>
          </cell>
        </row>
        <row r="270">
          <cell r="A270" t="str">
            <v>PNOCHE_1_PL1X2</v>
          </cell>
          <cell r="B270">
            <v>49.97</v>
          </cell>
          <cell r="C270">
            <v>49.97</v>
          </cell>
          <cell r="D270">
            <v>49.97</v>
          </cell>
          <cell r="E270">
            <v>49.97</v>
          </cell>
          <cell r="F270">
            <v>49.97</v>
          </cell>
          <cell r="G270">
            <v>49.97</v>
          </cell>
          <cell r="H270">
            <v>49.97</v>
          </cell>
          <cell r="I270">
            <v>49.97</v>
          </cell>
          <cell r="J270">
            <v>49.97</v>
          </cell>
          <cell r="K270">
            <v>49.97</v>
          </cell>
          <cell r="L270">
            <v>49.97</v>
          </cell>
          <cell r="M270">
            <v>49.97</v>
          </cell>
          <cell r="N270">
            <v>1</v>
          </cell>
        </row>
        <row r="271">
          <cell r="A271" t="str">
            <v>PNOCHE_1_UNITA1</v>
          </cell>
          <cell r="B271">
            <v>52.01</v>
          </cell>
          <cell r="C271">
            <v>52.01</v>
          </cell>
          <cell r="D271">
            <v>52.01</v>
          </cell>
          <cell r="E271">
            <v>52.01</v>
          </cell>
          <cell r="F271">
            <v>52.01</v>
          </cell>
          <cell r="G271">
            <v>52.01</v>
          </cell>
          <cell r="H271">
            <v>52.01</v>
          </cell>
          <cell r="I271">
            <v>52.01</v>
          </cell>
          <cell r="J271">
            <v>52.01</v>
          </cell>
          <cell r="K271">
            <v>52.01</v>
          </cell>
          <cell r="L271">
            <v>52.01</v>
          </cell>
          <cell r="M271">
            <v>52.01</v>
          </cell>
          <cell r="N271">
            <v>1</v>
          </cell>
        </row>
        <row r="272">
          <cell r="A272" t="str">
            <v>POEPH_7_UNIT 1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1</v>
          </cell>
        </row>
        <row r="273">
          <cell r="A273" t="str">
            <v>POEPH_7_UNIT 2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1</v>
          </cell>
        </row>
        <row r="274">
          <cell r="A274" t="str">
            <v>PSWEET_1_STCRUZ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1</v>
          </cell>
        </row>
        <row r="275">
          <cell r="A275" t="str">
            <v>RCKCRK_7_UNIT 1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1</v>
          </cell>
        </row>
        <row r="276">
          <cell r="A276" t="str">
            <v>RCKCRK_7_UNIT 2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1</v>
          </cell>
        </row>
        <row r="277">
          <cell r="A277" t="str">
            <v>REDBLF_6_UNIT</v>
          </cell>
          <cell r="B277">
            <v>44</v>
          </cell>
          <cell r="C277">
            <v>44</v>
          </cell>
          <cell r="D277">
            <v>44</v>
          </cell>
          <cell r="E277">
            <v>44</v>
          </cell>
          <cell r="F277">
            <v>44</v>
          </cell>
          <cell r="G277">
            <v>44</v>
          </cell>
          <cell r="H277">
            <v>44</v>
          </cell>
          <cell r="I277">
            <v>44</v>
          </cell>
          <cell r="J277">
            <v>44</v>
          </cell>
          <cell r="K277">
            <v>44</v>
          </cell>
          <cell r="L277">
            <v>44</v>
          </cell>
          <cell r="M277">
            <v>44</v>
          </cell>
          <cell r="N277">
            <v>1</v>
          </cell>
        </row>
        <row r="278">
          <cell r="A278" t="str">
            <v>REDOND_7_UNIT 5</v>
          </cell>
          <cell r="B278">
            <v>168.87</v>
          </cell>
          <cell r="C278">
            <v>168.87</v>
          </cell>
          <cell r="D278">
            <v>168.87</v>
          </cell>
          <cell r="E278">
            <v>168.87</v>
          </cell>
          <cell r="F278">
            <v>168.87</v>
          </cell>
          <cell r="G278">
            <v>168.87</v>
          </cell>
          <cell r="H278">
            <v>168.87</v>
          </cell>
          <cell r="I278">
            <v>168.87</v>
          </cell>
          <cell r="J278">
            <v>168.87</v>
          </cell>
          <cell r="K278">
            <v>168.87</v>
          </cell>
          <cell r="L278">
            <v>168.87</v>
          </cell>
          <cell r="M278">
            <v>168.87</v>
          </cell>
          <cell r="N278">
            <v>1</v>
          </cell>
        </row>
        <row r="279">
          <cell r="A279" t="str">
            <v>REDOND_7_UNIT 6</v>
          </cell>
          <cell r="B279">
            <v>164.29</v>
          </cell>
          <cell r="C279">
            <v>164.29</v>
          </cell>
          <cell r="D279">
            <v>164.29</v>
          </cell>
          <cell r="E279">
            <v>164.29</v>
          </cell>
          <cell r="F279">
            <v>164.29</v>
          </cell>
          <cell r="G279">
            <v>164.29</v>
          </cell>
          <cell r="H279">
            <v>164.29</v>
          </cell>
          <cell r="I279">
            <v>164.29</v>
          </cell>
          <cell r="J279">
            <v>164.29</v>
          </cell>
          <cell r="K279">
            <v>164.29</v>
          </cell>
          <cell r="L279">
            <v>164.29</v>
          </cell>
          <cell r="M279">
            <v>164.29</v>
          </cell>
          <cell r="N279">
            <v>1</v>
          </cell>
        </row>
        <row r="280">
          <cell r="A280" t="str">
            <v>REDOND_7_UNIT 8</v>
          </cell>
          <cell r="B280">
            <v>350</v>
          </cell>
          <cell r="C280">
            <v>350</v>
          </cell>
          <cell r="D280">
            <v>350</v>
          </cell>
          <cell r="E280">
            <v>350</v>
          </cell>
          <cell r="F280">
            <v>350</v>
          </cell>
          <cell r="G280">
            <v>350</v>
          </cell>
          <cell r="H280">
            <v>350</v>
          </cell>
          <cell r="I280">
            <v>350</v>
          </cell>
          <cell r="J280">
            <v>350</v>
          </cell>
          <cell r="K280">
            <v>350</v>
          </cell>
          <cell r="L280">
            <v>350</v>
          </cell>
          <cell r="M280">
            <v>350</v>
          </cell>
          <cell r="N280">
            <v>1</v>
          </cell>
        </row>
        <row r="281">
          <cell r="A281" t="str">
            <v>ROLLIN_6_UNIT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2</v>
          </cell>
        </row>
        <row r="282">
          <cell r="A282" t="str">
            <v>RUSCTY_2_UNITS</v>
          </cell>
          <cell r="B282">
            <v>440.17999999999995</v>
          </cell>
          <cell r="C282">
            <v>440.17999999999995</v>
          </cell>
          <cell r="D282">
            <v>440.17999999999995</v>
          </cell>
          <cell r="E282">
            <v>440.17999999999995</v>
          </cell>
          <cell r="F282">
            <v>440.17999999999995</v>
          </cell>
          <cell r="G282">
            <v>440.17999999999995</v>
          </cell>
          <cell r="H282">
            <v>440.17999999999995</v>
          </cell>
          <cell r="I282">
            <v>422.4</v>
          </cell>
          <cell r="J282">
            <v>425.9</v>
          </cell>
          <cell r="K282">
            <v>430.32000000000005</v>
          </cell>
          <cell r="L282">
            <v>440.17999999999995</v>
          </cell>
          <cell r="M282">
            <v>440.17999999999995</v>
          </cell>
          <cell r="N282">
            <v>1</v>
          </cell>
        </row>
        <row r="283">
          <cell r="A283" t="str">
            <v>RVRVEW_1_UNITA1</v>
          </cell>
          <cell r="B283">
            <v>47.6</v>
          </cell>
          <cell r="C283">
            <v>47.6</v>
          </cell>
          <cell r="D283">
            <v>47.6</v>
          </cell>
          <cell r="E283">
            <v>47.6</v>
          </cell>
          <cell r="F283">
            <v>47.6</v>
          </cell>
          <cell r="G283">
            <v>47.6</v>
          </cell>
          <cell r="H283">
            <v>47.6</v>
          </cell>
          <cell r="I283">
            <v>47.6</v>
          </cell>
          <cell r="J283">
            <v>47.6</v>
          </cell>
          <cell r="K283">
            <v>47.6</v>
          </cell>
          <cell r="L283">
            <v>47.6</v>
          </cell>
          <cell r="M283">
            <v>47.6</v>
          </cell>
          <cell r="N283">
            <v>1</v>
          </cell>
        </row>
        <row r="284">
          <cell r="A284" t="str">
            <v>RVSIDE_2_RERCU3</v>
          </cell>
          <cell r="B284">
            <v>49</v>
          </cell>
          <cell r="C284">
            <v>49</v>
          </cell>
          <cell r="D284">
            <v>49</v>
          </cell>
          <cell r="E284">
            <v>49</v>
          </cell>
          <cell r="F284">
            <v>49</v>
          </cell>
          <cell r="G284">
            <v>49</v>
          </cell>
          <cell r="H284">
            <v>49</v>
          </cell>
          <cell r="I284">
            <v>49</v>
          </cell>
          <cell r="J284">
            <v>49</v>
          </cell>
          <cell r="K284">
            <v>49</v>
          </cell>
          <cell r="L284">
            <v>49</v>
          </cell>
          <cell r="M284">
            <v>49</v>
          </cell>
          <cell r="N284">
            <v>1</v>
          </cell>
        </row>
        <row r="285">
          <cell r="A285" t="str">
            <v>RVSIDE_2_RERCU4</v>
          </cell>
          <cell r="B285">
            <v>49</v>
          </cell>
          <cell r="C285">
            <v>49</v>
          </cell>
          <cell r="D285">
            <v>49</v>
          </cell>
          <cell r="E285">
            <v>49</v>
          </cell>
          <cell r="F285">
            <v>49</v>
          </cell>
          <cell r="G285">
            <v>49</v>
          </cell>
          <cell r="H285">
            <v>49</v>
          </cell>
          <cell r="I285">
            <v>49</v>
          </cell>
          <cell r="J285">
            <v>49</v>
          </cell>
          <cell r="K285">
            <v>49</v>
          </cell>
          <cell r="L285">
            <v>49</v>
          </cell>
          <cell r="M285">
            <v>49</v>
          </cell>
          <cell r="N285">
            <v>1</v>
          </cell>
        </row>
        <row r="286">
          <cell r="A286" t="str">
            <v>RVSIDE_6_RERCU1</v>
          </cell>
          <cell r="B286">
            <v>48.35</v>
          </cell>
          <cell r="C286">
            <v>48.35</v>
          </cell>
          <cell r="D286">
            <v>48.35</v>
          </cell>
          <cell r="E286">
            <v>48.35</v>
          </cell>
          <cell r="F286">
            <v>48.35</v>
          </cell>
          <cell r="G286">
            <v>48.35</v>
          </cell>
          <cell r="H286">
            <v>48.35</v>
          </cell>
          <cell r="I286">
            <v>48.35</v>
          </cell>
          <cell r="J286">
            <v>48.35</v>
          </cell>
          <cell r="K286">
            <v>48.35</v>
          </cell>
          <cell r="L286">
            <v>48.35</v>
          </cell>
          <cell r="M286">
            <v>48.35</v>
          </cell>
          <cell r="N286">
            <v>1</v>
          </cell>
        </row>
        <row r="287">
          <cell r="A287" t="str">
            <v>RVSIDE_6_RERCU2</v>
          </cell>
          <cell r="B287">
            <v>48.5</v>
          </cell>
          <cell r="C287">
            <v>48.5</v>
          </cell>
          <cell r="D287">
            <v>48.5</v>
          </cell>
          <cell r="E287">
            <v>48.5</v>
          </cell>
          <cell r="F287">
            <v>48.5</v>
          </cell>
          <cell r="G287">
            <v>48.5</v>
          </cell>
          <cell r="H287">
            <v>48.5</v>
          </cell>
          <cell r="I287">
            <v>48.5</v>
          </cell>
          <cell r="J287">
            <v>48.5</v>
          </cell>
          <cell r="K287">
            <v>48.5</v>
          </cell>
          <cell r="L287">
            <v>48.5</v>
          </cell>
          <cell r="M287">
            <v>48.5</v>
          </cell>
          <cell r="N287">
            <v>1</v>
          </cell>
        </row>
        <row r="288">
          <cell r="A288" t="str">
            <v>RVSIDE_6_SPRING</v>
          </cell>
          <cell r="B288">
            <v>28</v>
          </cell>
          <cell r="C288">
            <v>28</v>
          </cell>
          <cell r="D288">
            <v>28</v>
          </cell>
          <cell r="E288">
            <v>28</v>
          </cell>
          <cell r="F288">
            <v>28</v>
          </cell>
          <cell r="G288">
            <v>28</v>
          </cell>
          <cell r="H288">
            <v>28</v>
          </cell>
          <cell r="I288">
            <v>28</v>
          </cell>
          <cell r="J288">
            <v>28</v>
          </cell>
          <cell r="K288">
            <v>28</v>
          </cell>
          <cell r="L288">
            <v>28</v>
          </cell>
          <cell r="M288">
            <v>28</v>
          </cell>
          <cell r="N288">
            <v>1</v>
          </cell>
        </row>
        <row r="289">
          <cell r="A289" t="str">
            <v>SALTSP_7_UNITS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1</v>
          </cell>
        </row>
        <row r="290">
          <cell r="A290" t="str">
            <v>SANBRN_2_ES1BT3</v>
          </cell>
          <cell r="B290">
            <v>22</v>
          </cell>
          <cell r="C290">
            <v>22</v>
          </cell>
          <cell r="D290">
            <v>22</v>
          </cell>
          <cell r="E290">
            <v>22</v>
          </cell>
          <cell r="F290">
            <v>22</v>
          </cell>
          <cell r="G290">
            <v>22</v>
          </cell>
          <cell r="H290">
            <v>22</v>
          </cell>
          <cell r="I290">
            <v>22</v>
          </cell>
          <cell r="J290">
            <v>22</v>
          </cell>
          <cell r="K290">
            <v>22</v>
          </cell>
          <cell r="L290">
            <v>22</v>
          </cell>
          <cell r="M290">
            <v>22</v>
          </cell>
          <cell r="N290">
            <v>2</v>
          </cell>
        </row>
        <row r="291">
          <cell r="A291" t="str">
            <v>SANBRN_2_ES2SB3</v>
          </cell>
          <cell r="B291">
            <v>18</v>
          </cell>
          <cell r="C291">
            <v>18</v>
          </cell>
          <cell r="D291">
            <v>18</v>
          </cell>
          <cell r="E291">
            <v>18</v>
          </cell>
          <cell r="F291">
            <v>18</v>
          </cell>
          <cell r="G291">
            <v>18</v>
          </cell>
          <cell r="H291">
            <v>18</v>
          </cell>
          <cell r="I291">
            <v>18</v>
          </cell>
          <cell r="J291">
            <v>18</v>
          </cell>
          <cell r="K291">
            <v>18</v>
          </cell>
          <cell r="L291">
            <v>18</v>
          </cell>
          <cell r="M291">
            <v>18</v>
          </cell>
          <cell r="N291">
            <v>2</v>
          </cell>
        </row>
        <row r="292">
          <cell r="A292" t="str">
            <v>SANBRN_2_ESABT1</v>
          </cell>
          <cell r="B292">
            <v>160</v>
          </cell>
          <cell r="C292">
            <v>160</v>
          </cell>
          <cell r="D292">
            <v>160</v>
          </cell>
          <cell r="E292">
            <v>160</v>
          </cell>
          <cell r="F292">
            <v>160</v>
          </cell>
          <cell r="G292">
            <v>160</v>
          </cell>
          <cell r="H292">
            <v>160</v>
          </cell>
          <cell r="I292">
            <v>160</v>
          </cell>
          <cell r="J292">
            <v>160</v>
          </cell>
          <cell r="K292">
            <v>160</v>
          </cell>
          <cell r="L292">
            <v>160</v>
          </cell>
          <cell r="M292">
            <v>160</v>
          </cell>
          <cell r="N292">
            <v>2</v>
          </cell>
        </row>
        <row r="293">
          <cell r="A293" t="str">
            <v>SANBRN_2_ESBBT1</v>
          </cell>
          <cell r="B293">
            <v>200</v>
          </cell>
          <cell r="C293">
            <v>200</v>
          </cell>
          <cell r="D293">
            <v>200</v>
          </cell>
          <cell r="E293">
            <v>200</v>
          </cell>
          <cell r="F293">
            <v>200</v>
          </cell>
          <cell r="G293">
            <v>200</v>
          </cell>
          <cell r="H293">
            <v>200</v>
          </cell>
          <cell r="I293">
            <v>200</v>
          </cell>
          <cell r="J293">
            <v>200</v>
          </cell>
          <cell r="K293">
            <v>200</v>
          </cell>
          <cell r="L293">
            <v>200</v>
          </cell>
          <cell r="M293">
            <v>200</v>
          </cell>
          <cell r="N293">
            <v>2</v>
          </cell>
        </row>
        <row r="294">
          <cell r="A294" t="str">
            <v>SANLOB_1_OSFBM1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1</v>
          </cell>
        </row>
        <row r="295">
          <cell r="A295" t="str">
            <v>SANTFG_7_UNITS</v>
          </cell>
          <cell r="B295">
            <v>42</v>
          </cell>
          <cell r="C295">
            <v>42</v>
          </cell>
          <cell r="D295">
            <v>42</v>
          </cell>
          <cell r="E295">
            <v>42</v>
          </cell>
          <cell r="F295">
            <v>42</v>
          </cell>
          <cell r="G295">
            <v>42</v>
          </cell>
          <cell r="H295">
            <v>42</v>
          </cell>
          <cell r="I295">
            <v>42</v>
          </cell>
          <cell r="J295">
            <v>42</v>
          </cell>
          <cell r="K295">
            <v>42</v>
          </cell>
          <cell r="L295">
            <v>42</v>
          </cell>
          <cell r="M295">
            <v>42</v>
          </cell>
          <cell r="N295">
            <v>1</v>
          </cell>
        </row>
        <row r="296">
          <cell r="A296" t="str">
            <v>SANTGO_2_MABBT1</v>
          </cell>
          <cell r="B296">
            <v>4</v>
          </cell>
          <cell r="C296">
            <v>4</v>
          </cell>
          <cell r="D296">
            <v>4</v>
          </cell>
          <cell r="E296">
            <v>4</v>
          </cell>
          <cell r="F296">
            <v>4</v>
          </cell>
          <cell r="G296">
            <v>4</v>
          </cell>
          <cell r="H296">
            <v>4</v>
          </cell>
          <cell r="I296">
            <v>4</v>
          </cell>
          <cell r="J296">
            <v>4</v>
          </cell>
          <cell r="K296">
            <v>4</v>
          </cell>
          <cell r="L296">
            <v>4</v>
          </cell>
          <cell r="M296">
            <v>4</v>
          </cell>
          <cell r="N296">
            <v>3</v>
          </cell>
        </row>
        <row r="297">
          <cell r="A297" t="str">
            <v>SAUGUS_6_MWDFTH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1</v>
          </cell>
        </row>
        <row r="298">
          <cell r="A298" t="str">
            <v>SBERDO_2_PSP3</v>
          </cell>
          <cell r="B298">
            <v>457</v>
          </cell>
          <cell r="C298">
            <v>457</v>
          </cell>
          <cell r="D298">
            <v>457</v>
          </cell>
          <cell r="E298">
            <v>457</v>
          </cell>
          <cell r="F298">
            <v>457</v>
          </cell>
          <cell r="G298">
            <v>457</v>
          </cell>
          <cell r="H298">
            <v>457</v>
          </cell>
          <cell r="I298">
            <v>457</v>
          </cell>
          <cell r="J298">
            <v>457</v>
          </cell>
          <cell r="K298">
            <v>457</v>
          </cell>
          <cell r="L298">
            <v>457</v>
          </cell>
          <cell r="M298">
            <v>457</v>
          </cell>
          <cell r="N298">
            <v>1</v>
          </cell>
        </row>
        <row r="299">
          <cell r="A299" t="str">
            <v>SBERDO_2_PSP4</v>
          </cell>
          <cell r="B299">
            <v>457</v>
          </cell>
          <cell r="C299">
            <v>457</v>
          </cell>
          <cell r="D299">
            <v>457</v>
          </cell>
          <cell r="E299">
            <v>457</v>
          </cell>
          <cell r="F299">
            <v>457</v>
          </cell>
          <cell r="G299">
            <v>457</v>
          </cell>
          <cell r="H299">
            <v>457</v>
          </cell>
          <cell r="I299">
            <v>457</v>
          </cell>
          <cell r="J299">
            <v>457</v>
          </cell>
          <cell r="K299">
            <v>457</v>
          </cell>
          <cell r="L299">
            <v>457</v>
          </cell>
          <cell r="M299">
            <v>457</v>
          </cell>
          <cell r="N299">
            <v>1</v>
          </cell>
        </row>
        <row r="300">
          <cell r="A300" t="str">
            <v>SCEHOV_2_HOOVER</v>
          </cell>
          <cell r="B300">
            <v>286</v>
          </cell>
          <cell r="C300">
            <v>286</v>
          </cell>
          <cell r="D300">
            <v>286</v>
          </cell>
          <cell r="E300">
            <v>286</v>
          </cell>
          <cell r="F300">
            <v>286</v>
          </cell>
          <cell r="G300">
            <v>286</v>
          </cell>
          <cell r="H300">
            <v>286</v>
          </cell>
          <cell r="I300">
            <v>286</v>
          </cell>
          <cell r="J300">
            <v>286</v>
          </cell>
          <cell r="K300">
            <v>286</v>
          </cell>
          <cell r="L300">
            <v>286</v>
          </cell>
          <cell r="M300">
            <v>286</v>
          </cell>
          <cell r="N300">
            <v>1</v>
          </cell>
        </row>
        <row r="301">
          <cell r="A301" t="str">
            <v>SCHLTE_1_PL1X3</v>
          </cell>
          <cell r="B301">
            <v>234.5</v>
          </cell>
          <cell r="C301">
            <v>233.63</v>
          </cell>
          <cell r="D301">
            <v>233.01</v>
          </cell>
          <cell r="E301">
            <v>230.55</v>
          </cell>
          <cell r="F301">
            <v>228.59999999999997</v>
          </cell>
          <cell r="G301">
            <v>222</v>
          </cell>
          <cell r="H301">
            <v>218.94</v>
          </cell>
          <cell r="I301">
            <v>219.34999999999997</v>
          </cell>
          <cell r="J301">
            <v>222.38</v>
          </cell>
          <cell r="K301">
            <v>228.27999999999997</v>
          </cell>
          <cell r="L301">
            <v>235.34999999999997</v>
          </cell>
          <cell r="M301">
            <v>235.15999999999997</v>
          </cell>
          <cell r="N301">
            <v>1</v>
          </cell>
        </row>
        <row r="302">
          <cell r="A302" t="str">
            <v>SENTNL_2_CTG1</v>
          </cell>
          <cell r="B302">
            <v>107.68</v>
          </cell>
          <cell r="C302">
            <v>107.68</v>
          </cell>
          <cell r="D302">
            <v>107.68</v>
          </cell>
          <cell r="E302">
            <v>107.68</v>
          </cell>
          <cell r="F302">
            <v>107.68</v>
          </cell>
          <cell r="G302">
            <v>107.68</v>
          </cell>
          <cell r="H302">
            <v>107.68</v>
          </cell>
          <cell r="I302">
            <v>107.68</v>
          </cell>
          <cell r="J302">
            <v>107.68</v>
          </cell>
          <cell r="K302">
            <v>107.68</v>
          </cell>
          <cell r="L302">
            <v>107.68</v>
          </cell>
          <cell r="M302">
            <v>107.68</v>
          </cell>
          <cell r="N302">
            <v>1</v>
          </cell>
        </row>
        <row r="303">
          <cell r="A303" t="str">
            <v>SENTNL_2_CTG2</v>
          </cell>
          <cell r="B303">
            <v>102.5</v>
          </cell>
          <cell r="C303">
            <v>102.5</v>
          </cell>
          <cell r="D303">
            <v>102.5</v>
          </cell>
          <cell r="E303">
            <v>103.98</v>
          </cell>
          <cell r="F303">
            <v>103.98</v>
          </cell>
          <cell r="G303">
            <v>103.98</v>
          </cell>
          <cell r="H303">
            <v>103.98</v>
          </cell>
          <cell r="I303">
            <v>103.98</v>
          </cell>
          <cell r="J303">
            <v>103.98</v>
          </cell>
          <cell r="K303">
            <v>103.98</v>
          </cell>
          <cell r="L303">
            <v>103.98</v>
          </cell>
          <cell r="M303">
            <v>103.98</v>
          </cell>
          <cell r="N303">
            <v>1</v>
          </cell>
        </row>
        <row r="304">
          <cell r="A304" t="str">
            <v>SENTNL_2_CTG3</v>
          </cell>
          <cell r="B304">
            <v>105.69</v>
          </cell>
          <cell r="C304">
            <v>105.69</v>
          </cell>
          <cell r="D304">
            <v>105.69</v>
          </cell>
          <cell r="E304">
            <v>105.69</v>
          </cell>
          <cell r="F304">
            <v>105.69</v>
          </cell>
          <cell r="G304">
            <v>105.69</v>
          </cell>
          <cell r="H304">
            <v>105.69</v>
          </cell>
          <cell r="I304">
            <v>105.69</v>
          </cell>
          <cell r="J304">
            <v>105.69</v>
          </cell>
          <cell r="K304">
            <v>105.69</v>
          </cell>
          <cell r="L304">
            <v>105.69</v>
          </cell>
          <cell r="M304">
            <v>105.69</v>
          </cell>
          <cell r="N304">
            <v>1</v>
          </cell>
        </row>
        <row r="305">
          <cell r="A305" t="str">
            <v>SENTNL_2_CTG4</v>
          </cell>
          <cell r="B305">
            <v>106.55</v>
          </cell>
          <cell r="C305">
            <v>106.55</v>
          </cell>
          <cell r="D305">
            <v>106.55</v>
          </cell>
          <cell r="E305">
            <v>106.55</v>
          </cell>
          <cell r="F305">
            <v>106.55</v>
          </cell>
          <cell r="G305">
            <v>106.55</v>
          </cell>
          <cell r="H305">
            <v>106.55</v>
          </cell>
          <cell r="I305">
            <v>106.55</v>
          </cell>
          <cell r="J305">
            <v>106.55</v>
          </cell>
          <cell r="K305">
            <v>106.55</v>
          </cell>
          <cell r="L305">
            <v>106.55</v>
          </cell>
          <cell r="M305">
            <v>106.55</v>
          </cell>
          <cell r="N305">
            <v>1</v>
          </cell>
        </row>
        <row r="306">
          <cell r="A306" t="str">
            <v>SENTNL_2_CTG5</v>
          </cell>
          <cell r="B306">
            <v>107.52</v>
          </cell>
          <cell r="C306">
            <v>107.52</v>
          </cell>
          <cell r="D306">
            <v>107.52</v>
          </cell>
          <cell r="E306">
            <v>107.52</v>
          </cell>
          <cell r="F306">
            <v>107.52</v>
          </cell>
          <cell r="G306">
            <v>107.52</v>
          </cell>
          <cell r="H306">
            <v>107.52</v>
          </cell>
          <cell r="I306">
            <v>107.52</v>
          </cell>
          <cell r="J306">
            <v>107.52</v>
          </cell>
          <cell r="K306">
            <v>107.52</v>
          </cell>
          <cell r="L306">
            <v>107.52</v>
          </cell>
          <cell r="M306">
            <v>107.52</v>
          </cell>
          <cell r="N306">
            <v>1</v>
          </cell>
        </row>
        <row r="307">
          <cell r="A307" t="str">
            <v>SENTNL_2_CTG6</v>
          </cell>
          <cell r="B307">
            <v>105</v>
          </cell>
          <cell r="C307">
            <v>105</v>
          </cell>
          <cell r="D307">
            <v>105</v>
          </cell>
          <cell r="E307">
            <v>105</v>
          </cell>
          <cell r="F307">
            <v>105</v>
          </cell>
          <cell r="G307">
            <v>105</v>
          </cell>
          <cell r="H307">
            <v>105</v>
          </cell>
          <cell r="I307">
            <v>105</v>
          </cell>
          <cell r="J307">
            <v>105</v>
          </cell>
          <cell r="K307">
            <v>105</v>
          </cell>
          <cell r="L307">
            <v>105</v>
          </cell>
          <cell r="M307">
            <v>105</v>
          </cell>
          <cell r="N307">
            <v>1</v>
          </cell>
        </row>
        <row r="308">
          <cell r="A308" t="str">
            <v>SENTNL_2_CTG7</v>
          </cell>
          <cell r="B308">
            <v>106.73</v>
          </cell>
          <cell r="C308">
            <v>106.73</v>
          </cell>
          <cell r="D308">
            <v>106.73</v>
          </cell>
          <cell r="E308">
            <v>106.73</v>
          </cell>
          <cell r="F308">
            <v>106.73</v>
          </cell>
          <cell r="G308">
            <v>106.73</v>
          </cell>
          <cell r="H308">
            <v>106.73</v>
          </cell>
          <cell r="I308">
            <v>106.73</v>
          </cell>
          <cell r="J308">
            <v>106.73</v>
          </cell>
          <cell r="K308">
            <v>106.73</v>
          </cell>
          <cell r="L308">
            <v>106.73</v>
          </cell>
          <cell r="M308">
            <v>106.73</v>
          </cell>
          <cell r="N308">
            <v>1</v>
          </cell>
        </row>
        <row r="309">
          <cell r="A309" t="str">
            <v>SENTNL_2_CTG8</v>
          </cell>
          <cell r="B309">
            <v>106.85</v>
          </cell>
          <cell r="C309">
            <v>106.85</v>
          </cell>
          <cell r="D309">
            <v>106.85</v>
          </cell>
          <cell r="E309">
            <v>106.85</v>
          </cell>
          <cell r="F309">
            <v>106.85</v>
          </cell>
          <cell r="G309">
            <v>106.85</v>
          </cell>
          <cell r="H309">
            <v>106.85</v>
          </cell>
          <cell r="I309">
            <v>106.85</v>
          </cell>
          <cell r="J309">
            <v>106.85</v>
          </cell>
          <cell r="K309">
            <v>106.85</v>
          </cell>
          <cell r="L309">
            <v>106.85</v>
          </cell>
          <cell r="M309">
            <v>106.85</v>
          </cell>
          <cell r="N309">
            <v>1</v>
          </cell>
        </row>
        <row r="310">
          <cell r="A310" t="str">
            <v>SGREGY_6_SANGER</v>
          </cell>
          <cell r="B310">
            <v>33.08</v>
          </cell>
          <cell r="C310">
            <v>33.08</v>
          </cell>
          <cell r="D310">
            <v>33.08</v>
          </cell>
          <cell r="E310">
            <v>33.08</v>
          </cell>
          <cell r="F310">
            <v>33.08</v>
          </cell>
          <cell r="G310">
            <v>33.08</v>
          </cell>
          <cell r="H310">
            <v>33.08</v>
          </cell>
          <cell r="I310">
            <v>33.08</v>
          </cell>
          <cell r="J310">
            <v>33.08</v>
          </cell>
          <cell r="K310">
            <v>33.08</v>
          </cell>
          <cell r="L310">
            <v>33.08</v>
          </cell>
          <cell r="M310">
            <v>33.08</v>
          </cell>
          <cell r="N310">
            <v>1</v>
          </cell>
        </row>
        <row r="311">
          <cell r="A311" t="str">
            <v>SIERRA_1_UNITS</v>
          </cell>
          <cell r="B311">
            <v>32.43</v>
          </cell>
          <cell r="C311">
            <v>32.43</v>
          </cell>
          <cell r="D311">
            <v>32.43</v>
          </cell>
          <cell r="E311">
            <v>32.43</v>
          </cell>
          <cell r="F311">
            <v>32.43</v>
          </cell>
          <cell r="G311">
            <v>32.43</v>
          </cell>
          <cell r="H311">
            <v>32.43</v>
          </cell>
          <cell r="I311">
            <v>32.43</v>
          </cell>
          <cell r="J311">
            <v>32.43</v>
          </cell>
          <cell r="K311">
            <v>32.43</v>
          </cell>
          <cell r="L311">
            <v>32.43</v>
          </cell>
          <cell r="M311">
            <v>32.43</v>
          </cell>
          <cell r="N311">
            <v>1</v>
          </cell>
        </row>
        <row r="312">
          <cell r="A312" t="str">
            <v>SLATE_2_SLASR4</v>
          </cell>
          <cell r="B312">
            <v>50</v>
          </cell>
          <cell r="C312">
            <v>50</v>
          </cell>
          <cell r="D312">
            <v>50</v>
          </cell>
          <cell r="E312">
            <v>50</v>
          </cell>
          <cell r="F312">
            <v>50</v>
          </cell>
          <cell r="G312">
            <v>50</v>
          </cell>
          <cell r="H312">
            <v>50</v>
          </cell>
          <cell r="I312">
            <v>50</v>
          </cell>
          <cell r="J312">
            <v>50</v>
          </cell>
          <cell r="K312">
            <v>50</v>
          </cell>
          <cell r="L312">
            <v>50</v>
          </cell>
          <cell r="M312">
            <v>50</v>
          </cell>
          <cell r="N312">
            <v>3</v>
          </cell>
        </row>
        <row r="313">
          <cell r="A313" t="str">
            <v>SLATE_2_SLASR5</v>
          </cell>
          <cell r="B313">
            <v>10</v>
          </cell>
          <cell r="C313">
            <v>10</v>
          </cell>
          <cell r="D313">
            <v>10</v>
          </cell>
          <cell r="E313">
            <v>10</v>
          </cell>
          <cell r="F313">
            <v>10</v>
          </cell>
          <cell r="G313">
            <v>10</v>
          </cell>
          <cell r="H313">
            <v>10</v>
          </cell>
          <cell r="I313">
            <v>10</v>
          </cell>
          <cell r="J313">
            <v>10</v>
          </cell>
          <cell r="K313">
            <v>10</v>
          </cell>
          <cell r="L313">
            <v>10</v>
          </cell>
          <cell r="M313">
            <v>10</v>
          </cell>
          <cell r="N313">
            <v>2</v>
          </cell>
        </row>
        <row r="314">
          <cell r="A314" t="str">
            <v>SLYCRK_1_UNIT 1</v>
          </cell>
          <cell r="B314">
            <v>6.67</v>
          </cell>
          <cell r="C314">
            <v>7.81</v>
          </cell>
          <cell r="D314">
            <v>8.49</v>
          </cell>
          <cell r="E314">
            <v>9.6999999999999993</v>
          </cell>
          <cell r="F314">
            <v>10.130000000000001</v>
          </cell>
          <cell r="G314">
            <v>10.34</v>
          </cell>
          <cell r="H314">
            <v>11.11</v>
          </cell>
          <cell r="I314">
            <v>9.7200000000000006</v>
          </cell>
          <cell r="J314">
            <v>6.69</v>
          </cell>
          <cell r="K314">
            <v>6.72</v>
          </cell>
          <cell r="L314">
            <v>9.4600000000000009</v>
          </cell>
          <cell r="M314">
            <v>8.49</v>
          </cell>
          <cell r="N314">
            <v>1</v>
          </cell>
        </row>
        <row r="315">
          <cell r="A315" t="str">
            <v>SMPRIP_1_SMPSON</v>
          </cell>
          <cell r="B315">
            <v>46.05</v>
          </cell>
          <cell r="C315">
            <v>46.05</v>
          </cell>
          <cell r="D315">
            <v>46.05</v>
          </cell>
          <cell r="E315">
            <v>46.05</v>
          </cell>
          <cell r="F315">
            <v>46.05</v>
          </cell>
          <cell r="G315">
            <v>46.05</v>
          </cell>
          <cell r="H315">
            <v>46.05</v>
          </cell>
          <cell r="I315">
            <v>46.05</v>
          </cell>
          <cell r="J315">
            <v>46.05</v>
          </cell>
          <cell r="K315">
            <v>46.05</v>
          </cell>
          <cell r="L315">
            <v>46.05</v>
          </cell>
          <cell r="M315">
            <v>46.05</v>
          </cell>
          <cell r="N315">
            <v>1</v>
          </cell>
        </row>
        <row r="316">
          <cell r="A316" t="str">
            <v>SMUDGO_7_UNIT 1</v>
          </cell>
          <cell r="B316">
            <v>32</v>
          </cell>
          <cell r="C316">
            <v>32</v>
          </cell>
          <cell r="D316">
            <v>32</v>
          </cell>
          <cell r="E316">
            <v>32</v>
          </cell>
          <cell r="F316">
            <v>32</v>
          </cell>
          <cell r="G316">
            <v>32</v>
          </cell>
          <cell r="H316">
            <v>32</v>
          </cell>
          <cell r="I316">
            <v>32</v>
          </cell>
          <cell r="J316">
            <v>32</v>
          </cell>
          <cell r="K316">
            <v>32</v>
          </cell>
          <cell r="L316">
            <v>32</v>
          </cell>
          <cell r="M316">
            <v>32</v>
          </cell>
          <cell r="N316">
            <v>1</v>
          </cell>
        </row>
        <row r="317">
          <cell r="A317" t="str">
            <v>SNCLRA_2_SILBT1</v>
          </cell>
          <cell r="B317">
            <v>22</v>
          </cell>
          <cell r="C317">
            <v>22</v>
          </cell>
          <cell r="D317">
            <v>22</v>
          </cell>
          <cell r="E317">
            <v>22</v>
          </cell>
          <cell r="F317">
            <v>22</v>
          </cell>
          <cell r="G317">
            <v>22</v>
          </cell>
          <cell r="H317">
            <v>22</v>
          </cell>
          <cell r="I317">
            <v>22</v>
          </cell>
          <cell r="J317">
            <v>22</v>
          </cell>
          <cell r="K317">
            <v>22</v>
          </cell>
          <cell r="L317">
            <v>22</v>
          </cell>
          <cell r="M317">
            <v>22</v>
          </cell>
          <cell r="N317">
            <v>3</v>
          </cell>
        </row>
        <row r="318">
          <cell r="A318" t="str">
            <v>SNCLRA_2_UNIT</v>
          </cell>
          <cell r="B318">
            <v>27.5</v>
          </cell>
          <cell r="C318">
            <v>27.5</v>
          </cell>
          <cell r="D318">
            <v>27.5</v>
          </cell>
          <cell r="E318">
            <v>27.5</v>
          </cell>
          <cell r="F318">
            <v>27.5</v>
          </cell>
          <cell r="G318">
            <v>27.5</v>
          </cell>
          <cell r="H318">
            <v>27.5</v>
          </cell>
          <cell r="I318">
            <v>27.5</v>
          </cell>
          <cell r="J318">
            <v>27.5</v>
          </cell>
          <cell r="K318">
            <v>27.5</v>
          </cell>
          <cell r="L318">
            <v>27.5</v>
          </cell>
          <cell r="M318">
            <v>27.5</v>
          </cell>
          <cell r="N318">
            <v>1</v>
          </cell>
        </row>
        <row r="319">
          <cell r="A319" t="str">
            <v>SNCLRA_2_VESBT1</v>
          </cell>
          <cell r="B319">
            <v>200</v>
          </cell>
          <cell r="C319">
            <v>200</v>
          </cell>
          <cell r="D319">
            <v>200</v>
          </cell>
          <cell r="E319">
            <v>200</v>
          </cell>
          <cell r="F319">
            <v>200</v>
          </cell>
          <cell r="G319">
            <v>200</v>
          </cell>
          <cell r="H319">
            <v>200</v>
          </cell>
          <cell r="I319">
            <v>200</v>
          </cell>
          <cell r="J319">
            <v>200</v>
          </cell>
          <cell r="K319">
            <v>200</v>
          </cell>
          <cell r="L319">
            <v>200</v>
          </cell>
          <cell r="M319">
            <v>200</v>
          </cell>
          <cell r="N319">
            <v>3</v>
          </cell>
        </row>
        <row r="320">
          <cell r="A320" t="str">
            <v>SNCLRA_6_OXGEN</v>
          </cell>
          <cell r="B320">
            <v>47.7</v>
          </cell>
          <cell r="C320">
            <v>47.7</v>
          </cell>
          <cell r="D320">
            <v>47.7</v>
          </cell>
          <cell r="E320">
            <v>47.7</v>
          </cell>
          <cell r="F320">
            <v>47.7</v>
          </cell>
          <cell r="G320">
            <v>47.7</v>
          </cell>
          <cell r="H320">
            <v>47.7</v>
          </cell>
          <cell r="I320">
            <v>47.7</v>
          </cell>
          <cell r="J320">
            <v>47.7</v>
          </cell>
          <cell r="K320">
            <v>47.7</v>
          </cell>
          <cell r="L320">
            <v>47.7</v>
          </cell>
          <cell r="M320">
            <v>47.7</v>
          </cell>
          <cell r="N320">
            <v>2</v>
          </cell>
        </row>
        <row r="321">
          <cell r="A321" t="str">
            <v>SPAULD_6_UNIT12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1</v>
          </cell>
        </row>
        <row r="322">
          <cell r="A322" t="str">
            <v>SPICER_1_UNITS</v>
          </cell>
          <cell r="B322">
            <v>2.16</v>
          </cell>
          <cell r="C322">
            <v>0.42</v>
          </cell>
          <cell r="D322">
            <v>0.35</v>
          </cell>
          <cell r="E322">
            <v>0.19</v>
          </cell>
          <cell r="F322">
            <v>0.21</v>
          </cell>
          <cell r="G322">
            <v>1.84</v>
          </cell>
          <cell r="H322">
            <v>2.57</v>
          </cell>
          <cell r="I322">
            <v>1.94</v>
          </cell>
          <cell r="J322">
            <v>1.5</v>
          </cell>
          <cell r="K322">
            <v>1.92</v>
          </cell>
          <cell r="L322">
            <v>1.21</v>
          </cell>
          <cell r="M322">
            <v>1.01</v>
          </cell>
          <cell r="N322">
            <v>1</v>
          </cell>
        </row>
        <row r="323">
          <cell r="A323" t="str">
            <v>STANIS_7_UNIT 1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1</v>
          </cell>
        </row>
        <row r="324">
          <cell r="A324" t="str">
            <v>STANTN_2_STAGT1</v>
          </cell>
          <cell r="B324">
            <v>49.65</v>
          </cell>
          <cell r="C324">
            <v>49.65</v>
          </cell>
          <cell r="D324">
            <v>49.65</v>
          </cell>
          <cell r="E324">
            <v>49.65</v>
          </cell>
          <cell r="F324">
            <v>49.65</v>
          </cell>
          <cell r="G324">
            <v>49.65</v>
          </cell>
          <cell r="H324">
            <v>49.65</v>
          </cell>
          <cell r="I324">
            <v>49.65</v>
          </cell>
          <cell r="J324">
            <v>49.65</v>
          </cell>
          <cell r="K324">
            <v>49.65</v>
          </cell>
          <cell r="L324">
            <v>49.65</v>
          </cell>
          <cell r="M324">
            <v>49.65</v>
          </cell>
          <cell r="N324">
            <v>1</v>
          </cell>
        </row>
        <row r="325">
          <cell r="A325" t="str">
            <v>STANTN_2_STAGT2</v>
          </cell>
          <cell r="B325">
            <v>49.65</v>
          </cell>
          <cell r="C325">
            <v>49.65</v>
          </cell>
          <cell r="D325">
            <v>49.65</v>
          </cell>
          <cell r="E325">
            <v>49.65</v>
          </cell>
          <cell r="F325">
            <v>49.65</v>
          </cell>
          <cell r="G325">
            <v>49.65</v>
          </cell>
          <cell r="H325">
            <v>49.65</v>
          </cell>
          <cell r="I325">
            <v>49.65</v>
          </cell>
          <cell r="J325">
            <v>49.65</v>
          </cell>
          <cell r="K325">
            <v>49.65</v>
          </cell>
          <cell r="L325">
            <v>49.65</v>
          </cell>
          <cell r="M325">
            <v>49.65</v>
          </cell>
          <cell r="N325">
            <v>1</v>
          </cell>
        </row>
        <row r="326">
          <cell r="A326" t="str">
            <v>STIGCT_2_LODI</v>
          </cell>
          <cell r="B326">
            <v>14.5</v>
          </cell>
          <cell r="C326">
            <v>14.5</v>
          </cell>
          <cell r="D326">
            <v>14.5</v>
          </cell>
          <cell r="E326">
            <v>14.5</v>
          </cell>
          <cell r="F326">
            <v>14.5</v>
          </cell>
          <cell r="G326">
            <v>14.5</v>
          </cell>
          <cell r="H326">
            <v>14.5</v>
          </cell>
          <cell r="I326">
            <v>14.5</v>
          </cell>
          <cell r="J326">
            <v>14.5</v>
          </cell>
          <cell r="K326">
            <v>14.5</v>
          </cell>
          <cell r="L326">
            <v>14.5</v>
          </cell>
          <cell r="M326">
            <v>14.5</v>
          </cell>
          <cell r="N326">
            <v>1</v>
          </cell>
        </row>
        <row r="327">
          <cell r="A327" t="str">
            <v>SUNRIS_2_PL1X3</v>
          </cell>
          <cell r="B327">
            <v>491.02</v>
          </cell>
          <cell r="C327">
            <v>491.02</v>
          </cell>
          <cell r="D327">
            <v>491.02</v>
          </cell>
          <cell r="E327">
            <v>491.02</v>
          </cell>
          <cell r="F327">
            <v>491.02</v>
          </cell>
          <cell r="G327">
            <v>491.02</v>
          </cell>
          <cell r="H327">
            <v>491.02</v>
          </cell>
          <cell r="I327">
            <v>491.02</v>
          </cell>
          <cell r="J327">
            <v>491.02</v>
          </cell>
          <cell r="K327">
            <v>491.02</v>
          </cell>
          <cell r="L327">
            <v>491.02</v>
          </cell>
          <cell r="M327">
            <v>491.02</v>
          </cell>
          <cell r="N327">
            <v>1</v>
          </cell>
        </row>
        <row r="328">
          <cell r="A328" t="str">
            <v>SUNSET_2_UNITS</v>
          </cell>
          <cell r="B328">
            <v>248</v>
          </cell>
          <cell r="C328">
            <v>248</v>
          </cell>
          <cell r="D328">
            <v>248</v>
          </cell>
          <cell r="E328">
            <v>245</v>
          </cell>
          <cell r="F328">
            <v>240</v>
          </cell>
          <cell r="G328">
            <v>234</v>
          </cell>
          <cell r="H328">
            <v>229</v>
          </cell>
          <cell r="I328">
            <v>229</v>
          </cell>
          <cell r="J328">
            <v>231</v>
          </cell>
          <cell r="K328">
            <v>243</v>
          </cell>
          <cell r="L328">
            <v>246</v>
          </cell>
          <cell r="M328">
            <v>248</v>
          </cell>
          <cell r="N328">
            <v>1</v>
          </cell>
        </row>
        <row r="329">
          <cell r="A329" t="str">
            <v>SYCAMR_2_UNIT 2</v>
          </cell>
          <cell r="B329">
            <v>74</v>
          </cell>
          <cell r="C329">
            <v>74</v>
          </cell>
          <cell r="D329">
            <v>74</v>
          </cell>
          <cell r="E329">
            <v>74</v>
          </cell>
          <cell r="F329">
            <v>74</v>
          </cell>
          <cell r="G329">
            <v>73.67</v>
          </cell>
          <cell r="H329">
            <v>73.33</v>
          </cell>
          <cell r="I329">
            <v>73.33</v>
          </cell>
          <cell r="J329">
            <v>73.67</v>
          </cell>
          <cell r="K329">
            <v>74</v>
          </cell>
          <cell r="L329">
            <v>74</v>
          </cell>
          <cell r="M329">
            <v>74</v>
          </cell>
          <cell r="N329">
            <v>1</v>
          </cell>
        </row>
        <row r="330">
          <cell r="A330" t="str">
            <v>SYCAMR_2_UNIT 3</v>
          </cell>
          <cell r="B330">
            <v>73</v>
          </cell>
          <cell r="C330">
            <v>73</v>
          </cell>
          <cell r="D330">
            <v>73</v>
          </cell>
          <cell r="E330">
            <v>73</v>
          </cell>
          <cell r="F330">
            <v>73</v>
          </cell>
          <cell r="G330">
            <v>73</v>
          </cell>
          <cell r="H330">
            <v>73</v>
          </cell>
          <cell r="I330">
            <v>73</v>
          </cell>
          <cell r="J330">
            <v>73</v>
          </cell>
          <cell r="K330">
            <v>73</v>
          </cell>
          <cell r="L330">
            <v>73</v>
          </cell>
          <cell r="M330">
            <v>73</v>
          </cell>
          <cell r="N330">
            <v>1</v>
          </cell>
        </row>
        <row r="331">
          <cell r="A331" t="str">
            <v>SYCAMR_2_UNIT 4</v>
          </cell>
          <cell r="B331">
            <v>73</v>
          </cell>
          <cell r="C331">
            <v>73</v>
          </cell>
          <cell r="D331">
            <v>73</v>
          </cell>
          <cell r="E331">
            <v>73</v>
          </cell>
          <cell r="F331">
            <v>73</v>
          </cell>
          <cell r="G331">
            <v>73</v>
          </cell>
          <cell r="H331">
            <v>73</v>
          </cell>
          <cell r="I331">
            <v>73</v>
          </cell>
          <cell r="J331">
            <v>73</v>
          </cell>
          <cell r="K331">
            <v>73</v>
          </cell>
          <cell r="L331">
            <v>73</v>
          </cell>
          <cell r="M331">
            <v>73</v>
          </cell>
          <cell r="N331">
            <v>1</v>
          </cell>
        </row>
        <row r="332">
          <cell r="A332" t="str">
            <v>TERMEX_2_PL1X3</v>
          </cell>
          <cell r="B332">
            <v>445</v>
          </cell>
          <cell r="C332">
            <v>445</v>
          </cell>
          <cell r="D332">
            <v>445</v>
          </cell>
          <cell r="E332">
            <v>445</v>
          </cell>
          <cell r="F332">
            <v>441</v>
          </cell>
          <cell r="G332">
            <v>433</v>
          </cell>
          <cell r="H332">
            <v>431</v>
          </cell>
          <cell r="I332">
            <v>433</v>
          </cell>
          <cell r="J332">
            <v>436</v>
          </cell>
          <cell r="K332">
            <v>445</v>
          </cell>
          <cell r="L332">
            <v>445</v>
          </cell>
          <cell r="M332">
            <v>445</v>
          </cell>
          <cell r="N332">
            <v>1</v>
          </cell>
        </row>
        <row r="333">
          <cell r="A333" t="str">
            <v>TIGRCK_7_UNITS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1</v>
          </cell>
        </row>
        <row r="334">
          <cell r="A334" t="str">
            <v>TOWNSITE_2_MEADDYN</v>
          </cell>
          <cell r="B334">
            <v>180</v>
          </cell>
          <cell r="C334">
            <v>180</v>
          </cell>
          <cell r="D334">
            <v>180</v>
          </cell>
          <cell r="E334">
            <v>180</v>
          </cell>
          <cell r="F334">
            <v>180</v>
          </cell>
          <cell r="G334">
            <v>180</v>
          </cell>
          <cell r="H334">
            <v>180</v>
          </cell>
          <cell r="I334">
            <v>180</v>
          </cell>
          <cell r="J334">
            <v>180</v>
          </cell>
          <cell r="K334">
            <v>180</v>
          </cell>
          <cell r="L334">
            <v>180</v>
          </cell>
          <cell r="M334">
            <v>180</v>
          </cell>
          <cell r="N334">
            <v>3</v>
          </cell>
        </row>
        <row r="335">
          <cell r="A335" t="str">
            <v>TRNQLT_2_RETBT1</v>
          </cell>
          <cell r="B335">
            <v>144</v>
          </cell>
          <cell r="C335">
            <v>144</v>
          </cell>
          <cell r="D335">
            <v>144</v>
          </cell>
          <cell r="E335">
            <v>144</v>
          </cell>
          <cell r="F335">
            <v>144</v>
          </cell>
          <cell r="G335">
            <v>144</v>
          </cell>
          <cell r="H335">
            <v>144</v>
          </cell>
          <cell r="I335">
            <v>144</v>
          </cell>
          <cell r="J335">
            <v>144</v>
          </cell>
          <cell r="K335">
            <v>144</v>
          </cell>
          <cell r="L335">
            <v>144</v>
          </cell>
          <cell r="M335">
            <v>144</v>
          </cell>
          <cell r="N335">
            <v>2</v>
          </cell>
        </row>
        <row r="336">
          <cell r="A336" t="str">
            <v>UKIAH_7_LAKEMN</v>
          </cell>
          <cell r="B336">
            <v>0.87</v>
          </cell>
          <cell r="C336">
            <v>0.42</v>
          </cell>
          <cell r="D336">
            <v>0.95</v>
          </cell>
          <cell r="E336">
            <v>0.55000000000000004</v>
          </cell>
          <cell r="F336">
            <v>0.6</v>
          </cell>
          <cell r="G336">
            <v>0.68</v>
          </cell>
          <cell r="H336">
            <v>0.76</v>
          </cell>
          <cell r="I336">
            <v>0.7</v>
          </cell>
          <cell r="J336">
            <v>0.6</v>
          </cell>
          <cell r="K336">
            <v>0.45</v>
          </cell>
          <cell r="L336">
            <v>0.28000000000000003</v>
          </cell>
          <cell r="M336">
            <v>0.4</v>
          </cell>
          <cell r="N336">
            <v>1</v>
          </cell>
        </row>
        <row r="337">
          <cell r="A337" t="str">
            <v>USWND4_2_UNIT2</v>
          </cell>
          <cell r="B337">
            <v>7.4</v>
          </cell>
          <cell r="C337">
            <v>7.4</v>
          </cell>
          <cell r="D337">
            <v>7.35</v>
          </cell>
          <cell r="E337">
            <v>6.41</v>
          </cell>
          <cell r="F337">
            <v>7.4</v>
          </cell>
          <cell r="G337">
            <v>7.4</v>
          </cell>
          <cell r="H337">
            <v>7.4</v>
          </cell>
          <cell r="I337">
            <v>7.4</v>
          </cell>
          <cell r="J337">
            <v>7.4</v>
          </cell>
          <cell r="K337">
            <v>7.23</v>
          </cell>
          <cell r="L337">
            <v>7.4</v>
          </cell>
          <cell r="M337">
            <v>7.4</v>
          </cell>
          <cell r="N337">
            <v>1</v>
          </cell>
        </row>
        <row r="338">
          <cell r="A338" t="str">
            <v>VACADX_1_UNITA1</v>
          </cell>
          <cell r="B338">
            <v>50.61</v>
          </cell>
          <cell r="C338">
            <v>50.61</v>
          </cell>
          <cell r="D338">
            <v>50.61</v>
          </cell>
          <cell r="E338">
            <v>50.61</v>
          </cell>
          <cell r="F338">
            <v>50.61</v>
          </cell>
          <cell r="G338">
            <v>50.61</v>
          </cell>
          <cell r="H338">
            <v>50.61</v>
          </cell>
          <cell r="I338">
            <v>50.61</v>
          </cell>
          <cell r="J338">
            <v>50.61</v>
          </cell>
          <cell r="K338">
            <v>50.61</v>
          </cell>
          <cell r="L338">
            <v>50.61</v>
          </cell>
          <cell r="M338">
            <v>50.61</v>
          </cell>
          <cell r="N338">
            <v>1</v>
          </cell>
        </row>
        <row r="339">
          <cell r="A339" t="str">
            <v>VALLEY_5_PERRIS</v>
          </cell>
          <cell r="B339">
            <v>1.6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1</v>
          </cell>
        </row>
        <row r="340">
          <cell r="A340" t="str">
            <v>VERNON_6_GONZL1</v>
          </cell>
          <cell r="B340">
            <v>5.75</v>
          </cell>
          <cell r="C340">
            <v>5.75</v>
          </cell>
          <cell r="D340">
            <v>5.75</v>
          </cell>
          <cell r="E340">
            <v>5.75</v>
          </cell>
          <cell r="F340">
            <v>5.75</v>
          </cell>
          <cell r="G340">
            <v>5.75</v>
          </cell>
          <cell r="H340">
            <v>5.75</v>
          </cell>
          <cell r="I340">
            <v>5.75</v>
          </cell>
          <cell r="J340">
            <v>5.75</v>
          </cell>
          <cell r="K340">
            <v>5.75</v>
          </cell>
          <cell r="L340">
            <v>5.75</v>
          </cell>
          <cell r="M340">
            <v>5.75</v>
          </cell>
          <cell r="N340">
            <v>1</v>
          </cell>
        </row>
        <row r="341">
          <cell r="A341" t="str">
            <v>VERNON_6_GONZL2</v>
          </cell>
          <cell r="B341">
            <v>5.75</v>
          </cell>
          <cell r="C341">
            <v>5.75</v>
          </cell>
          <cell r="D341">
            <v>5.75</v>
          </cell>
          <cell r="E341">
            <v>5.75</v>
          </cell>
          <cell r="F341">
            <v>5.75</v>
          </cell>
          <cell r="G341">
            <v>5.75</v>
          </cell>
          <cell r="H341">
            <v>5.75</v>
          </cell>
          <cell r="I341">
            <v>5.75</v>
          </cell>
          <cell r="J341">
            <v>5.75</v>
          </cell>
          <cell r="K341">
            <v>5.75</v>
          </cell>
          <cell r="L341">
            <v>5.75</v>
          </cell>
          <cell r="M341">
            <v>5.75</v>
          </cell>
          <cell r="N341">
            <v>1</v>
          </cell>
        </row>
        <row r="342">
          <cell r="A342" t="str">
            <v>VERNON_6_MALBRG</v>
          </cell>
          <cell r="B342">
            <v>99</v>
          </cell>
          <cell r="C342">
            <v>99</v>
          </cell>
          <cell r="D342">
            <v>99</v>
          </cell>
          <cell r="E342">
            <v>99</v>
          </cell>
          <cell r="F342">
            <v>99</v>
          </cell>
          <cell r="G342">
            <v>99</v>
          </cell>
          <cell r="H342">
            <v>99</v>
          </cell>
          <cell r="I342">
            <v>99</v>
          </cell>
          <cell r="J342">
            <v>99</v>
          </cell>
          <cell r="K342">
            <v>99</v>
          </cell>
          <cell r="L342">
            <v>99</v>
          </cell>
          <cell r="M342">
            <v>99</v>
          </cell>
          <cell r="N342">
            <v>1</v>
          </cell>
        </row>
        <row r="343">
          <cell r="A343" t="str">
            <v>VESTAL_2_WELLHD</v>
          </cell>
          <cell r="B343">
            <v>49</v>
          </cell>
          <cell r="C343">
            <v>49</v>
          </cell>
          <cell r="D343">
            <v>49</v>
          </cell>
          <cell r="E343">
            <v>49</v>
          </cell>
          <cell r="F343">
            <v>49</v>
          </cell>
          <cell r="G343">
            <v>49</v>
          </cell>
          <cell r="H343">
            <v>49</v>
          </cell>
          <cell r="I343">
            <v>49</v>
          </cell>
          <cell r="J343">
            <v>49</v>
          </cell>
          <cell r="K343">
            <v>49</v>
          </cell>
          <cell r="L343">
            <v>49</v>
          </cell>
          <cell r="M343">
            <v>49</v>
          </cell>
          <cell r="N343">
            <v>1</v>
          </cell>
        </row>
        <row r="344">
          <cell r="A344" t="str">
            <v>VILLPK_2_VALLYV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3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2.4</v>
          </cell>
          <cell r="L344">
            <v>3</v>
          </cell>
          <cell r="M344">
            <v>3</v>
          </cell>
          <cell r="N344">
            <v>1</v>
          </cell>
        </row>
        <row r="345">
          <cell r="A345" t="str">
            <v>VILLPK_6_MWDYOR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1</v>
          </cell>
        </row>
        <row r="346">
          <cell r="A346" t="str">
            <v>VISTRA_5_DALBT1</v>
          </cell>
          <cell r="B346">
            <v>200</v>
          </cell>
          <cell r="C346">
            <v>200</v>
          </cell>
          <cell r="D346">
            <v>200</v>
          </cell>
          <cell r="E346">
            <v>200</v>
          </cell>
          <cell r="F346">
            <v>200</v>
          </cell>
          <cell r="G346">
            <v>200</v>
          </cell>
          <cell r="H346">
            <v>200</v>
          </cell>
          <cell r="I346">
            <v>200</v>
          </cell>
          <cell r="J346">
            <v>200</v>
          </cell>
          <cell r="K346">
            <v>200</v>
          </cell>
          <cell r="L346">
            <v>200</v>
          </cell>
          <cell r="M346">
            <v>200</v>
          </cell>
          <cell r="N346">
            <v>1</v>
          </cell>
        </row>
        <row r="347">
          <cell r="A347" t="str">
            <v>VISTRA_5_DALBT2</v>
          </cell>
          <cell r="B347">
            <v>200</v>
          </cell>
          <cell r="C347">
            <v>200</v>
          </cell>
          <cell r="D347">
            <v>200</v>
          </cell>
          <cell r="E347">
            <v>200</v>
          </cell>
          <cell r="F347">
            <v>200</v>
          </cell>
          <cell r="G347">
            <v>200</v>
          </cell>
          <cell r="H347">
            <v>200</v>
          </cell>
          <cell r="I347">
            <v>200</v>
          </cell>
          <cell r="J347">
            <v>200</v>
          </cell>
          <cell r="K347">
            <v>200</v>
          </cell>
          <cell r="L347">
            <v>200</v>
          </cell>
          <cell r="M347">
            <v>200</v>
          </cell>
          <cell r="N347">
            <v>1</v>
          </cell>
        </row>
        <row r="348">
          <cell r="A348" t="str">
            <v>VISTRA_5_DALBT3</v>
          </cell>
          <cell r="B348">
            <v>200</v>
          </cell>
          <cell r="C348">
            <v>200</v>
          </cell>
          <cell r="D348">
            <v>200</v>
          </cell>
          <cell r="E348">
            <v>200</v>
          </cell>
          <cell r="F348">
            <v>200</v>
          </cell>
          <cell r="G348">
            <v>200</v>
          </cell>
          <cell r="H348">
            <v>200</v>
          </cell>
          <cell r="I348">
            <v>200</v>
          </cell>
          <cell r="J348">
            <v>200</v>
          </cell>
          <cell r="K348">
            <v>200</v>
          </cell>
          <cell r="L348">
            <v>200</v>
          </cell>
          <cell r="M348">
            <v>200</v>
          </cell>
          <cell r="N348">
            <v>1</v>
          </cell>
        </row>
        <row r="349">
          <cell r="A349" t="str">
            <v>VISTRA_5_DALBT4</v>
          </cell>
          <cell r="B349">
            <v>200</v>
          </cell>
          <cell r="C349">
            <v>200</v>
          </cell>
          <cell r="D349">
            <v>200</v>
          </cell>
          <cell r="E349">
            <v>200</v>
          </cell>
          <cell r="F349">
            <v>200</v>
          </cell>
          <cell r="G349">
            <v>200</v>
          </cell>
          <cell r="H349">
            <v>200</v>
          </cell>
          <cell r="I349">
            <v>200</v>
          </cell>
          <cell r="J349">
            <v>200</v>
          </cell>
          <cell r="K349">
            <v>200</v>
          </cell>
          <cell r="L349">
            <v>200</v>
          </cell>
          <cell r="M349">
            <v>200</v>
          </cell>
          <cell r="N349">
            <v>1</v>
          </cell>
        </row>
        <row r="350">
          <cell r="A350" t="str">
            <v>VLCNTR_6_VCEBT1</v>
          </cell>
          <cell r="B350">
            <v>108</v>
          </cell>
          <cell r="C350">
            <v>108</v>
          </cell>
          <cell r="D350">
            <v>108</v>
          </cell>
          <cell r="E350">
            <v>108</v>
          </cell>
          <cell r="F350">
            <v>108</v>
          </cell>
          <cell r="G350">
            <v>108</v>
          </cell>
          <cell r="H350">
            <v>108</v>
          </cell>
          <cell r="I350">
            <v>108</v>
          </cell>
          <cell r="J350">
            <v>108</v>
          </cell>
          <cell r="K350">
            <v>108</v>
          </cell>
          <cell r="L350">
            <v>108</v>
          </cell>
          <cell r="M350">
            <v>108</v>
          </cell>
          <cell r="N350">
            <v>1</v>
          </cell>
        </row>
        <row r="351">
          <cell r="A351" t="str">
            <v>VLCNTR_6_VCEBT2</v>
          </cell>
          <cell r="B351">
            <v>136.49</v>
          </cell>
          <cell r="C351">
            <v>136.49</v>
          </cell>
          <cell r="D351">
            <v>136.49</v>
          </cell>
          <cell r="E351">
            <v>136.49</v>
          </cell>
          <cell r="F351">
            <v>136.49</v>
          </cell>
          <cell r="G351">
            <v>136.49</v>
          </cell>
          <cell r="H351">
            <v>136.49</v>
          </cell>
          <cell r="I351">
            <v>136.49</v>
          </cell>
          <cell r="J351">
            <v>136.49</v>
          </cell>
          <cell r="K351">
            <v>136.49</v>
          </cell>
          <cell r="L351">
            <v>136.49</v>
          </cell>
          <cell r="M351">
            <v>136.49</v>
          </cell>
          <cell r="N351">
            <v>2</v>
          </cell>
        </row>
        <row r="352">
          <cell r="A352" t="str">
            <v>VSTAES_6_VESBT1</v>
          </cell>
          <cell r="B352">
            <v>50</v>
          </cell>
          <cell r="C352">
            <v>50</v>
          </cell>
          <cell r="D352">
            <v>50</v>
          </cell>
          <cell r="E352">
            <v>50</v>
          </cell>
          <cell r="F352">
            <v>50</v>
          </cell>
          <cell r="G352">
            <v>50</v>
          </cell>
          <cell r="H352">
            <v>50</v>
          </cell>
          <cell r="I352">
            <v>50</v>
          </cell>
          <cell r="J352">
            <v>50</v>
          </cell>
          <cell r="K352">
            <v>50</v>
          </cell>
          <cell r="L352">
            <v>50</v>
          </cell>
          <cell r="M352">
            <v>50</v>
          </cell>
          <cell r="N352">
            <v>1</v>
          </cell>
        </row>
        <row r="353">
          <cell r="A353" t="str">
            <v>WALCRK_2_CTG1</v>
          </cell>
          <cell r="B353">
            <v>96.43</v>
          </cell>
          <cell r="C353">
            <v>96.43</v>
          </cell>
          <cell r="D353">
            <v>96.43</v>
          </cell>
          <cell r="E353">
            <v>96.43</v>
          </cell>
          <cell r="F353">
            <v>96.43</v>
          </cell>
          <cell r="G353">
            <v>96.43</v>
          </cell>
          <cell r="H353">
            <v>96.43</v>
          </cell>
          <cell r="I353">
            <v>96.43</v>
          </cell>
          <cell r="J353">
            <v>96.43</v>
          </cell>
          <cell r="K353">
            <v>96.43</v>
          </cell>
          <cell r="L353">
            <v>96.43</v>
          </cell>
          <cell r="M353">
            <v>96.43</v>
          </cell>
          <cell r="N353">
            <v>1</v>
          </cell>
        </row>
        <row r="354">
          <cell r="A354" t="str">
            <v>WALCRK_2_CTG2</v>
          </cell>
          <cell r="B354">
            <v>96.91</v>
          </cell>
          <cell r="C354">
            <v>96.91</v>
          </cell>
          <cell r="D354">
            <v>96.91</v>
          </cell>
          <cell r="E354">
            <v>96.91</v>
          </cell>
          <cell r="F354">
            <v>96.91</v>
          </cell>
          <cell r="G354">
            <v>96.91</v>
          </cell>
          <cell r="H354">
            <v>96.91</v>
          </cell>
          <cell r="I354">
            <v>96.91</v>
          </cell>
          <cell r="J354">
            <v>96.91</v>
          </cell>
          <cell r="K354">
            <v>96.91</v>
          </cell>
          <cell r="L354">
            <v>96.91</v>
          </cell>
          <cell r="M354">
            <v>96.91</v>
          </cell>
          <cell r="N354">
            <v>1</v>
          </cell>
        </row>
        <row r="355">
          <cell r="A355" t="str">
            <v>WALCRK_2_CTG3</v>
          </cell>
          <cell r="B355">
            <v>96.65</v>
          </cell>
          <cell r="C355">
            <v>96.65</v>
          </cell>
          <cell r="D355">
            <v>96.65</v>
          </cell>
          <cell r="E355">
            <v>96.65</v>
          </cell>
          <cell r="F355">
            <v>96.65</v>
          </cell>
          <cell r="G355">
            <v>96.65</v>
          </cell>
          <cell r="H355">
            <v>96.65</v>
          </cell>
          <cell r="I355">
            <v>96.65</v>
          </cell>
          <cell r="J355">
            <v>96.65</v>
          </cell>
          <cell r="K355">
            <v>96.65</v>
          </cell>
          <cell r="L355">
            <v>96.65</v>
          </cell>
          <cell r="M355">
            <v>96.65</v>
          </cell>
          <cell r="N355">
            <v>1</v>
          </cell>
        </row>
        <row r="356">
          <cell r="A356" t="str">
            <v>WALCRK_2_CTG4</v>
          </cell>
          <cell r="B356">
            <v>96.49</v>
          </cell>
          <cell r="C356">
            <v>96.49</v>
          </cell>
          <cell r="D356">
            <v>96.49</v>
          </cell>
          <cell r="E356">
            <v>96.49</v>
          </cell>
          <cell r="F356">
            <v>96.49</v>
          </cell>
          <cell r="G356">
            <v>96.49</v>
          </cell>
          <cell r="H356">
            <v>96.49</v>
          </cell>
          <cell r="I356">
            <v>96.49</v>
          </cell>
          <cell r="J356">
            <v>96.49</v>
          </cell>
          <cell r="K356">
            <v>96.49</v>
          </cell>
          <cell r="L356">
            <v>96.49</v>
          </cell>
          <cell r="M356">
            <v>96.49</v>
          </cell>
          <cell r="N356">
            <v>1</v>
          </cell>
        </row>
        <row r="357">
          <cell r="A357" t="str">
            <v>WALCRK_2_CTG5</v>
          </cell>
          <cell r="B357">
            <v>96.65</v>
          </cell>
          <cell r="C357">
            <v>96.65</v>
          </cell>
          <cell r="D357">
            <v>96.65</v>
          </cell>
          <cell r="E357">
            <v>96.65</v>
          </cell>
          <cell r="F357">
            <v>96.65</v>
          </cell>
          <cell r="G357">
            <v>96.65</v>
          </cell>
          <cell r="H357">
            <v>96.65</v>
          </cell>
          <cell r="I357">
            <v>96.65</v>
          </cell>
          <cell r="J357">
            <v>96.65</v>
          </cell>
          <cell r="K357">
            <v>96.65</v>
          </cell>
          <cell r="L357">
            <v>96.65</v>
          </cell>
          <cell r="M357">
            <v>96.65</v>
          </cell>
          <cell r="N357">
            <v>1</v>
          </cell>
        </row>
        <row r="358">
          <cell r="A358" t="str">
            <v>WARNE_2_UNIT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1</v>
          </cell>
        </row>
        <row r="359">
          <cell r="A359" t="str">
            <v>WDLEAF_7_UNIT 1</v>
          </cell>
          <cell r="B359">
            <v>60</v>
          </cell>
          <cell r="C359">
            <v>60</v>
          </cell>
          <cell r="D359">
            <v>40</v>
          </cell>
          <cell r="E359">
            <v>60</v>
          </cell>
          <cell r="F359">
            <v>60</v>
          </cell>
          <cell r="G359">
            <v>60</v>
          </cell>
          <cell r="H359">
            <v>60</v>
          </cell>
          <cell r="I359">
            <v>56</v>
          </cell>
          <cell r="J359">
            <v>56</v>
          </cell>
          <cell r="K359">
            <v>48</v>
          </cell>
          <cell r="L359">
            <v>60</v>
          </cell>
          <cell r="M359">
            <v>59</v>
          </cell>
          <cell r="N359">
            <v>1</v>
          </cell>
        </row>
        <row r="360">
          <cell r="A360" t="str">
            <v>WESTPT_2_UNIT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1</v>
          </cell>
        </row>
        <row r="361">
          <cell r="A361" t="str">
            <v>WISE_1_UNIT 1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1</v>
          </cell>
        </row>
        <row r="362">
          <cell r="A362" t="str">
            <v>WISE_1_UNIT 2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1</v>
          </cell>
        </row>
        <row r="363">
          <cell r="A363" t="str">
            <v>WISHON_6_UNITS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2</v>
          </cell>
        </row>
        <row r="364">
          <cell r="A364" t="str">
            <v>WOLFSK_1_UNITA1</v>
          </cell>
          <cell r="B364">
            <v>46.9</v>
          </cell>
          <cell r="C364">
            <v>46.9</v>
          </cell>
          <cell r="D364">
            <v>46.9</v>
          </cell>
          <cell r="E364">
            <v>46.9</v>
          </cell>
          <cell r="F364">
            <v>46.9</v>
          </cell>
          <cell r="G364">
            <v>46.9</v>
          </cell>
          <cell r="H364">
            <v>46.9</v>
          </cell>
          <cell r="I364">
            <v>46.9</v>
          </cell>
          <cell r="J364">
            <v>46.9</v>
          </cell>
          <cell r="K364">
            <v>46.9</v>
          </cell>
          <cell r="L364">
            <v>46.9</v>
          </cell>
          <cell r="M364">
            <v>46.9</v>
          </cell>
          <cell r="N364">
            <v>1</v>
          </cell>
        </row>
        <row r="365">
          <cell r="A365" t="str">
            <v>YUBACT_1_SUNSWT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1</v>
          </cell>
        </row>
        <row r="366">
          <cell r="A366" t="str">
            <v>YUBACT_6_UNITA1</v>
          </cell>
          <cell r="B366">
            <v>47.16</v>
          </cell>
          <cell r="C366">
            <v>47.16</v>
          </cell>
          <cell r="D366">
            <v>47.16</v>
          </cell>
          <cell r="E366">
            <v>47.16</v>
          </cell>
          <cell r="F366">
            <v>47.16</v>
          </cell>
          <cell r="G366">
            <v>47.16</v>
          </cell>
          <cell r="H366">
            <v>47.16</v>
          </cell>
          <cell r="I366">
            <v>47.16</v>
          </cell>
          <cell r="J366">
            <v>47.16</v>
          </cell>
          <cell r="K366">
            <v>47.16</v>
          </cell>
          <cell r="L366">
            <v>47.16</v>
          </cell>
          <cell r="M366">
            <v>47.16</v>
          </cell>
          <cell r="N366">
            <v>1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ertification"/>
      <sheetName val="LSE Allocations"/>
      <sheetName val="ID and Local Area"/>
      <sheetName val="Summary Year Ahead"/>
      <sheetName val="Summary Month Ahead"/>
      <sheetName val="I_Phys_Res_Import_RA_Res"/>
      <sheetName val="II_Construc"/>
      <sheetName val="III_Demand_Response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C5" t="str">
            <v>ALHMBR_1_ALHSLR</v>
          </cell>
          <cell r="D5">
            <v>1</v>
          </cell>
          <cell r="E5" t="str">
            <v/>
          </cell>
          <cell r="F5">
            <v>4</v>
          </cell>
        </row>
        <row r="6">
          <cell r="C6" t="str">
            <v>ARKANS_1_ARKSLR</v>
          </cell>
          <cell r="D6">
            <v>1</v>
          </cell>
          <cell r="E6" t="str">
            <v/>
          </cell>
          <cell r="F6">
            <v>4</v>
          </cell>
        </row>
        <row r="7">
          <cell r="C7" t="str">
            <v>ARLVAL_5_SOLAR</v>
          </cell>
          <cell r="D7">
            <v>2.54</v>
          </cell>
          <cell r="E7" t="str">
            <v/>
          </cell>
          <cell r="F7">
            <v>4</v>
          </cell>
        </row>
        <row r="8">
          <cell r="C8" t="str">
            <v>BORDER_6_UNITA1</v>
          </cell>
          <cell r="D8">
            <v>22</v>
          </cell>
          <cell r="E8">
            <v>22</v>
          </cell>
          <cell r="F8">
            <v>4</v>
          </cell>
        </row>
        <row r="9">
          <cell r="C9" t="str">
            <v>BREGGO_6_DEGRSL</v>
          </cell>
          <cell r="D9">
            <v>0.13</v>
          </cell>
          <cell r="E9">
            <v>1.7</v>
          </cell>
          <cell r="F9">
            <v>4</v>
          </cell>
        </row>
        <row r="10">
          <cell r="C10" t="str">
            <v>BREGGO_6_SOLAR</v>
          </cell>
          <cell r="D10">
            <v>0.52</v>
          </cell>
          <cell r="E10">
            <v>7.02</v>
          </cell>
          <cell r="F10">
            <v>4</v>
          </cell>
        </row>
        <row r="11">
          <cell r="C11" t="str">
            <v>CALPSS_6_SOLAR1</v>
          </cell>
          <cell r="D11">
            <v>0.39</v>
          </cell>
          <cell r="E11" t="str">
            <v/>
          </cell>
          <cell r="F11">
            <v>4</v>
          </cell>
        </row>
        <row r="12">
          <cell r="C12" t="str">
            <v>CARLS1_2_CARCT1</v>
          </cell>
          <cell r="D12">
            <v>422</v>
          </cell>
          <cell r="E12">
            <v>422</v>
          </cell>
          <cell r="F12">
            <v>3</v>
          </cell>
        </row>
        <row r="13">
          <cell r="C13" t="str">
            <v>CARLS2_1_CARCT1</v>
          </cell>
          <cell r="D13">
            <v>105.5</v>
          </cell>
          <cell r="E13">
            <v>105.5</v>
          </cell>
          <cell r="F13">
            <v>3</v>
          </cell>
        </row>
        <row r="14">
          <cell r="C14" t="str">
            <v>CATLNA_2_SOLAR</v>
          </cell>
          <cell r="D14">
            <v>2.2000000000000002</v>
          </cell>
          <cell r="E14" t="str">
            <v/>
          </cell>
          <cell r="F14">
            <v>4</v>
          </cell>
        </row>
        <row r="15">
          <cell r="C15" t="str">
            <v>CHILLS_1_SYCENG</v>
          </cell>
          <cell r="D15">
            <v>0.45</v>
          </cell>
          <cell r="E15">
            <v>0.47</v>
          </cell>
          <cell r="F15">
            <v>4</v>
          </cell>
        </row>
        <row r="16">
          <cell r="C16" t="str">
            <v>CHILLS_7_UNITA1</v>
          </cell>
          <cell r="D16">
            <v>1.75</v>
          </cell>
          <cell r="E16">
            <v>1.52</v>
          </cell>
          <cell r="F16">
            <v>4</v>
          </cell>
        </row>
        <row r="17">
          <cell r="C17" t="str">
            <v>CNTNLA_2_SOLAR1</v>
          </cell>
          <cell r="D17">
            <v>2.5</v>
          </cell>
          <cell r="E17">
            <v>33.75</v>
          </cell>
          <cell r="F17">
            <v>4</v>
          </cell>
        </row>
        <row r="18">
          <cell r="C18" t="str">
            <v>CNTNLA_2_SOLAR2</v>
          </cell>
          <cell r="D18">
            <v>0.91</v>
          </cell>
          <cell r="E18">
            <v>12.31</v>
          </cell>
          <cell r="F18">
            <v>4</v>
          </cell>
        </row>
        <row r="19">
          <cell r="C19" t="str">
            <v>CPVERD_2_SOLAR</v>
          </cell>
          <cell r="D19">
            <v>2.78</v>
          </cell>
          <cell r="E19">
            <v>37.53</v>
          </cell>
          <cell r="F19">
            <v>4</v>
          </cell>
        </row>
        <row r="20">
          <cell r="C20" t="str">
            <v>CRELMN_6_RAMON1</v>
          </cell>
          <cell r="D20">
            <v>0.04</v>
          </cell>
          <cell r="E20">
            <v>0.54</v>
          </cell>
          <cell r="F20">
            <v>4</v>
          </cell>
        </row>
        <row r="21">
          <cell r="C21" t="str">
            <v>CRELMN_6_RAMON2</v>
          </cell>
          <cell r="D21">
            <v>0.1</v>
          </cell>
          <cell r="E21">
            <v>1.35</v>
          </cell>
          <cell r="F21">
            <v>4</v>
          </cell>
        </row>
        <row r="22">
          <cell r="C22" t="str">
            <v>CRELMN_6_RAMSR3</v>
          </cell>
          <cell r="D22">
            <v>7.0000000000000007E-2</v>
          </cell>
          <cell r="E22">
            <v>0.94</v>
          </cell>
          <cell r="F22">
            <v>4</v>
          </cell>
        </row>
        <row r="23">
          <cell r="C23" t="str">
            <v>CRSTWD_6_KUMYAY</v>
          </cell>
          <cell r="D23">
            <v>4</v>
          </cell>
          <cell r="E23">
            <v>10.5</v>
          </cell>
          <cell r="F23">
            <v>4</v>
          </cell>
        </row>
        <row r="24">
          <cell r="C24" t="str">
            <v>CSLR4S_2_SOLAR</v>
          </cell>
          <cell r="D24">
            <v>2.6</v>
          </cell>
          <cell r="E24">
            <v>35.1</v>
          </cell>
          <cell r="F24">
            <v>4</v>
          </cell>
        </row>
        <row r="25">
          <cell r="C25" t="str">
            <v>ELCAJN_6_EB1BT1</v>
          </cell>
          <cell r="D25">
            <v>7.5</v>
          </cell>
          <cell r="E25">
            <v>7.5</v>
          </cell>
          <cell r="F25">
            <v>1</v>
          </cell>
        </row>
        <row r="26">
          <cell r="C26" t="str">
            <v>ELCAJN_6_LM6K</v>
          </cell>
          <cell r="D26">
            <v>48.1</v>
          </cell>
          <cell r="E26">
            <v>48.1</v>
          </cell>
          <cell r="F26">
            <v>4</v>
          </cell>
        </row>
        <row r="27">
          <cell r="C27" t="str">
            <v>ELCAJN_6_UNITA1</v>
          </cell>
          <cell r="D27">
            <v>45.42</v>
          </cell>
          <cell r="E27">
            <v>45.42</v>
          </cell>
          <cell r="F27">
            <v>4</v>
          </cell>
        </row>
        <row r="28">
          <cell r="C28" t="str">
            <v>ENERSJ_2_WIND</v>
          </cell>
          <cell r="D28">
            <v>12.41</v>
          </cell>
          <cell r="E28">
            <v>32.57</v>
          </cell>
          <cell r="F28">
            <v>4</v>
          </cell>
        </row>
        <row r="29">
          <cell r="C29" t="str">
            <v>ESCNDO_6_EB1BT1</v>
          </cell>
          <cell r="D29">
            <v>10</v>
          </cell>
          <cell r="E29">
            <v>10</v>
          </cell>
          <cell r="F29">
            <v>1</v>
          </cell>
        </row>
        <row r="30">
          <cell r="C30" t="str">
            <v>ESCNDO_6_EB2BT2</v>
          </cell>
          <cell r="D30">
            <v>10</v>
          </cell>
          <cell r="E30">
            <v>10</v>
          </cell>
          <cell r="F30">
            <v>1</v>
          </cell>
        </row>
        <row r="31">
          <cell r="C31" t="str">
            <v>ESCNDO_6_EB3BT3</v>
          </cell>
          <cell r="D31">
            <v>10</v>
          </cell>
          <cell r="E31">
            <v>10</v>
          </cell>
          <cell r="F31">
            <v>1</v>
          </cell>
        </row>
        <row r="32">
          <cell r="C32" t="str">
            <v>ESCNDO_6_PL1X2</v>
          </cell>
          <cell r="D32">
            <v>48.71</v>
          </cell>
          <cell r="E32">
            <v>48.71</v>
          </cell>
          <cell r="F32">
            <v>4</v>
          </cell>
        </row>
        <row r="33">
          <cell r="C33" t="str">
            <v>ESCNDO_6_UNITB1</v>
          </cell>
          <cell r="D33">
            <v>23</v>
          </cell>
          <cell r="E33">
            <v>23</v>
          </cell>
          <cell r="F33">
            <v>4</v>
          </cell>
        </row>
        <row r="34">
          <cell r="C34" t="str">
            <v>ESCO_6_GLMQF</v>
          </cell>
          <cell r="D34">
            <v>49.9</v>
          </cell>
          <cell r="E34">
            <v>36.409999999999997</v>
          </cell>
          <cell r="F34">
            <v>4</v>
          </cell>
        </row>
        <row r="35">
          <cell r="C35" t="str">
            <v>IVSLRP_2_SOLAR1</v>
          </cell>
          <cell r="D35">
            <v>4</v>
          </cell>
          <cell r="E35">
            <v>54</v>
          </cell>
          <cell r="F35">
            <v>4</v>
          </cell>
        </row>
        <row r="36">
          <cell r="C36" t="str">
            <v>IVWEST_2_SOLAR1</v>
          </cell>
          <cell r="D36">
            <v>3</v>
          </cell>
          <cell r="E36">
            <v>40.5</v>
          </cell>
          <cell r="F36">
            <v>4</v>
          </cell>
        </row>
        <row r="37">
          <cell r="C37" t="str">
            <v>LAKHDG_6_UNIT 1</v>
          </cell>
          <cell r="D37">
            <v>20</v>
          </cell>
          <cell r="E37">
            <v>20</v>
          </cell>
          <cell r="F37">
            <v>2</v>
          </cell>
        </row>
        <row r="38">
          <cell r="C38" t="str">
            <v>LAKHDG_6_UNIT 2</v>
          </cell>
          <cell r="D38">
            <v>20</v>
          </cell>
          <cell r="E38">
            <v>20</v>
          </cell>
          <cell r="F38">
            <v>2</v>
          </cell>
        </row>
        <row r="39">
          <cell r="C39" t="str">
            <v>LILIAC_6_SOLAR</v>
          </cell>
          <cell r="D39">
            <v>0.06</v>
          </cell>
          <cell r="E39">
            <v>0.81</v>
          </cell>
          <cell r="F39">
            <v>4</v>
          </cell>
        </row>
        <row r="40">
          <cell r="C40" t="str">
            <v>MANZNA_2_WIND</v>
          </cell>
          <cell r="D40">
            <v>8</v>
          </cell>
          <cell r="E40" t="str">
            <v/>
          </cell>
          <cell r="F40">
            <v>4</v>
          </cell>
        </row>
        <row r="41">
          <cell r="C41" t="str">
            <v>MARCPW_6_SOLAR1</v>
          </cell>
          <cell r="D41">
            <v>0.4</v>
          </cell>
          <cell r="E41" t="str">
            <v/>
          </cell>
          <cell r="F41">
            <v>4</v>
          </cell>
        </row>
        <row r="42">
          <cell r="C42" t="str">
            <v>MIDWD_7_CORAMB</v>
          </cell>
          <cell r="D42">
            <v>0.6</v>
          </cell>
          <cell r="E42" t="str">
            <v/>
          </cell>
          <cell r="F42">
            <v>4</v>
          </cell>
        </row>
        <row r="43">
          <cell r="C43" t="str">
            <v>MRGT_6_MEF2</v>
          </cell>
          <cell r="D43">
            <v>44</v>
          </cell>
          <cell r="E43">
            <v>44</v>
          </cell>
          <cell r="F43">
            <v>4</v>
          </cell>
        </row>
        <row r="44">
          <cell r="C44" t="str">
            <v>MRGT_6_MMAREF</v>
          </cell>
          <cell r="D44">
            <v>45</v>
          </cell>
          <cell r="E44">
            <v>45</v>
          </cell>
          <cell r="F44">
            <v>4</v>
          </cell>
        </row>
        <row r="45">
          <cell r="C45" t="str">
            <v>MRGT_6_TGEBT1</v>
          </cell>
          <cell r="D45">
            <v>30</v>
          </cell>
          <cell r="E45">
            <v>30</v>
          </cell>
          <cell r="F45">
            <v>4</v>
          </cell>
        </row>
        <row r="46">
          <cell r="C46" t="str">
            <v>MSHGTS_6_MMARLF</v>
          </cell>
          <cell r="D46">
            <v>3.52</v>
          </cell>
          <cell r="E46">
            <v>3.8</v>
          </cell>
          <cell r="F46">
            <v>4</v>
          </cell>
        </row>
        <row r="47">
          <cell r="C47" t="str">
            <v>MSSION_2_QF</v>
          </cell>
          <cell r="D47">
            <v>0.44</v>
          </cell>
          <cell r="E47">
            <v>0.41</v>
          </cell>
          <cell r="F47">
            <v>4</v>
          </cell>
        </row>
        <row r="48">
          <cell r="C48" t="str">
            <v>NGILAA_5_SDGDYN</v>
          </cell>
          <cell r="D48">
            <v>52</v>
          </cell>
          <cell r="E48" t="str">
            <v/>
          </cell>
          <cell r="F48">
            <v>4</v>
          </cell>
        </row>
        <row r="49">
          <cell r="C49" t="str">
            <v>OAKWD_6_ZEPHWD</v>
          </cell>
          <cell r="D49">
            <v>0.28000000000000003</v>
          </cell>
          <cell r="E49" t="str">
            <v/>
          </cell>
          <cell r="F49">
            <v>4</v>
          </cell>
        </row>
        <row r="50">
          <cell r="C50" t="str">
            <v>OCTILO_5_WIND</v>
          </cell>
          <cell r="D50">
            <v>21.2</v>
          </cell>
          <cell r="E50">
            <v>55.65</v>
          </cell>
          <cell r="F50">
            <v>4</v>
          </cell>
        </row>
        <row r="51">
          <cell r="C51" t="str">
            <v>OGROVE_6_PL1X2</v>
          </cell>
          <cell r="D51">
            <v>96</v>
          </cell>
          <cell r="E51">
            <v>96</v>
          </cell>
          <cell r="F51">
            <v>4</v>
          </cell>
        </row>
        <row r="52">
          <cell r="C52" t="str">
            <v>OTMESA_2_PL1X3</v>
          </cell>
          <cell r="D52">
            <v>168.6</v>
          </cell>
          <cell r="E52">
            <v>168.6</v>
          </cell>
          <cell r="F52">
            <v>4</v>
          </cell>
        </row>
        <row r="53">
          <cell r="C53" t="str">
            <v>PALOMR_2_PL1X3</v>
          </cell>
          <cell r="D53">
            <v>561.21</v>
          </cell>
          <cell r="E53">
            <v>561.21</v>
          </cell>
          <cell r="F53">
            <v>4</v>
          </cell>
        </row>
        <row r="54">
          <cell r="C54" t="str">
            <v>PIOPIC_2_CTG1</v>
          </cell>
          <cell r="D54">
            <v>111.3</v>
          </cell>
          <cell r="E54">
            <v>111.3</v>
          </cell>
          <cell r="F54">
            <v>4</v>
          </cell>
        </row>
        <row r="55">
          <cell r="C55" t="str">
            <v>PIOPIC_2_CTG2</v>
          </cell>
          <cell r="D55">
            <v>112.7</v>
          </cell>
          <cell r="E55">
            <v>112.7</v>
          </cell>
          <cell r="F55">
            <v>4</v>
          </cell>
        </row>
        <row r="56">
          <cell r="C56" t="str">
            <v>PIOPIC_2_CTG3</v>
          </cell>
          <cell r="D56">
            <v>112</v>
          </cell>
          <cell r="E56">
            <v>112</v>
          </cell>
          <cell r="F56">
            <v>4</v>
          </cell>
        </row>
        <row r="57">
          <cell r="C57" t="str">
            <v>ROSMDW_2_WIND1</v>
          </cell>
          <cell r="D57">
            <v>11.2</v>
          </cell>
          <cell r="E57" t="str">
            <v/>
          </cell>
          <cell r="F57">
            <v>4</v>
          </cell>
        </row>
        <row r="58">
          <cell r="C58" t="str">
            <v>SAMPSN_6_KELCO1</v>
          </cell>
          <cell r="D58">
            <v>3.58</v>
          </cell>
          <cell r="E58">
            <v>0.9</v>
          </cell>
          <cell r="F58">
            <v>4</v>
          </cell>
        </row>
        <row r="59">
          <cell r="C59" t="str">
            <v>SDG3_NOB_I_F_NOB</v>
          </cell>
          <cell r="D59">
            <v>100</v>
          </cell>
          <cell r="E59" t="str">
            <v/>
          </cell>
          <cell r="F59">
            <v>4</v>
          </cell>
        </row>
        <row r="60">
          <cell r="C60" t="str">
            <v>SENTNL_2_CTG1</v>
          </cell>
          <cell r="D60">
            <v>3.92</v>
          </cell>
          <cell r="E60" t="str">
            <v/>
          </cell>
          <cell r="F60">
            <v>1</v>
          </cell>
        </row>
        <row r="61">
          <cell r="C61" t="str">
            <v>SENTNL_2_CTG2</v>
          </cell>
          <cell r="D61">
            <v>7.16</v>
          </cell>
          <cell r="E61" t="str">
            <v/>
          </cell>
          <cell r="F61">
            <v>1</v>
          </cell>
        </row>
        <row r="62">
          <cell r="C62" t="str">
            <v>SENTNL_2_CTG3</v>
          </cell>
          <cell r="D62">
            <v>8.84</v>
          </cell>
          <cell r="E62" t="str">
            <v/>
          </cell>
          <cell r="F62">
            <v>1</v>
          </cell>
        </row>
        <row r="63">
          <cell r="C63" t="str">
            <v>SENTNL_2_CTG4</v>
          </cell>
          <cell r="D63">
            <v>4.08</v>
          </cell>
          <cell r="E63" t="str">
            <v/>
          </cell>
          <cell r="F63">
            <v>1</v>
          </cell>
        </row>
        <row r="64">
          <cell r="C64" t="str">
            <v>SENTNL_2_CTG5</v>
          </cell>
          <cell r="D64">
            <v>3.71</v>
          </cell>
          <cell r="E64" t="str">
            <v/>
          </cell>
          <cell r="F64">
            <v>1</v>
          </cell>
        </row>
        <row r="65">
          <cell r="C65" t="str">
            <v>SENTNL_2_CTG6</v>
          </cell>
          <cell r="D65">
            <v>4.01</v>
          </cell>
          <cell r="E65" t="str">
            <v/>
          </cell>
          <cell r="F65">
            <v>1</v>
          </cell>
        </row>
        <row r="66">
          <cell r="C66" t="str">
            <v>SENTNL_2_CTG7</v>
          </cell>
          <cell r="D66">
            <v>9.67</v>
          </cell>
          <cell r="E66" t="str">
            <v/>
          </cell>
          <cell r="F66">
            <v>1</v>
          </cell>
        </row>
        <row r="67">
          <cell r="C67" t="str">
            <v>SENTNL_2_CTG8</v>
          </cell>
          <cell r="D67">
            <v>0.05</v>
          </cell>
          <cell r="E67" t="str">
            <v/>
          </cell>
          <cell r="F67">
            <v>1</v>
          </cell>
        </row>
        <row r="68">
          <cell r="C68" t="str">
            <v>SMRCOS_6_LNDFIL</v>
          </cell>
          <cell r="D68">
            <v>1.5</v>
          </cell>
          <cell r="E68">
            <v>1.5</v>
          </cell>
          <cell r="F68">
            <v>4</v>
          </cell>
        </row>
        <row r="69">
          <cell r="C69" t="str">
            <v>SNORA_2_SNRSLR</v>
          </cell>
          <cell r="D69">
            <v>1</v>
          </cell>
          <cell r="E69" t="str">
            <v/>
          </cell>
          <cell r="F69">
            <v>4</v>
          </cell>
        </row>
        <row r="70">
          <cell r="C70" t="str">
            <v>TERMEX_2_PL1X3</v>
          </cell>
          <cell r="D70">
            <v>449</v>
          </cell>
          <cell r="E70">
            <v>440.09</v>
          </cell>
          <cell r="F70">
            <v>4</v>
          </cell>
        </row>
        <row r="71">
          <cell r="C71" t="str">
            <v>VLCNTR_6_VCSLR</v>
          </cell>
          <cell r="D71">
            <v>0.05</v>
          </cell>
          <cell r="E71">
            <v>0.63</v>
          </cell>
          <cell r="F71">
            <v>4</v>
          </cell>
        </row>
        <row r="72">
          <cell r="C72" t="str">
            <v>VLCNTR_6_VCSLR1</v>
          </cell>
          <cell r="D72">
            <v>0.05</v>
          </cell>
          <cell r="E72">
            <v>0.68</v>
          </cell>
          <cell r="F72">
            <v>4</v>
          </cell>
        </row>
        <row r="73">
          <cell r="C73" t="str">
            <v>VLCNTR_6_VCSLR2</v>
          </cell>
          <cell r="D73">
            <v>0.1</v>
          </cell>
          <cell r="E73">
            <v>1.35</v>
          </cell>
          <cell r="F73">
            <v>4</v>
          </cell>
        </row>
        <row r="74">
          <cell r="C74" t="str">
            <v>VSTAES_6_VESBT1</v>
          </cell>
          <cell r="D74">
            <v>10</v>
          </cell>
          <cell r="E74">
            <v>10</v>
          </cell>
          <cell r="F74">
            <v>4</v>
          </cell>
        </row>
        <row r="75">
          <cell r="C75" t="str">
            <v>WISTRA_2_WRSSR1</v>
          </cell>
          <cell r="D75">
            <v>0.9</v>
          </cell>
          <cell r="E75">
            <v>12.15</v>
          </cell>
          <cell r="F75">
            <v>4</v>
          </cell>
        </row>
      </sheetData>
      <sheetData sheetId="7"/>
      <sheetData sheetId="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 Descriptions"/>
      <sheetName val="2019 NQC List"/>
      <sheetName val="2019 Other"/>
      <sheetName val="2019 Technology Factors"/>
      <sheetName val="List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ct Info"/>
      <sheetName val="Contract Info NotYetOnline"/>
      <sheetName val="Instructions"/>
      <sheetName val="Contract Info_sys_FULL"/>
      <sheetName val="Contract Info_sys"/>
      <sheetName val="Contract Info_loc"/>
      <sheetName val="Contract Info_flex"/>
      <sheetName val="Contract Info_EO"/>
      <sheetName val="Contract Info_FULL"/>
      <sheetName val="Notes"/>
      <sheetName val="DataValid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 t="str">
            <v>3Phase</v>
          </cell>
          <cell r="D2" t="str">
            <v>IOU/LSE Owned</v>
          </cell>
          <cell r="F2" t="str">
            <v>Nuclear</v>
          </cell>
          <cell r="H2" t="str">
            <v>Y</v>
          </cell>
          <cell r="X2" t="str">
            <v>ADLIN_1_UNIT 1</v>
          </cell>
        </row>
        <row r="3">
          <cell r="A3" t="str">
            <v>Calpine</v>
          </cell>
          <cell r="D3" t="str">
            <v>RA Only</v>
          </cell>
          <cell r="F3" t="str">
            <v>Fossil</v>
          </cell>
          <cell r="H3" t="str">
            <v>N</v>
          </cell>
          <cell r="X3" t="str">
            <v>ADLIN_1_UNIT 2</v>
          </cell>
        </row>
        <row r="4">
          <cell r="A4" t="str">
            <v>Commerce</v>
          </cell>
          <cell r="D4" t="str">
            <v>RA + Other</v>
          </cell>
          <cell r="F4" t="str">
            <v>Hydro</v>
          </cell>
          <cell r="X4" t="str">
            <v>ADLIN_1_UNITS</v>
          </cell>
        </row>
        <row r="5">
          <cell r="A5" t="str">
            <v>Montana</v>
          </cell>
          <cell r="D5" t="str">
            <v>Energy Only</v>
          </cell>
          <cell r="F5" t="str">
            <v>Renewable</v>
          </cell>
          <cell r="X5" t="str">
            <v>ADOBEE_1_SOLAR</v>
          </cell>
        </row>
        <row r="6">
          <cell r="A6" t="str">
            <v>Constellation</v>
          </cell>
          <cell r="F6" t="str">
            <v>Storage</v>
          </cell>
          <cell r="X6" t="str">
            <v>AGRICO_6_PL3N5</v>
          </cell>
        </row>
        <row r="7">
          <cell r="A7" t="str">
            <v>Direct</v>
          </cell>
          <cell r="F7" t="str">
            <v>Demand Response</v>
          </cell>
          <cell r="X7" t="str">
            <v>AGRICO_7_CTG3</v>
          </cell>
        </row>
        <row r="8">
          <cell r="A8" t="str">
            <v>EDF</v>
          </cell>
          <cell r="F8" t="str">
            <v>Other</v>
          </cell>
          <cell r="X8" t="str">
            <v>AGRICO_7_ICE5</v>
          </cell>
        </row>
        <row r="9">
          <cell r="A9" t="str">
            <v>Gexa</v>
          </cell>
          <cell r="X9" t="str">
            <v>AGRICO_7_UNIT</v>
          </cell>
        </row>
        <row r="10">
          <cell r="A10" t="str">
            <v>Glacial</v>
          </cell>
          <cell r="X10" t="str">
            <v>AGRICO_7_UNIT 2</v>
          </cell>
        </row>
        <row r="11">
          <cell r="A11" t="str">
            <v>Lancaster</v>
          </cell>
          <cell r="X11" t="str">
            <v>AGRICO_7_UNIT 4</v>
          </cell>
        </row>
        <row r="12">
          <cell r="A12" t="str">
            <v>Liberty</v>
          </cell>
          <cell r="X12" t="str">
            <v>AGUCAL_5_SOLAR1</v>
          </cell>
        </row>
        <row r="13">
          <cell r="A13" t="str">
            <v>MCE</v>
          </cell>
          <cell r="X13" t="str">
            <v>ALAMIT_7_UNIT 1</v>
          </cell>
        </row>
        <row r="14">
          <cell r="A14" t="str">
            <v>Noble</v>
          </cell>
          <cell r="X14" t="str">
            <v>ALAMIT_7_UNIT 2</v>
          </cell>
        </row>
        <row r="15">
          <cell r="A15" t="str">
            <v>PG&amp;E</v>
          </cell>
          <cell r="X15" t="str">
            <v>ALAMIT_7_UNIT 3</v>
          </cell>
        </row>
        <row r="16">
          <cell r="A16" t="str">
            <v>Pilot</v>
          </cell>
          <cell r="X16" t="str">
            <v>ALAMIT_7_UNIT 4</v>
          </cell>
        </row>
        <row r="17">
          <cell r="A17" t="str">
            <v>SDG&amp;E</v>
          </cell>
          <cell r="X17" t="str">
            <v>ALAMIT_7_UNIT 5</v>
          </cell>
        </row>
        <row r="18">
          <cell r="A18" t="str">
            <v>Shell</v>
          </cell>
          <cell r="X18" t="str">
            <v>ALAMIT_7_UNIT 6</v>
          </cell>
        </row>
        <row r="19">
          <cell r="A19" t="str">
            <v>SCP</v>
          </cell>
          <cell r="X19" t="str">
            <v>ALAMO_6_UNIT</v>
          </cell>
        </row>
        <row r="20">
          <cell r="A20" t="str">
            <v>SCE</v>
          </cell>
          <cell r="X20" t="str">
            <v>ALMEGT_1_UNIT 1</v>
          </cell>
        </row>
        <row r="21">
          <cell r="A21" t="str">
            <v>UCRegents</v>
          </cell>
          <cell r="X21" t="str">
            <v>ALMEGT_1_UNIT 2</v>
          </cell>
        </row>
        <row r="22">
          <cell r="A22" t="str">
            <v>Tiger</v>
          </cell>
          <cell r="X22" t="str">
            <v>ALPSLR_1_NTHSLR</v>
          </cell>
        </row>
        <row r="23">
          <cell r="X23" t="str">
            <v>ALPSLR_1_SPSSLR</v>
          </cell>
        </row>
        <row r="24">
          <cell r="X24" t="str">
            <v>ALT6DN_2_WIND7</v>
          </cell>
        </row>
        <row r="25">
          <cell r="X25" t="str">
            <v>ALT6DS_2_WIND9</v>
          </cell>
        </row>
        <row r="26">
          <cell r="X26" t="str">
            <v>ALTA3A_2_CPCE4</v>
          </cell>
        </row>
        <row r="27">
          <cell r="X27" t="str">
            <v>ALTA3A_2_CPCE5</v>
          </cell>
        </row>
        <row r="28">
          <cell r="X28" t="str">
            <v>ALTA3A_2_CPCE8</v>
          </cell>
        </row>
        <row r="29">
          <cell r="X29" t="str">
            <v>ALTA4A_2_CPCW1</v>
          </cell>
        </row>
        <row r="30">
          <cell r="X30" t="str">
            <v>ALTA4B_2_CPCW2</v>
          </cell>
        </row>
        <row r="31">
          <cell r="X31" t="str">
            <v>ALTA4B_2_CPCW3</v>
          </cell>
        </row>
        <row r="32">
          <cell r="X32" t="str">
            <v>ALTA4B_2_CPCW6</v>
          </cell>
        </row>
        <row r="33">
          <cell r="X33" t="str">
            <v>ALTA6B_2_WIND11</v>
          </cell>
        </row>
        <row r="34">
          <cell r="X34" t="str">
            <v>ALTA6E_2_WIND10</v>
          </cell>
        </row>
        <row r="35">
          <cell r="X35" t="str">
            <v>ALTMID_2_UNIT 1</v>
          </cell>
        </row>
        <row r="36">
          <cell r="X36" t="str">
            <v>ANAHM_2_CANYN1</v>
          </cell>
        </row>
        <row r="37">
          <cell r="X37" t="str">
            <v>ANAHM_2_CANYN2</v>
          </cell>
        </row>
        <row r="38">
          <cell r="X38" t="str">
            <v>ANAHM_2_CANYN3</v>
          </cell>
        </row>
        <row r="39">
          <cell r="X39" t="str">
            <v>ANAHM_2_CANYN4</v>
          </cell>
        </row>
        <row r="40">
          <cell r="X40" t="str">
            <v>ANAHM_7_CT</v>
          </cell>
        </row>
        <row r="41">
          <cell r="X41" t="str">
            <v>ANTLPE_2_QF</v>
          </cell>
        </row>
        <row r="42">
          <cell r="X42" t="str">
            <v>APLHIL_1_SLABCK</v>
          </cell>
        </row>
        <row r="43">
          <cell r="X43" t="str">
            <v>ARBWD_6_QF</v>
          </cell>
        </row>
        <row r="44">
          <cell r="X44" t="str">
            <v>ARCO_6_UCPPET</v>
          </cell>
        </row>
        <row r="45">
          <cell r="X45" t="str">
            <v>ARCOGN_2_UNIT 1</v>
          </cell>
        </row>
        <row r="46">
          <cell r="X46" t="str">
            <v>ARCOGN_2_UNIT 2</v>
          </cell>
        </row>
        <row r="47">
          <cell r="X47" t="str">
            <v>ARCOGN_2_UNIT 3</v>
          </cell>
        </row>
        <row r="48">
          <cell r="X48" t="str">
            <v>ARCOGN_2_UNIT 4</v>
          </cell>
        </row>
        <row r="49">
          <cell r="X49" t="str">
            <v>ARCOGN_2_UNIT 5</v>
          </cell>
        </row>
        <row r="50">
          <cell r="X50" t="str">
            <v>ARCOGN_2_UNIT 6</v>
          </cell>
        </row>
        <row r="51">
          <cell r="X51" t="str">
            <v>ARCOGN_2_UNITS</v>
          </cell>
        </row>
        <row r="52">
          <cell r="X52" t="str">
            <v>ARLVAL_5_SOLAR</v>
          </cell>
        </row>
        <row r="53">
          <cell r="X53" t="str">
            <v>ARVINN_6_ORION1</v>
          </cell>
        </row>
        <row r="54">
          <cell r="X54" t="str">
            <v>ARVINN_6_ORION2</v>
          </cell>
        </row>
        <row r="55">
          <cell r="X55" t="str">
            <v>ATWELL_1_SOLAR</v>
          </cell>
        </row>
        <row r="56">
          <cell r="X56" t="str">
            <v>AVENAL_6_AVPARK</v>
          </cell>
        </row>
        <row r="57">
          <cell r="X57" t="str">
            <v>AVENAL_6_SANDDG</v>
          </cell>
        </row>
        <row r="58">
          <cell r="X58" t="str">
            <v>AVENAL_6_SUNCTY</v>
          </cell>
        </row>
        <row r="59">
          <cell r="X59" t="str">
            <v>AVSOLR_2_SOLAR</v>
          </cell>
        </row>
        <row r="60">
          <cell r="X60" t="str">
            <v>AZUSA_2_HYDRO</v>
          </cell>
        </row>
        <row r="61">
          <cell r="X61" t="str">
            <v>BAHIA_7_UNITA1</v>
          </cell>
        </row>
        <row r="62">
          <cell r="X62" t="str">
            <v>BALCHS_7_UNIT 1</v>
          </cell>
        </row>
        <row r="63">
          <cell r="X63" t="str">
            <v>BALCHS_7_UNIT 2</v>
          </cell>
        </row>
        <row r="64">
          <cell r="X64" t="str">
            <v>BALCHS_7_UNIT 3</v>
          </cell>
        </row>
        <row r="65">
          <cell r="X65" t="str">
            <v>BARRE_2_QF</v>
          </cell>
        </row>
        <row r="66">
          <cell r="X66" t="str">
            <v>BARRE_6_PEAKER</v>
          </cell>
        </row>
        <row r="67">
          <cell r="X67" t="str">
            <v>BASICE_2_UNIT 1</v>
          </cell>
        </row>
        <row r="68">
          <cell r="X68" t="str">
            <v>BASICE_2_UNIT 2</v>
          </cell>
        </row>
        <row r="69">
          <cell r="X69" t="str">
            <v>BASICE_2_UNITS</v>
          </cell>
        </row>
        <row r="70">
          <cell r="X70" t="str">
            <v>BDGRCK_1_UNITS</v>
          </cell>
        </row>
        <row r="71">
          <cell r="X71" t="str">
            <v>BEARCN_2_UNIT 1</v>
          </cell>
        </row>
        <row r="72">
          <cell r="X72" t="str">
            <v>BEARCN_2_UNIT 2</v>
          </cell>
        </row>
        <row r="73">
          <cell r="X73" t="str">
            <v>BEARCN_2_UNITS</v>
          </cell>
        </row>
        <row r="74">
          <cell r="X74" t="str">
            <v>BEARDS_7_UNIT 1</v>
          </cell>
        </row>
        <row r="75">
          <cell r="X75" t="str">
            <v>BEARMT_1_UNIT</v>
          </cell>
        </row>
        <row r="76">
          <cell r="X76" t="str">
            <v>BELDEN_7_UNIT 1</v>
          </cell>
        </row>
        <row r="77">
          <cell r="X77" t="str">
            <v>BGCRK1_7_PORTAL</v>
          </cell>
        </row>
        <row r="78">
          <cell r="X78" t="str">
            <v>BGCRK1_7_UNIT 1</v>
          </cell>
        </row>
        <row r="79">
          <cell r="X79" t="str">
            <v>BGCRK1_7_UNIT 2</v>
          </cell>
        </row>
        <row r="80">
          <cell r="X80" t="str">
            <v>BGCRK1_7_UNIT 3</v>
          </cell>
        </row>
        <row r="81">
          <cell r="X81" t="str">
            <v>BGCRK1_7_UNIT 4</v>
          </cell>
        </row>
        <row r="82">
          <cell r="X82" t="str">
            <v>BGCRK2_7_UNIT 1</v>
          </cell>
        </row>
        <row r="83">
          <cell r="X83" t="str">
            <v>BGCRK2_7_UNIT 2</v>
          </cell>
        </row>
        <row r="84">
          <cell r="X84" t="str">
            <v>BGCRK2_7_UNIT 3</v>
          </cell>
        </row>
        <row r="85">
          <cell r="X85" t="str">
            <v>BGCRK2_7_UNIT 4</v>
          </cell>
        </row>
        <row r="86">
          <cell r="X86" t="str">
            <v>BGCRK2_7_UNIT 5</v>
          </cell>
        </row>
        <row r="87">
          <cell r="X87" t="str">
            <v>BGCRK2_7_UNIT 6</v>
          </cell>
        </row>
        <row r="88">
          <cell r="X88" t="str">
            <v>BGCRK3_7_UNIT 1</v>
          </cell>
        </row>
        <row r="89">
          <cell r="X89" t="str">
            <v>BGCRK3_7_UNIT 2</v>
          </cell>
        </row>
        <row r="90">
          <cell r="X90" t="str">
            <v>BGCRK3_7_UNIT 3</v>
          </cell>
        </row>
        <row r="91">
          <cell r="X91" t="str">
            <v>BGCRK3_7_UNIT 4</v>
          </cell>
        </row>
        <row r="92">
          <cell r="X92" t="str">
            <v>BGCRK3_7_UNIT 5</v>
          </cell>
        </row>
        <row r="93">
          <cell r="X93" t="str">
            <v>BGCRK4_7_UNIT 1</v>
          </cell>
        </row>
        <row r="94">
          <cell r="X94" t="str">
            <v>BGCRK4_7_UNIT 2</v>
          </cell>
        </row>
        <row r="95">
          <cell r="X95" t="str">
            <v>BGCRK8_7_UNIT 1</v>
          </cell>
        </row>
        <row r="96">
          <cell r="X96" t="str">
            <v>BGCRK8_7_UNIT 2</v>
          </cell>
        </row>
        <row r="97">
          <cell r="X97" t="str">
            <v>BIGCRK_2_EXESWD</v>
          </cell>
        </row>
        <row r="98">
          <cell r="X98" t="str">
            <v>BIGCRK_7_DAM7</v>
          </cell>
        </row>
        <row r="99">
          <cell r="X99" t="str">
            <v>BIGCRK_7_MAMRES</v>
          </cell>
        </row>
        <row r="100">
          <cell r="X100" t="str">
            <v>BIOMAS_1_UNIT 1</v>
          </cell>
        </row>
        <row r="101">
          <cell r="X101" t="str">
            <v>BISHOP_1_ALAMO</v>
          </cell>
        </row>
        <row r="102">
          <cell r="X102" t="str">
            <v>BISHOP_1_UNITS</v>
          </cell>
        </row>
        <row r="103">
          <cell r="X103" t="str">
            <v>BLACK_7_UNIT 1</v>
          </cell>
        </row>
        <row r="104">
          <cell r="X104" t="str">
            <v>BLACK_7_UNIT 2</v>
          </cell>
        </row>
        <row r="105">
          <cell r="X105" t="str">
            <v>BLAST_1_WIND</v>
          </cell>
        </row>
        <row r="106">
          <cell r="X106" t="str">
            <v>BLCKBT_2_STONEY</v>
          </cell>
        </row>
        <row r="107">
          <cell r="X107" t="str">
            <v>BLHVN_7_MENLOP</v>
          </cell>
        </row>
        <row r="108">
          <cell r="X108" t="str">
            <v>BLM E_2_UNIT 7</v>
          </cell>
        </row>
        <row r="109">
          <cell r="X109" t="str">
            <v>BLM E_2_UNIT 8</v>
          </cell>
        </row>
        <row r="110">
          <cell r="X110" t="str">
            <v>BLM W_2_UNIT 9</v>
          </cell>
        </row>
        <row r="111">
          <cell r="X111" t="str">
            <v>BLM_2_UNITS</v>
          </cell>
        </row>
        <row r="112">
          <cell r="X112" t="str">
            <v>BLULKE_6_BLUELK</v>
          </cell>
        </row>
        <row r="113">
          <cell r="X113" t="str">
            <v>BLYTHE_1_SOLAR1</v>
          </cell>
        </row>
        <row r="114">
          <cell r="X114" t="str">
            <v>BNNIEN_7_ALTAPH</v>
          </cell>
        </row>
        <row r="115">
          <cell r="X115" t="str">
            <v>BOGUE_1_UNITA1</v>
          </cell>
        </row>
        <row r="116">
          <cell r="X116" t="str">
            <v>BORDEN_2_QF</v>
          </cell>
        </row>
        <row r="117">
          <cell r="X117" t="str">
            <v>BORDER_6_UNITA1</v>
          </cell>
        </row>
        <row r="118">
          <cell r="X118" t="str">
            <v>BOWMN_6_UNIT</v>
          </cell>
        </row>
        <row r="119">
          <cell r="X119" t="str">
            <v>BRDGVL_7_BAKER</v>
          </cell>
        </row>
        <row r="120">
          <cell r="X120" t="str">
            <v>BRDSLD_2_HIWIND</v>
          </cell>
        </row>
        <row r="121">
          <cell r="X121" t="str">
            <v>BRDSLD_2_MTZUM2</v>
          </cell>
        </row>
        <row r="122">
          <cell r="X122" t="str">
            <v>BRDSLD_2_MTZUMA</v>
          </cell>
        </row>
        <row r="123">
          <cell r="X123" t="str">
            <v>BRDSLD_2_SHILO1</v>
          </cell>
        </row>
        <row r="124">
          <cell r="X124" t="str">
            <v>BRDSLD_2_SHILO2</v>
          </cell>
        </row>
        <row r="125">
          <cell r="X125" t="str">
            <v>BRDSLD_2_SHLO3A</v>
          </cell>
        </row>
        <row r="126">
          <cell r="X126" t="str">
            <v>BRDSLD_2_SHLO3B</v>
          </cell>
        </row>
        <row r="127">
          <cell r="X127" t="str">
            <v>BRDWAY_7_UNIT 3</v>
          </cell>
        </row>
        <row r="128">
          <cell r="X128" t="str">
            <v>BREGGO_6_SOLAR</v>
          </cell>
        </row>
        <row r="129">
          <cell r="X129" t="str">
            <v>BRODIE_2_WIND</v>
          </cell>
        </row>
        <row r="130">
          <cell r="X130" t="str">
            <v>BUCKBL_2_PL1X3</v>
          </cell>
        </row>
        <row r="131">
          <cell r="X131" t="str">
            <v>BUCKCK_7_OAKFLT</v>
          </cell>
        </row>
        <row r="132">
          <cell r="X132" t="str">
            <v>BUCKCK_7_PL1X2</v>
          </cell>
        </row>
        <row r="133">
          <cell r="X133" t="str">
            <v>BUCKCK_7_UNIT 1</v>
          </cell>
        </row>
        <row r="134">
          <cell r="X134" t="str">
            <v>BUCKCK_7_UNIT 2</v>
          </cell>
        </row>
        <row r="135">
          <cell r="X135" t="str">
            <v>BUCKWD_1_NPALM1</v>
          </cell>
        </row>
        <row r="136">
          <cell r="X136" t="str">
            <v>BUCKWD_7_WINTCV</v>
          </cell>
        </row>
        <row r="137">
          <cell r="X137" t="str">
            <v>BULLRD_7_SAGNES</v>
          </cell>
        </row>
        <row r="138">
          <cell r="X138" t="str">
            <v>BURNYF_2_UNIT 1</v>
          </cell>
        </row>
        <row r="139">
          <cell r="X139" t="str">
            <v>BUTTVL_7_UNIT 1</v>
          </cell>
        </row>
        <row r="140">
          <cell r="X140" t="str">
            <v>CABZON_1_WINDA1</v>
          </cell>
        </row>
        <row r="141">
          <cell r="X141" t="str">
            <v>CALGEN_1_UNITS</v>
          </cell>
        </row>
        <row r="142">
          <cell r="X142" t="str">
            <v>CALPIN_1_AGNEW</v>
          </cell>
        </row>
        <row r="143">
          <cell r="X143" t="str">
            <v>CAMCHE_1_PL1X3</v>
          </cell>
        </row>
        <row r="144">
          <cell r="X144" t="str">
            <v>CAMCHE_1_UNIT 1</v>
          </cell>
        </row>
        <row r="145">
          <cell r="X145" t="str">
            <v>CAMCHE_1_UNIT 2</v>
          </cell>
        </row>
        <row r="146">
          <cell r="X146" t="str">
            <v>CAMCHE_1_UNIT 3</v>
          </cell>
        </row>
        <row r="147">
          <cell r="X147" t="str">
            <v>CAMPFW_7_FARWST</v>
          </cell>
        </row>
        <row r="148">
          <cell r="X148" t="str">
            <v>CANTUA_1_SOLAR</v>
          </cell>
        </row>
        <row r="149">
          <cell r="X149" t="str">
            <v>CAPMAD_1_UNIT 1</v>
          </cell>
        </row>
        <row r="150">
          <cell r="X150" t="str">
            <v>CARBOU_7_PL2X3</v>
          </cell>
        </row>
        <row r="151">
          <cell r="X151" t="str">
            <v>CARBOU_7_PL4X5</v>
          </cell>
        </row>
        <row r="152">
          <cell r="X152" t="str">
            <v>CARBOU_7_UNIT 1</v>
          </cell>
        </row>
        <row r="153">
          <cell r="X153" t="str">
            <v>CARBOU_7_UNIT 2</v>
          </cell>
        </row>
        <row r="154">
          <cell r="X154" t="str">
            <v>CARBOU_7_UNIT 3</v>
          </cell>
        </row>
        <row r="155">
          <cell r="X155" t="str">
            <v>CARBOU_7_UNIT 4</v>
          </cell>
        </row>
        <row r="156">
          <cell r="X156" t="str">
            <v>CARBOU_7_UNIT 5</v>
          </cell>
        </row>
        <row r="157">
          <cell r="X157" t="str">
            <v>CARDCG_1_UNITS</v>
          </cell>
        </row>
        <row r="158">
          <cell r="X158" t="str">
            <v>CASTVL_2_FCELL</v>
          </cell>
        </row>
        <row r="159">
          <cell r="X159" t="str">
            <v>CATLNA_2_SOLAR</v>
          </cell>
        </row>
        <row r="160">
          <cell r="X160" t="str">
            <v>CAVLSR_2_BSOLAR</v>
          </cell>
        </row>
        <row r="161">
          <cell r="X161" t="str">
            <v>CAVLSR_2_RSOLAR</v>
          </cell>
        </row>
        <row r="162">
          <cell r="X162" t="str">
            <v>CAYTNO_2_VASCO</v>
          </cell>
        </row>
        <row r="163">
          <cell r="X163" t="str">
            <v>CBRLLO_6_PLSTP1</v>
          </cell>
        </row>
        <row r="164">
          <cell r="X164" t="str">
            <v>CCRITA_7_RPPCHF</v>
          </cell>
        </row>
        <row r="165">
          <cell r="X165" t="str">
            <v>CEDRCK_6_UNIT</v>
          </cell>
        </row>
        <row r="166">
          <cell r="X166" t="str">
            <v>CENTER_2_QF</v>
          </cell>
        </row>
        <row r="167">
          <cell r="X167" t="str">
            <v>CENTER_2_RHONDO</v>
          </cell>
        </row>
        <row r="168">
          <cell r="X168" t="str">
            <v>CENTER_6_PEAKER</v>
          </cell>
        </row>
        <row r="169">
          <cell r="X169" t="str">
            <v>CENTRY_6_GEN 1</v>
          </cell>
        </row>
        <row r="170">
          <cell r="X170" t="str">
            <v>CENTRY_6_GEN 2</v>
          </cell>
        </row>
        <row r="171">
          <cell r="X171" t="str">
            <v>CENTRY_6_GEN 3</v>
          </cell>
        </row>
        <row r="172">
          <cell r="X172" t="str">
            <v>CENTRY_6_GEN 4</v>
          </cell>
        </row>
        <row r="173">
          <cell r="X173" t="str">
            <v>CENTRY_6_PL1X4</v>
          </cell>
        </row>
        <row r="174">
          <cell r="X174" t="str">
            <v>CHALK_1_UNIT</v>
          </cell>
        </row>
        <row r="175">
          <cell r="X175" t="str">
            <v>CHEVCD_6_UNIT</v>
          </cell>
        </row>
        <row r="176">
          <cell r="X176" t="str">
            <v>CHEVCO_6_UNIT 1</v>
          </cell>
        </row>
        <row r="177">
          <cell r="X177" t="str">
            <v>CHEVCO_6_UNIT 2</v>
          </cell>
        </row>
        <row r="178">
          <cell r="X178" t="str">
            <v>CHEVCY_1_UNIT</v>
          </cell>
        </row>
        <row r="179">
          <cell r="X179" t="str">
            <v>CHEVMN_2_UNIT 1</v>
          </cell>
        </row>
        <row r="180">
          <cell r="X180" t="str">
            <v>CHEVMN_2_UNIT 2</v>
          </cell>
        </row>
        <row r="181">
          <cell r="X181" t="str">
            <v>CHEVMN_2_UNITS</v>
          </cell>
        </row>
        <row r="182">
          <cell r="X182" t="str">
            <v>CHICPK_7_UNIT 1</v>
          </cell>
        </row>
        <row r="183">
          <cell r="X183" t="str">
            <v>CHILLS_1_SYCENG</v>
          </cell>
        </row>
        <row r="184">
          <cell r="X184" t="str">
            <v>CHILLS_1_SYCLFL</v>
          </cell>
        </row>
        <row r="185">
          <cell r="X185" t="str">
            <v>CHILLS_7_UNITA1</v>
          </cell>
        </row>
        <row r="186">
          <cell r="X186" t="str">
            <v>CHINO_2_JURUPA</v>
          </cell>
        </row>
        <row r="187">
          <cell r="X187" t="str">
            <v>CHINO_2_QF</v>
          </cell>
        </row>
        <row r="188">
          <cell r="X188" t="str">
            <v>CHINO_2_SASOLR</v>
          </cell>
        </row>
        <row r="189">
          <cell r="X189" t="str">
            <v>CHINO_2_SOLAR</v>
          </cell>
        </row>
        <row r="190">
          <cell r="X190" t="str">
            <v>CHINO_6_CIMGEN</v>
          </cell>
        </row>
        <row r="191">
          <cell r="X191" t="str">
            <v>CHINO_6_SMPPAP</v>
          </cell>
        </row>
        <row r="192">
          <cell r="X192" t="str">
            <v>CHINO_7_MILIKN</v>
          </cell>
        </row>
        <row r="193">
          <cell r="X193" t="str">
            <v>CHWCHL_1_BIOMAS</v>
          </cell>
        </row>
        <row r="194">
          <cell r="X194" t="str">
            <v>CHWCHL_1_GEN 1</v>
          </cell>
        </row>
        <row r="195">
          <cell r="X195" t="str">
            <v>CHWCHL_1_GEN 10</v>
          </cell>
        </row>
        <row r="196">
          <cell r="X196" t="str">
            <v>CHWCHL_1_GEN 11</v>
          </cell>
        </row>
        <row r="197">
          <cell r="X197" t="str">
            <v>CHWCHL_1_GEN 12</v>
          </cell>
        </row>
        <row r="198">
          <cell r="X198" t="str">
            <v>CHWCHL_1_GEN 13</v>
          </cell>
        </row>
        <row r="199">
          <cell r="X199" t="str">
            <v>CHWCHL_1_GEN 14</v>
          </cell>
        </row>
        <row r="200">
          <cell r="X200" t="str">
            <v>CHWCHL_1_GEN 15</v>
          </cell>
        </row>
        <row r="201">
          <cell r="X201" t="str">
            <v>CHWCHL_1_GEN 16</v>
          </cell>
        </row>
        <row r="202">
          <cell r="X202" t="str">
            <v>CHWCHL_1_GEN 2</v>
          </cell>
        </row>
        <row r="203">
          <cell r="X203" t="str">
            <v>CHWCHL_1_GEN 3</v>
          </cell>
        </row>
        <row r="204">
          <cell r="X204" t="str">
            <v>CHWCHL_1_GEN 4</v>
          </cell>
        </row>
        <row r="205">
          <cell r="X205" t="str">
            <v>CHWCHL_1_GEN 5</v>
          </cell>
        </row>
        <row r="206">
          <cell r="X206" t="str">
            <v>CHWCHL_1_GEN 6</v>
          </cell>
        </row>
        <row r="207">
          <cell r="X207" t="str">
            <v>CHWCHL_1_GEN 7</v>
          </cell>
        </row>
        <row r="208">
          <cell r="X208" t="str">
            <v>CHWCHL_1_GEN 8</v>
          </cell>
        </row>
        <row r="209">
          <cell r="X209" t="str">
            <v>CHWCHL_1_GEN 9</v>
          </cell>
        </row>
        <row r="210">
          <cell r="X210" t="str">
            <v>CHWCHL_1_UNIT</v>
          </cell>
        </row>
        <row r="211">
          <cell r="X211" t="str">
            <v>CLOVDL_1_SOLAR</v>
          </cell>
        </row>
        <row r="212">
          <cell r="X212" t="str">
            <v>CLOVER_2_UNIT</v>
          </cell>
        </row>
        <row r="213">
          <cell r="X213" t="str">
            <v>CLRKRD_6_COALCN</v>
          </cell>
        </row>
        <row r="214">
          <cell r="X214" t="str">
            <v>CLRKRD_6_LIMESD</v>
          </cell>
        </row>
        <row r="215">
          <cell r="X215" t="str">
            <v>CLRMTK_1_QF</v>
          </cell>
        </row>
        <row r="216">
          <cell r="X216" t="str">
            <v>CNTNLA_2_SOLAR1</v>
          </cell>
        </row>
        <row r="217">
          <cell r="X217" t="str">
            <v>CNTNLA_2_SOLAR2</v>
          </cell>
        </row>
        <row r="218">
          <cell r="X218" t="str">
            <v>CNTRVL_6_UNIT</v>
          </cell>
        </row>
        <row r="219">
          <cell r="X219" t="str">
            <v>COCOPP_2_CTG1</v>
          </cell>
        </row>
        <row r="220">
          <cell r="X220" t="str">
            <v>COCOPP_2_CTG2</v>
          </cell>
        </row>
        <row r="221">
          <cell r="X221" t="str">
            <v>COCOPP_2_CTG3</v>
          </cell>
        </row>
        <row r="222">
          <cell r="X222" t="str">
            <v>COCOPP_2_CTG4</v>
          </cell>
        </row>
        <row r="223">
          <cell r="X223" t="str">
            <v>COCOSB_6_SOLAR</v>
          </cell>
        </row>
        <row r="224">
          <cell r="X224" t="str">
            <v>COGNAT_1_UNIT</v>
          </cell>
        </row>
        <row r="225">
          <cell r="X225" t="str">
            <v>COLCEM_6_GEN 1</v>
          </cell>
        </row>
        <row r="226">
          <cell r="X226" t="str">
            <v>COLCEM_6_GEN 2</v>
          </cell>
        </row>
        <row r="227">
          <cell r="X227" t="str">
            <v>COLCEM_6_UNITS</v>
          </cell>
        </row>
        <row r="228">
          <cell r="X228" t="str">
            <v>COLEMN_2_UNIT</v>
          </cell>
        </row>
        <row r="229">
          <cell r="X229" t="str">
            <v>COLGA1_6_SHELLW</v>
          </cell>
        </row>
        <row r="230">
          <cell r="X230" t="str">
            <v>COLGAT_7_UNIT 1</v>
          </cell>
        </row>
        <row r="231">
          <cell r="X231" t="str">
            <v>COLGAT_7_UNIT 2</v>
          </cell>
        </row>
        <row r="232">
          <cell r="X232" t="str">
            <v>COLPIN_6_COLLNS</v>
          </cell>
        </row>
        <row r="233">
          <cell r="X233" t="str">
            <v>COLTON_6_AGUAM1</v>
          </cell>
        </row>
        <row r="234">
          <cell r="X234" t="str">
            <v>COLTON_7_LNDFIL</v>
          </cell>
        </row>
        <row r="235">
          <cell r="X235" t="str">
            <v>COLUSA_2_PL1X3</v>
          </cell>
        </row>
        <row r="236">
          <cell r="X236" t="str">
            <v>COLVIL_7_PL1X2</v>
          </cell>
        </row>
        <row r="237">
          <cell r="X237" t="str">
            <v>COLVIL_7_UNIT 1</v>
          </cell>
        </row>
        <row r="238">
          <cell r="X238" t="str">
            <v>COLVIL_7_UNIT 2</v>
          </cell>
        </row>
        <row r="239">
          <cell r="X239" t="str">
            <v>CONTAN_1_GT 1</v>
          </cell>
        </row>
        <row r="240">
          <cell r="X240" t="str">
            <v>CONTAN_1_ST 2</v>
          </cell>
        </row>
        <row r="241">
          <cell r="X241" t="str">
            <v>CONTAN_1_UNIT</v>
          </cell>
        </row>
        <row r="242">
          <cell r="X242" t="str">
            <v>CONTRL_1_CASAD1</v>
          </cell>
        </row>
        <row r="243">
          <cell r="X243" t="str">
            <v>CONTRL_1_CASAD3</v>
          </cell>
        </row>
        <row r="244">
          <cell r="X244" t="str">
            <v>CONTRL_1_LUNDY</v>
          </cell>
        </row>
        <row r="245">
          <cell r="X245" t="str">
            <v>CONTRL_1_OXBOW</v>
          </cell>
        </row>
        <row r="246">
          <cell r="X246" t="str">
            <v>CONTRL_1_POOLE</v>
          </cell>
        </row>
        <row r="247">
          <cell r="X247" t="str">
            <v>CONTRL_1_QF</v>
          </cell>
        </row>
        <row r="248">
          <cell r="X248" t="str">
            <v>CONTRL_1_RUSHCK</v>
          </cell>
        </row>
        <row r="249">
          <cell r="X249" t="str">
            <v>COPMT2_2_SOLAR2</v>
          </cell>
        </row>
        <row r="250">
          <cell r="X250" t="str">
            <v>COPMTN_2_CM10</v>
          </cell>
        </row>
        <row r="251">
          <cell r="X251" t="str">
            <v>COPMTN_2_SOLAR1</v>
          </cell>
        </row>
        <row r="252">
          <cell r="X252" t="str">
            <v>CORONS_2_SOLAR</v>
          </cell>
        </row>
        <row r="253">
          <cell r="X253" t="str">
            <v>CORONS_6_CLRWTR</v>
          </cell>
        </row>
        <row r="254">
          <cell r="X254" t="str">
            <v>CORONS_7_CTG2001</v>
          </cell>
        </row>
        <row r="255">
          <cell r="X255" t="str">
            <v>CORONS_7_STG1301</v>
          </cell>
        </row>
        <row r="256">
          <cell r="X256" t="str">
            <v>CORRAL_6_SJOAQN</v>
          </cell>
        </row>
        <row r="257">
          <cell r="X257" t="str">
            <v>COTTLE_2_FRNKNH</v>
          </cell>
        </row>
        <row r="258">
          <cell r="X258" t="str">
            <v>COVERD_2_QFUNTS</v>
          </cell>
        </row>
        <row r="259">
          <cell r="X259" t="str">
            <v>COWCRK_2_UNIT</v>
          </cell>
        </row>
        <row r="260">
          <cell r="X260" t="str">
            <v>CPSTNO_7_PRMADS</v>
          </cell>
        </row>
        <row r="261">
          <cell r="X261" t="str">
            <v>CPVERD_2_SOLAR</v>
          </cell>
        </row>
        <row r="262">
          <cell r="X262" t="str">
            <v>CRELMN_6_RAMON1</v>
          </cell>
        </row>
        <row r="263">
          <cell r="X263" t="str">
            <v>CRELMN_6_RAMON2</v>
          </cell>
        </row>
        <row r="264">
          <cell r="X264" t="str">
            <v>CRESSY_1_PARKER</v>
          </cell>
        </row>
        <row r="265">
          <cell r="X265" t="str">
            <v>CRESTA_7_PL1X2</v>
          </cell>
        </row>
        <row r="266">
          <cell r="X266" t="str">
            <v>CRESTA_7_UNIT 1</v>
          </cell>
        </row>
        <row r="267">
          <cell r="X267" t="str">
            <v>CRESTA_7_UNIT 2</v>
          </cell>
        </row>
        <row r="268">
          <cell r="X268" t="str">
            <v>CRNEVL_6_CRNVA</v>
          </cell>
        </row>
        <row r="269">
          <cell r="X269" t="str">
            <v>CRNEVL_6_SJQN 1</v>
          </cell>
        </row>
        <row r="270">
          <cell r="X270" t="str">
            <v>CRNEVL_6_SJQN 2</v>
          </cell>
        </row>
        <row r="271">
          <cell r="X271" t="str">
            <v>CRNEVL_6_SJQN 3</v>
          </cell>
        </row>
        <row r="272">
          <cell r="X272" t="str">
            <v>CROKET_7_UNIT</v>
          </cell>
        </row>
        <row r="273">
          <cell r="X273" t="str">
            <v>CRSTWD_6_KUMYAY</v>
          </cell>
        </row>
        <row r="274">
          <cell r="X274" t="str">
            <v>CSCCOG_1_UNIT 1</v>
          </cell>
        </row>
        <row r="275">
          <cell r="X275" t="str">
            <v>CSCGNR_1_UNIT 1</v>
          </cell>
        </row>
        <row r="276">
          <cell r="X276" t="str">
            <v>CSCGNR_1_UNIT 2</v>
          </cell>
        </row>
        <row r="277">
          <cell r="X277" t="str">
            <v>CSCHYD_2_UNIT 2</v>
          </cell>
        </row>
        <row r="278">
          <cell r="X278" t="str">
            <v>CSLR4S_2_SOLAR</v>
          </cell>
        </row>
        <row r="279">
          <cell r="X279" t="str">
            <v>CSTOGA_6_LNDFIL</v>
          </cell>
        </row>
        <row r="280">
          <cell r="X280" t="str">
            <v>CSTRVL_7_MRWMD</v>
          </cell>
        </row>
        <row r="281">
          <cell r="X281" t="str">
            <v>CSTRVL_7_PL1X2</v>
          </cell>
        </row>
        <row r="282">
          <cell r="X282" t="str">
            <v>CSTRVL_7_QFUNTS</v>
          </cell>
        </row>
        <row r="283">
          <cell r="X283" t="str">
            <v>CTNWDP_1_QF</v>
          </cell>
        </row>
        <row r="284">
          <cell r="X284" t="str">
            <v>CURIS_1_QF</v>
          </cell>
        </row>
        <row r="285">
          <cell r="X285" t="str">
            <v>CWATER_7_CT31</v>
          </cell>
        </row>
        <row r="286">
          <cell r="X286" t="str">
            <v>CWATER_7_CT32</v>
          </cell>
        </row>
        <row r="287">
          <cell r="X287" t="str">
            <v>CWATER_7_CT41</v>
          </cell>
        </row>
        <row r="288">
          <cell r="X288" t="str">
            <v>CWATER_7_CT42</v>
          </cell>
        </row>
        <row r="289">
          <cell r="X289" t="str">
            <v>CWATER_7_ST30</v>
          </cell>
        </row>
        <row r="290">
          <cell r="X290" t="str">
            <v>CWATER_7_ST40</v>
          </cell>
        </row>
        <row r="291">
          <cell r="X291" t="str">
            <v>CWATER_7_UNIT 1</v>
          </cell>
        </row>
        <row r="292">
          <cell r="X292" t="str">
            <v>CWATER_7_UNIT 2</v>
          </cell>
        </row>
        <row r="293">
          <cell r="X293" t="str">
            <v>CWATER_7_UNIT 3</v>
          </cell>
        </row>
        <row r="294">
          <cell r="X294" t="str">
            <v>CWATER_7_UNIT 4</v>
          </cell>
        </row>
        <row r="295">
          <cell r="X295" t="str">
            <v>DALYCT_1_FCELL</v>
          </cell>
        </row>
        <row r="296">
          <cell r="X296" t="str">
            <v>DAVIS_1_SOLAR1</v>
          </cell>
        </row>
        <row r="297">
          <cell r="X297" t="str">
            <v>DAVIS_1_SOLAR2</v>
          </cell>
        </row>
        <row r="298">
          <cell r="X298" t="str">
            <v>DAVIS_7_MNMETH</v>
          </cell>
        </row>
        <row r="299">
          <cell r="X299" t="str">
            <v>DEADCK_1_UNIT</v>
          </cell>
        </row>
        <row r="300">
          <cell r="X300" t="str">
            <v>DEERCR_6_UNIT 1</v>
          </cell>
        </row>
        <row r="301">
          <cell r="X301" t="str">
            <v>DELAMO_2_SOLRC1</v>
          </cell>
        </row>
        <row r="302">
          <cell r="X302" t="str">
            <v>DELAMO_2_SOLRD</v>
          </cell>
        </row>
        <row r="303">
          <cell r="X303" t="str">
            <v>DELTA_2_CTG1</v>
          </cell>
        </row>
        <row r="304">
          <cell r="X304" t="str">
            <v>DELTA_2_CTG2</v>
          </cell>
        </row>
        <row r="305">
          <cell r="X305" t="str">
            <v>DELTA_2_CTG3</v>
          </cell>
        </row>
        <row r="306">
          <cell r="X306" t="str">
            <v>DELTA_2_PL1X4</v>
          </cell>
        </row>
        <row r="307">
          <cell r="X307" t="str">
            <v>DELTA_2_STG</v>
          </cell>
        </row>
        <row r="308">
          <cell r="X308" t="str">
            <v>DEVERS_1_QF</v>
          </cell>
        </row>
        <row r="309">
          <cell r="X309" t="str">
            <v>DEVERS_1_SOLAR</v>
          </cell>
        </row>
        <row r="310">
          <cell r="X310" t="str">
            <v>DEVERS_1_SOLAR1</v>
          </cell>
        </row>
        <row r="311">
          <cell r="X311" t="str">
            <v>DEVERS_1_SOLAR2</v>
          </cell>
        </row>
        <row r="312">
          <cell r="X312" t="str">
            <v>DEXZEL_1_UNIT</v>
          </cell>
        </row>
        <row r="313">
          <cell r="X313" t="str">
            <v>DIABLO_7_UNIT 1</v>
          </cell>
        </row>
        <row r="314">
          <cell r="X314" t="str">
            <v>DIABLO_7_UNIT 2</v>
          </cell>
        </row>
        <row r="315">
          <cell r="X315" t="str">
            <v>DINUBA_6_UNIT</v>
          </cell>
        </row>
        <row r="316">
          <cell r="X316" t="str">
            <v>DISCOV_1_CHEVRN</v>
          </cell>
        </row>
        <row r="317">
          <cell r="X317" t="str">
            <v>DIVSON_6_NSQF</v>
          </cell>
        </row>
        <row r="318">
          <cell r="X318" t="str">
            <v>DMDVLY_1_GEN 1</v>
          </cell>
        </row>
        <row r="319">
          <cell r="X319" t="str">
            <v>DMDVLY_1_GEN 10</v>
          </cell>
        </row>
        <row r="320">
          <cell r="X320" t="str">
            <v>DMDVLY_1_GEN 11</v>
          </cell>
        </row>
        <row r="321">
          <cell r="X321" t="str">
            <v>DMDVLY_1_GEN 12</v>
          </cell>
        </row>
        <row r="322">
          <cell r="X322" t="str">
            <v>DMDVLY_1_GEN 2</v>
          </cell>
        </row>
        <row r="323">
          <cell r="X323" t="str">
            <v>DMDVLY_1_GEN 3</v>
          </cell>
        </row>
        <row r="324">
          <cell r="X324" t="str">
            <v>DMDVLY_1_GEN 4</v>
          </cell>
        </row>
        <row r="325">
          <cell r="X325" t="str">
            <v>DMDVLY_1_GEN 5</v>
          </cell>
        </row>
        <row r="326">
          <cell r="X326" t="str">
            <v>DMDVLY_1_GEN 6</v>
          </cell>
        </row>
        <row r="327">
          <cell r="X327" t="str">
            <v>DMDVLY_1_GEN 7</v>
          </cell>
        </row>
        <row r="328">
          <cell r="X328" t="str">
            <v>DMDVLY_1_GEN 8</v>
          </cell>
        </row>
        <row r="329">
          <cell r="X329" t="str">
            <v>DMDVLY_1_GEN 9</v>
          </cell>
        </row>
        <row r="330">
          <cell r="X330" t="str">
            <v>DMDVLY_1_UNITS</v>
          </cell>
        </row>
        <row r="331">
          <cell r="X331" t="str">
            <v>DONNLS_7_UNIT</v>
          </cell>
        </row>
        <row r="332">
          <cell r="X332" t="str">
            <v>DOUBLC_1_UNITS</v>
          </cell>
        </row>
        <row r="333">
          <cell r="X333" t="str">
            <v>DREWS_6_GEN 1</v>
          </cell>
        </row>
        <row r="334">
          <cell r="X334" t="str">
            <v>DREWS_6_GEN 2</v>
          </cell>
        </row>
        <row r="335">
          <cell r="X335" t="str">
            <v>DREWS_6_GEN 3</v>
          </cell>
        </row>
        <row r="336">
          <cell r="X336" t="str">
            <v>DREWS_6_GEN 4</v>
          </cell>
        </row>
        <row r="337">
          <cell r="X337" t="str">
            <v>DREWS_6_PL1X4</v>
          </cell>
        </row>
        <row r="338">
          <cell r="X338" t="str">
            <v>DRUM_7_PL1X2</v>
          </cell>
        </row>
        <row r="339">
          <cell r="X339" t="str">
            <v>DRUM_7_PL3X4</v>
          </cell>
        </row>
        <row r="340">
          <cell r="X340" t="str">
            <v>DRUM_7_UNIT 1</v>
          </cell>
        </row>
        <row r="341">
          <cell r="X341" t="str">
            <v>DRUM_7_UNIT 2</v>
          </cell>
        </row>
        <row r="342">
          <cell r="X342" t="str">
            <v>DRUM_7_UNIT 3</v>
          </cell>
        </row>
        <row r="343">
          <cell r="X343" t="str">
            <v>DRUM_7_UNIT 4</v>
          </cell>
        </row>
        <row r="344">
          <cell r="X344" t="str">
            <v>DRUM_7_UNIT 5</v>
          </cell>
        </row>
        <row r="345">
          <cell r="X345" t="str">
            <v>DSABLA_7_UNIT</v>
          </cell>
        </row>
        <row r="346">
          <cell r="X346" t="str">
            <v>DSRTSN_2_SOLAR1</v>
          </cell>
        </row>
        <row r="347">
          <cell r="X347" t="str">
            <v>DSRTSN_2_SOLAR2</v>
          </cell>
        </row>
        <row r="348">
          <cell r="X348" t="str">
            <v>DUANE_1_PL1X3</v>
          </cell>
        </row>
        <row r="349">
          <cell r="X349" t="str">
            <v>DUANE_7_CTG1</v>
          </cell>
        </row>
        <row r="350">
          <cell r="X350" t="str">
            <v>DUANE_7_CTG2</v>
          </cell>
        </row>
        <row r="351">
          <cell r="X351" t="str">
            <v>DUANE_7_STG3</v>
          </cell>
        </row>
        <row r="352">
          <cell r="X352" t="str">
            <v>DUTCH1_7_UNIT 1</v>
          </cell>
        </row>
        <row r="353">
          <cell r="X353" t="str">
            <v>DUTCH2_7_UNIT 1</v>
          </cell>
        </row>
        <row r="354">
          <cell r="X354" t="str">
            <v>DVLCYN_1_UNIT 1</v>
          </cell>
        </row>
        <row r="355">
          <cell r="X355" t="str">
            <v>DVLCYN_1_UNIT 2</v>
          </cell>
        </row>
        <row r="356">
          <cell r="X356" t="str">
            <v>DVLCYN_1_UNIT 3</v>
          </cell>
        </row>
        <row r="357">
          <cell r="X357" t="str">
            <v>DVLCYN_1_UNIT 4</v>
          </cell>
        </row>
        <row r="358">
          <cell r="X358" t="str">
            <v>DVLCYN_1_UNITS</v>
          </cell>
        </row>
        <row r="359">
          <cell r="X359" t="str">
            <v>EAGLRK_2_QF</v>
          </cell>
        </row>
        <row r="360">
          <cell r="X360" t="str">
            <v>EASTWD_7_UNIT</v>
          </cell>
        </row>
        <row r="361">
          <cell r="X361" t="str">
            <v>ECC_7_NARDAC</v>
          </cell>
        </row>
        <row r="362">
          <cell r="X362" t="str">
            <v>EGATE_7_NOCITY</v>
          </cell>
        </row>
        <row r="363">
          <cell r="X363" t="str">
            <v>ELCAJN_6_LM6K</v>
          </cell>
        </row>
        <row r="364">
          <cell r="X364" t="str">
            <v>ELCAJN_6_UNITA1</v>
          </cell>
        </row>
        <row r="365">
          <cell r="X365" t="str">
            <v>ELCAJN_7_GT1</v>
          </cell>
        </row>
        <row r="366">
          <cell r="X366" t="str">
            <v>ELDORO_7_UNIT 1</v>
          </cell>
        </row>
        <row r="367">
          <cell r="X367" t="str">
            <v>ELDORO_7_UNIT 2</v>
          </cell>
        </row>
        <row r="368">
          <cell r="X368" t="str">
            <v>ELECTR_7_PL1X3</v>
          </cell>
        </row>
        <row r="369">
          <cell r="X369" t="str">
            <v>ELECTR_7_UNIT 1</v>
          </cell>
        </row>
        <row r="370">
          <cell r="X370" t="str">
            <v>ELECTR_7_UNIT 2</v>
          </cell>
        </row>
        <row r="371">
          <cell r="X371" t="str">
            <v>ELECTR_7_UNIT 3</v>
          </cell>
        </row>
        <row r="372">
          <cell r="X372" t="str">
            <v>ELKCRK_6_STONYG</v>
          </cell>
        </row>
        <row r="373">
          <cell r="X373" t="str">
            <v>ELKHIL_2_CTG1</v>
          </cell>
        </row>
        <row r="374">
          <cell r="X374" t="str">
            <v>ELKHIL_2_CTG2</v>
          </cell>
        </row>
        <row r="375">
          <cell r="X375" t="str">
            <v>ELKHIL_2_PL1X3</v>
          </cell>
        </row>
        <row r="376">
          <cell r="X376" t="str">
            <v>ELKHIL_2_STG</v>
          </cell>
        </row>
        <row r="377">
          <cell r="X377" t="str">
            <v>ELLIS_2_QF</v>
          </cell>
        </row>
        <row r="378">
          <cell r="X378" t="str">
            <v>ELNIDP_6_BIOMAS</v>
          </cell>
        </row>
        <row r="379">
          <cell r="X379" t="str">
            <v>ELSEGN_2_UN1011</v>
          </cell>
        </row>
        <row r="380">
          <cell r="X380" t="str">
            <v>ELSEGN_2_UN2021</v>
          </cell>
        </row>
        <row r="381">
          <cell r="X381" t="str">
            <v>ELSEGN_2_UNIT10</v>
          </cell>
        </row>
        <row r="382">
          <cell r="X382" t="str">
            <v>ELSEGN_2_UNIT11</v>
          </cell>
        </row>
        <row r="383">
          <cell r="X383" t="str">
            <v>ELSEGN_7_UNIT 3</v>
          </cell>
        </row>
        <row r="384">
          <cell r="X384" t="str">
            <v>ELSEGN_7_UNIT 4</v>
          </cell>
        </row>
        <row r="385">
          <cell r="X385" t="str">
            <v>ENCINA_7_EA1</v>
          </cell>
        </row>
        <row r="386">
          <cell r="X386" t="str">
            <v>ENCINA_7_EA2</v>
          </cell>
        </row>
        <row r="387">
          <cell r="X387" t="str">
            <v>ENCINA_7_EA3</v>
          </cell>
        </row>
        <row r="388">
          <cell r="X388" t="str">
            <v>ENCINA_7_EA4</v>
          </cell>
        </row>
        <row r="389">
          <cell r="X389" t="str">
            <v>ENCINA_7_EA5</v>
          </cell>
        </row>
        <row r="390">
          <cell r="X390" t="str">
            <v>ENCINA_7_GT1</v>
          </cell>
        </row>
        <row r="391">
          <cell r="X391" t="str">
            <v>ESCNDO_6_PL1X2</v>
          </cell>
        </row>
        <row r="392">
          <cell r="X392" t="str">
            <v>ESCNDO_6_UNITB1</v>
          </cell>
        </row>
        <row r="393">
          <cell r="X393" t="str">
            <v>ESCO_6_GLMQF</v>
          </cell>
        </row>
        <row r="394">
          <cell r="X394" t="str">
            <v>ESQUON_6_LNDFIL</v>
          </cell>
        </row>
        <row r="395">
          <cell r="X395" t="str">
            <v>ETIWND_2_CHMPNE</v>
          </cell>
        </row>
        <row r="396">
          <cell r="X396" t="str">
            <v>ETIWND_2_FONTNA</v>
          </cell>
        </row>
        <row r="397">
          <cell r="X397" t="str">
            <v>ETIWND_2_QF</v>
          </cell>
        </row>
        <row r="398">
          <cell r="X398" t="str">
            <v>ETIWND_2_RTS010</v>
          </cell>
        </row>
        <row r="399">
          <cell r="X399" t="str">
            <v>ETIWND_2_RTS015</v>
          </cell>
        </row>
        <row r="400">
          <cell r="X400" t="str">
            <v>ETIWND_2_RTS018</v>
          </cell>
        </row>
        <row r="401">
          <cell r="X401" t="str">
            <v>ETIWND_2_RTS023</v>
          </cell>
        </row>
        <row r="402">
          <cell r="X402" t="str">
            <v>ETIWND_2_SOLAR</v>
          </cell>
        </row>
        <row r="403">
          <cell r="X403" t="str">
            <v>ETIWND_6_GRPLND</v>
          </cell>
        </row>
        <row r="404">
          <cell r="X404" t="str">
            <v>ETIWND_6_MWDETI</v>
          </cell>
        </row>
        <row r="405">
          <cell r="X405" t="str">
            <v>ETIWND_7_MIDVLY</v>
          </cell>
        </row>
        <row r="406">
          <cell r="X406" t="str">
            <v>ETIWND_7_UNIT 3</v>
          </cell>
        </row>
        <row r="407">
          <cell r="X407" t="str">
            <v>ETIWND_7_UNIT 4</v>
          </cell>
        </row>
        <row r="408">
          <cell r="X408" t="str">
            <v>EXCHEC_7_UNIT 1</v>
          </cell>
        </row>
        <row r="409">
          <cell r="X409" t="str">
            <v>FAIRHV_6_UNIT</v>
          </cell>
        </row>
        <row r="410">
          <cell r="X410" t="str">
            <v>FAMOSO_7_KMBRLA</v>
          </cell>
        </row>
        <row r="411">
          <cell r="X411" t="str">
            <v>FAYETT_1_UNIT</v>
          </cell>
        </row>
        <row r="412">
          <cell r="X412" t="str">
            <v>FELLOW_1_SHELLW</v>
          </cell>
        </row>
        <row r="413">
          <cell r="X413" t="str">
            <v>FELLOW_1_TENNCO</v>
          </cell>
        </row>
        <row r="414">
          <cell r="X414" t="str">
            <v>FELLOW_7_MIDSUN</v>
          </cell>
        </row>
        <row r="415">
          <cell r="X415" t="str">
            <v>FELLOW_7_QFUNTS</v>
          </cell>
        </row>
        <row r="416">
          <cell r="X416" t="str">
            <v>FLOWD1_6_ALTPP1</v>
          </cell>
        </row>
        <row r="417">
          <cell r="X417" t="str">
            <v>FLOWD2_2_FPLWND</v>
          </cell>
        </row>
        <row r="418">
          <cell r="X418" t="str">
            <v>FLOWD2_2_UNIT 1</v>
          </cell>
        </row>
        <row r="419">
          <cell r="X419" t="str">
            <v>FMEADO_6_HELLHL</v>
          </cell>
        </row>
        <row r="420">
          <cell r="X420" t="str">
            <v>FMEADO_7_UNIT</v>
          </cell>
        </row>
        <row r="421">
          <cell r="X421" t="str">
            <v>FORBST_7_UNIT 1</v>
          </cell>
        </row>
        <row r="422">
          <cell r="X422" t="str">
            <v>FORKBU_6_UNIT</v>
          </cell>
        </row>
        <row r="423">
          <cell r="X423" t="str">
            <v>FRIANT_6_UNITS</v>
          </cell>
        </row>
        <row r="424">
          <cell r="X424" t="str">
            <v>FRITO_1_LAY</v>
          </cell>
        </row>
        <row r="425">
          <cell r="X425" t="str">
            <v>FROGTN_7_UTICA</v>
          </cell>
        </row>
        <row r="426">
          <cell r="X426" t="str">
            <v>FTSWRD_6_TRFORK</v>
          </cell>
        </row>
        <row r="427">
          <cell r="X427" t="str">
            <v>FTSWRD_7_QFUNTS</v>
          </cell>
        </row>
        <row r="428">
          <cell r="X428" t="str">
            <v>FULTON_1_QF</v>
          </cell>
        </row>
        <row r="429">
          <cell r="X429" t="str">
            <v>GALE_1_SEGS1</v>
          </cell>
        </row>
        <row r="430">
          <cell r="X430" t="str">
            <v>GARNET_1_SOLAR</v>
          </cell>
        </row>
        <row r="431">
          <cell r="X431" t="str">
            <v>GARNET_1_UNIT 1</v>
          </cell>
        </row>
        <row r="432">
          <cell r="X432" t="str">
            <v>GARNET_1_UNIT 2</v>
          </cell>
        </row>
        <row r="433">
          <cell r="X433" t="str">
            <v>GARNET_1_UNIT 3</v>
          </cell>
        </row>
        <row r="434">
          <cell r="X434" t="str">
            <v>GARNET_1_UNITS</v>
          </cell>
        </row>
        <row r="435">
          <cell r="X435" t="str">
            <v>GARNET_1_WIND</v>
          </cell>
        </row>
        <row r="436">
          <cell r="X436" t="str">
            <v>GARNET_1_WT3WND</v>
          </cell>
        </row>
        <row r="437">
          <cell r="X437" t="str">
            <v>GATES_2_SOLAR</v>
          </cell>
        </row>
        <row r="438">
          <cell r="X438" t="str">
            <v>GATES_2_WSOLAR</v>
          </cell>
        </row>
        <row r="439">
          <cell r="X439" t="str">
            <v>GATES_6_PL1X2</v>
          </cell>
        </row>
        <row r="440">
          <cell r="X440" t="str">
            <v>GATES_7_CTG1</v>
          </cell>
        </row>
        <row r="441">
          <cell r="X441" t="str">
            <v>GATES_7_ICE2</v>
          </cell>
        </row>
        <row r="442">
          <cell r="X442" t="str">
            <v>GATWAY_2_PL1X3</v>
          </cell>
        </row>
        <row r="443">
          <cell r="X443" t="str">
            <v>GENESI_2_STG</v>
          </cell>
        </row>
        <row r="444">
          <cell r="X444" t="str">
            <v>GENESI_2_STG1</v>
          </cell>
        </row>
        <row r="445">
          <cell r="X445" t="str">
            <v>GENESI_2_STG2</v>
          </cell>
        </row>
        <row r="446">
          <cell r="X446" t="str">
            <v>GENSEE_6_QUALCM</v>
          </cell>
        </row>
        <row r="447">
          <cell r="X447" t="str">
            <v>GEYS11_7_UNIT11</v>
          </cell>
        </row>
        <row r="448">
          <cell r="X448" t="str">
            <v>GEYS12_7_UNIT12</v>
          </cell>
        </row>
        <row r="449">
          <cell r="X449" t="str">
            <v>GEYS13_7_UNIT13</v>
          </cell>
        </row>
        <row r="450">
          <cell r="X450" t="str">
            <v>GEYS14_7_UNIT14</v>
          </cell>
        </row>
        <row r="451">
          <cell r="X451" t="str">
            <v>GEYS16_7_UNIT16</v>
          </cell>
        </row>
        <row r="452">
          <cell r="X452" t="str">
            <v>GEYS17_2_BOTRCK</v>
          </cell>
        </row>
        <row r="453">
          <cell r="X453" t="str">
            <v>GEYS17_7_UNIT17</v>
          </cell>
        </row>
        <row r="454">
          <cell r="X454" t="str">
            <v>GEYS18_7_UNIT18</v>
          </cell>
        </row>
        <row r="455">
          <cell r="X455" t="str">
            <v>GEYS20_7_UNIT20</v>
          </cell>
        </row>
        <row r="456">
          <cell r="X456" t="str">
            <v>GIFFEN_6_SOLAR</v>
          </cell>
        </row>
        <row r="457">
          <cell r="X457" t="str">
            <v>GILROY_1_CT1</v>
          </cell>
        </row>
        <row r="458">
          <cell r="X458" t="str">
            <v>GILROY_1_ST2</v>
          </cell>
        </row>
        <row r="459">
          <cell r="X459" t="str">
            <v>GILROY_1_UNIT</v>
          </cell>
        </row>
        <row r="460">
          <cell r="X460" t="str">
            <v>GILRPP_1_PL1X2</v>
          </cell>
        </row>
        <row r="461">
          <cell r="X461" t="str">
            <v>GILRPP_1_PL3X4</v>
          </cell>
        </row>
        <row r="462">
          <cell r="X462" t="str">
            <v>GILRPP_1_UNIT 1</v>
          </cell>
        </row>
        <row r="463">
          <cell r="X463" t="str">
            <v>GILRPP_1_UNIT 2</v>
          </cell>
        </row>
        <row r="464">
          <cell r="X464" t="str">
            <v>GLDTWN_6_COLUM3</v>
          </cell>
        </row>
        <row r="465">
          <cell r="X465" t="str">
            <v>GLDTWN_6_SOLAR</v>
          </cell>
        </row>
        <row r="466">
          <cell r="X466" t="str">
            <v>GLNARM_7_UNIT 1</v>
          </cell>
        </row>
        <row r="467">
          <cell r="X467" t="str">
            <v>GLNARM_7_UNIT 2</v>
          </cell>
        </row>
        <row r="468">
          <cell r="X468" t="str">
            <v>GLNARM_7_UNIT 3</v>
          </cell>
        </row>
        <row r="469">
          <cell r="X469" t="str">
            <v>GLNARM_7_UNIT 4</v>
          </cell>
        </row>
        <row r="470">
          <cell r="X470" t="str">
            <v>GLOW_6_SOLAR</v>
          </cell>
        </row>
        <row r="471">
          <cell r="X471" t="str">
            <v>GOLDHL_1_QF</v>
          </cell>
        </row>
        <row r="472">
          <cell r="X472" t="str">
            <v>GOLETA_2_QF</v>
          </cell>
        </row>
        <row r="473">
          <cell r="X473" t="str">
            <v>GOLETA_6_ELLWOD</v>
          </cell>
        </row>
        <row r="474">
          <cell r="X474" t="str">
            <v>GOLETA_6_EXGEN</v>
          </cell>
        </row>
        <row r="475">
          <cell r="X475" t="str">
            <v>GOLETA_6_GAVOTA</v>
          </cell>
        </row>
        <row r="476">
          <cell r="X476" t="str">
            <v>GOLETA_6_TAJIGS</v>
          </cell>
        </row>
        <row r="477">
          <cell r="X477" t="str">
            <v>GONZLS_6_UNIT</v>
          </cell>
        </row>
        <row r="478">
          <cell r="X478" t="str">
            <v>GRIDLY_6_SOLAR</v>
          </cell>
        </row>
        <row r="479">
          <cell r="X479" t="str">
            <v>GRIZLY_1_UNIT 1</v>
          </cell>
        </row>
        <row r="480">
          <cell r="X480" t="str">
            <v>GRNLF1_1_UNITS</v>
          </cell>
        </row>
        <row r="481">
          <cell r="X481" t="str">
            <v>GRNLF2_1_UNIT</v>
          </cell>
        </row>
        <row r="482">
          <cell r="X482" t="str">
            <v>GRNVLY_7_SCLAND</v>
          </cell>
        </row>
        <row r="483">
          <cell r="X483" t="str">
            <v>GRSCRK_6_BGCKWW</v>
          </cell>
        </row>
        <row r="484">
          <cell r="X484" t="str">
            <v>GRZZLY_1_BERKLY</v>
          </cell>
        </row>
        <row r="485">
          <cell r="X485" t="str">
            <v>GUERNS_6_SOLAR</v>
          </cell>
        </row>
        <row r="486">
          <cell r="X486" t="str">
            <v>GWFPW1_6_UNIT</v>
          </cell>
        </row>
        <row r="487">
          <cell r="X487" t="str">
            <v>GWFPW2_1_UNIT 1</v>
          </cell>
        </row>
        <row r="488">
          <cell r="X488" t="str">
            <v>GWFPW3_1_UNIT 1</v>
          </cell>
        </row>
        <row r="489">
          <cell r="X489" t="str">
            <v>GWFPW4_6_UNIT 1</v>
          </cell>
        </row>
        <row r="490">
          <cell r="X490" t="str">
            <v>GWFPW5_6_UNIT 1</v>
          </cell>
        </row>
        <row r="491">
          <cell r="X491" t="str">
            <v>GWFPWR_1_CT 1</v>
          </cell>
        </row>
        <row r="492">
          <cell r="X492" t="str">
            <v>GWFPWR_1_CT 2</v>
          </cell>
        </row>
        <row r="493">
          <cell r="X493" t="str">
            <v>GWFPWR_1_UNITS</v>
          </cell>
        </row>
        <row r="494">
          <cell r="X494" t="str">
            <v>GWFPWR_6_UNIT</v>
          </cell>
        </row>
        <row r="495">
          <cell r="X495" t="str">
            <v>GYS5X6_7_UNIT 5</v>
          </cell>
        </row>
        <row r="496">
          <cell r="X496" t="str">
            <v>GYS5X6_7_UNIT 6</v>
          </cell>
        </row>
        <row r="497">
          <cell r="X497" t="str">
            <v>GYS5X6_7_UNITS</v>
          </cell>
        </row>
        <row r="498">
          <cell r="X498" t="str">
            <v>GYS7X8_7_UNIT 7</v>
          </cell>
        </row>
        <row r="499">
          <cell r="X499" t="str">
            <v>GYS7X8_7_UNIT 8</v>
          </cell>
        </row>
        <row r="500">
          <cell r="X500" t="str">
            <v>GYS7X8_7_UNITS</v>
          </cell>
        </row>
        <row r="501">
          <cell r="X501" t="str">
            <v>GYSRVL_7_WSPRNG</v>
          </cell>
        </row>
        <row r="502">
          <cell r="X502" t="str">
            <v>HAASPH_7_PL1X2</v>
          </cell>
        </row>
        <row r="503">
          <cell r="X503" t="str">
            <v>HAASPH_7_UNIT 1</v>
          </cell>
        </row>
        <row r="504">
          <cell r="X504" t="str">
            <v>HAASPH_7_UNIT 2</v>
          </cell>
        </row>
        <row r="505">
          <cell r="X505" t="str">
            <v>HALSEY_6_UNIT</v>
          </cell>
        </row>
        <row r="506">
          <cell r="X506" t="str">
            <v>HARBGN_7_UNIT 1</v>
          </cell>
        </row>
        <row r="507">
          <cell r="X507" t="str">
            <v>HARBGN_7_UNIT 2</v>
          </cell>
        </row>
        <row r="508">
          <cell r="X508" t="str">
            <v>HARBGN_7_UNIT 3</v>
          </cell>
        </row>
        <row r="509">
          <cell r="X509" t="str">
            <v>HARBGN_7_UNITS</v>
          </cell>
        </row>
        <row r="510">
          <cell r="X510" t="str">
            <v>HATCR1_7_UNIT</v>
          </cell>
        </row>
        <row r="511">
          <cell r="X511" t="str">
            <v>HATCR2_7_UNIT</v>
          </cell>
        </row>
        <row r="512">
          <cell r="X512" t="str">
            <v>HATLOS_6_LSCRK</v>
          </cell>
        </row>
        <row r="513">
          <cell r="X513" t="str">
            <v>HATLOS_6_QFUNTS</v>
          </cell>
        </row>
        <row r="514">
          <cell r="X514" t="str">
            <v>HATRDG_2_WIND</v>
          </cell>
        </row>
        <row r="515">
          <cell r="X515" t="str">
            <v>HAYPRS_6_QFUNTS</v>
          </cell>
        </row>
        <row r="516">
          <cell r="X516" t="str">
            <v>HELMPG_7_UNIT 1</v>
          </cell>
        </row>
        <row r="517">
          <cell r="X517" t="str">
            <v>HELMPG_7_UNIT 2</v>
          </cell>
        </row>
        <row r="518">
          <cell r="X518" t="str">
            <v>HELMPG_7_UNIT 3</v>
          </cell>
        </row>
        <row r="519">
          <cell r="X519" t="str">
            <v>HENRTA_6_UNITA1</v>
          </cell>
        </row>
        <row r="520">
          <cell r="X520" t="str">
            <v>HENRTA_6_UNITA2</v>
          </cell>
        </row>
        <row r="521">
          <cell r="X521" t="str">
            <v>HICKS_7_GUADLP</v>
          </cell>
        </row>
        <row r="522">
          <cell r="X522" t="str">
            <v>HIDSRT_2_UNITS</v>
          </cell>
        </row>
        <row r="523">
          <cell r="X523" t="str">
            <v>HIGGNS_1_COMBIE</v>
          </cell>
        </row>
        <row r="524">
          <cell r="X524" t="str">
            <v>HILAND_7_YOLOWD</v>
          </cell>
        </row>
        <row r="525">
          <cell r="X525" t="str">
            <v>HINSON_6_CARBGN</v>
          </cell>
        </row>
        <row r="526">
          <cell r="X526" t="str">
            <v>HINSON_6_LBECH1</v>
          </cell>
        </row>
        <row r="527">
          <cell r="X527" t="str">
            <v>HINSON_6_LBECH2</v>
          </cell>
        </row>
        <row r="528">
          <cell r="X528" t="str">
            <v>HINSON_6_LBECH3</v>
          </cell>
        </row>
        <row r="529">
          <cell r="X529" t="str">
            <v>HINSON_6_LBECH4</v>
          </cell>
        </row>
        <row r="530">
          <cell r="X530" t="str">
            <v>HINSON_6_SERRGN</v>
          </cell>
        </row>
        <row r="531">
          <cell r="X531" t="str">
            <v>HIWAY_7_ACANYN</v>
          </cell>
        </row>
        <row r="532">
          <cell r="X532" t="str">
            <v>HMLTBR_6_UNIT 1</v>
          </cell>
        </row>
        <row r="533">
          <cell r="X533" t="str">
            <v>HMLTBR_6_UNIT 2</v>
          </cell>
        </row>
        <row r="534">
          <cell r="X534" t="str">
            <v>HMLTBR_6_UNITS</v>
          </cell>
        </row>
        <row r="535">
          <cell r="X535" t="str">
            <v>HNTGBH_7_UNIT 1</v>
          </cell>
        </row>
        <row r="536">
          <cell r="X536" t="str">
            <v>HNTGBH_7_UNIT 2</v>
          </cell>
        </row>
        <row r="537">
          <cell r="X537" t="str">
            <v>HNTGBH_7_UNIT 3</v>
          </cell>
        </row>
        <row r="538">
          <cell r="X538" t="str">
            <v>HNTGBH_7_UNIT 4</v>
          </cell>
        </row>
        <row r="539">
          <cell r="X539" t="str">
            <v>HOLGAT_1_BORAX</v>
          </cell>
        </row>
        <row r="540">
          <cell r="X540" t="str">
            <v>HOLGAT_1_MOGEN</v>
          </cell>
        </row>
        <row r="541">
          <cell r="X541" t="str">
            <v>HOLSTR_1_SOLAR</v>
          </cell>
        </row>
        <row r="542">
          <cell r="X542" t="str">
            <v>HONEYL_6_UNIT</v>
          </cell>
        </row>
        <row r="543">
          <cell r="X543" t="str">
            <v>HUMBPP_1_UNITS3</v>
          </cell>
        </row>
        <row r="544">
          <cell r="X544" t="str">
            <v>HUMBPP_6_UNITS1</v>
          </cell>
        </row>
        <row r="545">
          <cell r="X545" t="str">
            <v>HUMBPP_6_UNITS2</v>
          </cell>
        </row>
        <row r="546">
          <cell r="X546" t="str">
            <v>HUMBSB_1_QF</v>
          </cell>
        </row>
        <row r="547">
          <cell r="X547" t="str">
            <v>HURON_6_SOLAR</v>
          </cell>
        </row>
        <row r="548">
          <cell r="X548" t="str">
            <v>HYATT_2_UNIT 1</v>
          </cell>
        </row>
        <row r="549">
          <cell r="X549" t="str">
            <v>HYATT_2_UNIT 2</v>
          </cell>
        </row>
        <row r="550">
          <cell r="X550" t="str">
            <v>HYATT_2_UNIT 3</v>
          </cell>
        </row>
        <row r="551">
          <cell r="X551" t="str">
            <v>HYATT_2_UNIT 4</v>
          </cell>
        </row>
        <row r="552">
          <cell r="X552" t="str">
            <v>HYATT_2_UNIT 5</v>
          </cell>
        </row>
        <row r="553">
          <cell r="X553" t="str">
            <v>HYATT_2_UNIT 6</v>
          </cell>
        </row>
        <row r="554">
          <cell r="X554" t="str">
            <v>HYTTHM_2_UNITS</v>
          </cell>
        </row>
        <row r="555">
          <cell r="X555" t="str">
            <v>IBMCTL_1_UNIT 1</v>
          </cell>
        </row>
        <row r="556">
          <cell r="X556" t="str">
            <v>IGNACO_1_QF</v>
          </cell>
        </row>
        <row r="557">
          <cell r="X557" t="str">
            <v>INDIGO_1_UNIT 1</v>
          </cell>
        </row>
        <row r="558">
          <cell r="X558" t="str">
            <v>INDIGO_1_UNIT 2</v>
          </cell>
        </row>
        <row r="559">
          <cell r="X559" t="str">
            <v>INDIGO_1_UNIT 3</v>
          </cell>
        </row>
        <row r="560">
          <cell r="X560" t="str">
            <v>INDVLY_1_UNITS</v>
          </cell>
        </row>
        <row r="561">
          <cell r="X561" t="str">
            <v>INLDEM_5_UNIT 1</v>
          </cell>
        </row>
        <row r="562">
          <cell r="X562" t="str">
            <v>INLDEM_5_UNIT 2</v>
          </cell>
        </row>
        <row r="563">
          <cell r="X563" t="str">
            <v>INSKIP_2_UNIT</v>
          </cell>
        </row>
        <row r="564">
          <cell r="X564" t="str">
            <v>INTKEP_2_HOLM 1</v>
          </cell>
        </row>
        <row r="565">
          <cell r="X565" t="str">
            <v>INTKEP_2_HOLM 2</v>
          </cell>
        </row>
        <row r="566">
          <cell r="X566" t="str">
            <v>INTKEP_2_KIRKW1</v>
          </cell>
        </row>
        <row r="567">
          <cell r="X567" t="str">
            <v>INTKEP_2_KIRKW2</v>
          </cell>
        </row>
        <row r="568">
          <cell r="X568" t="str">
            <v>INTKEP_2_KIRKW3</v>
          </cell>
        </row>
        <row r="569">
          <cell r="X569" t="str">
            <v>INTTRB_6_UNIT</v>
          </cell>
        </row>
        <row r="570">
          <cell r="X570" t="str">
            <v>IVANPA_1_UNIT1</v>
          </cell>
        </row>
        <row r="571">
          <cell r="X571" t="str">
            <v>IVANPA_1_UNIT2</v>
          </cell>
        </row>
        <row r="572">
          <cell r="X572" t="str">
            <v>IVANPA_1_UNIT3</v>
          </cell>
        </row>
        <row r="573">
          <cell r="X573" t="str">
            <v>IVSLRP_2_SOLAR1</v>
          </cell>
        </row>
        <row r="574">
          <cell r="X574" t="str">
            <v>JAKVAL_2_IONE</v>
          </cell>
        </row>
        <row r="575">
          <cell r="X575" t="str">
            <v>JAKVAL_6_UNITG1</v>
          </cell>
        </row>
        <row r="576">
          <cell r="X576" t="str">
            <v>JAWBNE_2_NSRWND</v>
          </cell>
        </row>
        <row r="577">
          <cell r="X577" t="str">
            <v>JAWBNE_2_SRWND</v>
          </cell>
        </row>
        <row r="578">
          <cell r="X578" t="str">
            <v>JAYNE_6_WLSLR</v>
          </cell>
        </row>
        <row r="579">
          <cell r="X579" t="str">
            <v>JESSUP_1_HUDSON</v>
          </cell>
        </row>
        <row r="580">
          <cell r="X580" t="str">
            <v>JOHANN_6_QFA1</v>
          </cell>
        </row>
        <row r="581">
          <cell r="X581" t="str">
            <v>JRWOOD_1_UNIT 1</v>
          </cell>
        </row>
        <row r="582">
          <cell r="X582" t="str">
            <v>JVENTR_2_QFUNTS</v>
          </cell>
        </row>
        <row r="583">
          <cell r="X583" t="str">
            <v>KALINA_2_UNIT 1</v>
          </cell>
        </row>
        <row r="584">
          <cell r="X584" t="str">
            <v>KANAKA_1_UNIT</v>
          </cell>
        </row>
        <row r="585">
          <cell r="X585" t="str">
            <v>KANSAS_6_SOLAR</v>
          </cell>
        </row>
        <row r="586">
          <cell r="X586" t="str">
            <v>KEARNY_7_KY1</v>
          </cell>
        </row>
        <row r="587">
          <cell r="X587" t="str">
            <v>KEARNY_7_KY2</v>
          </cell>
        </row>
        <row r="588">
          <cell r="X588" t="str">
            <v>KEARNY_7_KY2A</v>
          </cell>
        </row>
        <row r="589">
          <cell r="X589" t="str">
            <v>KEARNY_7_KY2B</v>
          </cell>
        </row>
        <row r="590">
          <cell r="X590" t="str">
            <v>KEARNY_7_KY2C</v>
          </cell>
        </row>
        <row r="591">
          <cell r="X591" t="str">
            <v>KEARNY_7_KY2D</v>
          </cell>
        </row>
        <row r="592">
          <cell r="X592" t="str">
            <v>KEARNY_7_KY3</v>
          </cell>
        </row>
        <row r="593">
          <cell r="X593" t="str">
            <v>KEARNY_7_KY3A</v>
          </cell>
        </row>
        <row r="594">
          <cell r="X594" t="str">
            <v>KEARNY_7_KY3B</v>
          </cell>
        </row>
        <row r="595">
          <cell r="X595" t="str">
            <v>KEARNY_7_KY3C</v>
          </cell>
        </row>
        <row r="596">
          <cell r="X596" t="str">
            <v>KEARNY_7_KY3D</v>
          </cell>
        </row>
        <row r="597">
          <cell r="X597" t="str">
            <v>KEKAWK_6_UNIT</v>
          </cell>
        </row>
        <row r="598">
          <cell r="X598" t="str">
            <v>KELSO_2_UNITS</v>
          </cell>
        </row>
        <row r="599">
          <cell r="X599" t="str">
            <v>KELYRG_6_UNIT</v>
          </cell>
        </row>
        <row r="600">
          <cell r="X600" t="str">
            <v>KERKH1_7_UNIT 1</v>
          </cell>
        </row>
        <row r="601">
          <cell r="X601" t="str">
            <v>KERKH1_7_UNIT 2</v>
          </cell>
        </row>
        <row r="602">
          <cell r="X602" t="str">
            <v>KERKH1_7_UNIT 3</v>
          </cell>
        </row>
        <row r="603">
          <cell r="X603" t="str">
            <v>KERKH2_7_UNIT 1</v>
          </cell>
        </row>
        <row r="604">
          <cell r="X604" t="str">
            <v>KERNFT_1_UNITS</v>
          </cell>
        </row>
        <row r="605">
          <cell r="X605" t="str">
            <v>KERNRG_1_UNITS</v>
          </cell>
        </row>
        <row r="606">
          <cell r="X606" t="str">
            <v>KERRGN_1_UNIT 1</v>
          </cell>
        </row>
        <row r="607">
          <cell r="X607" t="str">
            <v>KILARC_2_UNIT 1</v>
          </cell>
        </row>
        <row r="608">
          <cell r="X608" t="str">
            <v>KINGCO_1_KINGBR</v>
          </cell>
        </row>
        <row r="609">
          <cell r="X609" t="str">
            <v>KINGRV_7_UNIT 1</v>
          </cell>
        </row>
        <row r="610">
          <cell r="X610" t="str">
            <v>KIRKER_7_KELCYN</v>
          </cell>
        </row>
        <row r="611">
          <cell r="X611" t="str">
            <v>KNGBRG_1_KBSLR1</v>
          </cell>
        </row>
        <row r="612">
          <cell r="X612" t="str">
            <v>KNGBRG_1_KBSLR2</v>
          </cell>
        </row>
        <row r="613">
          <cell r="X613" t="str">
            <v>KNGCTY_6_UNITA1</v>
          </cell>
        </row>
        <row r="614">
          <cell r="X614" t="str">
            <v>KRAMER_1_SEGS37</v>
          </cell>
        </row>
        <row r="615">
          <cell r="X615" t="str">
            <v>KRAMER_2_SEGS89</v>
          </cell>
        </row>
        <row r="616">
          <cell r="X616" t="str">
            <v>KRNCNY_6_UNIT</v>
          </cell>
        </row>
        <row r="617">
          <cell r="X617" t="str">
            <v>KRNOIL_7_TEXEXP</v>
          </cell>
        </row>
        <row r="618">
          <cell r="X618" t="str">
            <v>KYCORA_7_UNIT 1</v>
          </cell>
        </row>
        <row r="619">
          <cell r="X619" t="str">
            <v>LACIEN_2_VENICE</v>
          </cell>
        </row>
        <row r="620">
          <cell r="X620" t="str">
            <v>LAFRES_6_QF</v>
          </cell>
        </row>
        <row r="621">
          <cell r="X621" t="str">
            <v>LAGBEL_6_QF</v>
          </cell>
        </row>
        <row r="622">
          <cell r="X622" t="str">
            <v>LAKHDG_6_UNIT 1</v>
          </cell>
        </row>
        <row r="623">
          <cell r="X623" t="str">
            <v>LAKHDG_6_UNIT 2</v>
          </cell>
        </row>
        <row r="624">
          <cell r="X624" t="str">
            <v>LAPAC_6_UNIT</v>
          </cell>
        </row>
        <row r="625">
          <cell r="X625" t="str">
            <v>LAPLMA_2_UNIT 1</v>
          </cell>
        </row>
        <row r="626">
          <cell r="X626" t="str">
            <v>LAPLMA_2_UNIT 2</v>
          </cell>
        </row>
        <row r="627">
          <cell r="X627" t="str">
            <v>LAPLMA_2_UNIT 3</v>
          </cell>
        </row>
        <row r="628">
          <cell r="X628" t="str">
            <v>LAPLMA_2_UNIT 4</v>
          </cell>
        </row>
        <row r="629">
          <cell r="X629" t="str">
            <v>LARKSP_6_UNIT 1</v>
          </cell>
        </row>
        <row r="630">
          <cell r="X630" t="str">
            <v>LARKSP_6_UNIT 2</v>
          </cell>
        </row>
        <row r="631">
          <cell r="X631" t="str">
            <v>LAROA1_2_UNITA1</v>
          </cell>
        </row>
        <row r="632">
          <cell r="X632" t="str">
            <v>LAROA2_2_CTG 2S</v>
          </cell>
        </row>
        <row r="633">
          <cell r="X633" t="str">
            <v>LAROA2_2_STG 2C</v>
          </cell>
        </row>
        <row r="634">
          <cell r="X634" t="str">
            <v>LAROA2_2_UNITA1</v>
          </cell>
        </row>
        <row r="635">
          <cell r="X635" t="str">
            <v>LASSEN_6_AGV1</v>
          </cell>
        </row>
        <row r="636">
          <cell r="X636" t="str">
            <v>LASSEN_6_UNITS</v>
          </cell>
        </row>
        <row r="637">
          <cell r="X637" t="str">
            <v>LAWRNC_7_SUNYVL</v>
          </cell>
        </row>
        <row r="638">
          <cell r="X638" t="str">
            <v>LEBECS_2_UNITS</v>
          </cell>
        </row>
        <row r="639">
          <cell r="X639" t="str">
            <v>LEBECS_7_CTG1</v>
          </cell>
        </row>
        <row r="640">
          <cell r="X640" t="str">
            <v>LEBECS_7_CTG2</v>
          </cell>
        </row>
        <row r="641">
          <cell r="X641" t="str">
            <v>LEBECS_7_CTG4</v>
          </cell>
        </row>
        <row r="642">
          <cell r="X642" t="str">
            <v>LEBECS_7_STG3</v>
          </cell>
        </row>
        <row r="643">
          <cell r="X643" t="str">
            <v>LEBECS_7_STG5</v>
          </cell>
        </row>
        <row r="644">
          <cell r="X644" t="str">
            <v>LECEF_1_CGT 1</v>
          </cell>
        </row>
        <row r="645">
          <cell r="X645" t="str">
            <v>LECEF_1_CGT 2</v>
          </cell>
        </row>
        <row r="646">
          <cell r="X646" t="str">
            <v>LECEF_1_CGT 3</v>
          </cell>
        </row>
        <row r="647">
          <cell r="X647" t="str">
            <v>LECEF_1_CGT 4</v>
          </cell>
        </row>
        <row r="648">
          <cell r="X648" t="str">
            <v>LECEF_1_STG1</v>
          </cell>
        </row>
        <row r="649">
          <cell r="X649" t="str">
            <v>LECEF_1_UNITS</v>
          </cell>
        </row>
        <row r="650">
          <cell r="X650" t="str">
            <v>LEWSTN_7_UNIT 1</v>
          </cell>
        </row>
        <row r="651">
          <cell r="X651" t="str">
            <v>LEWSTN_7_WEBRFL</v>
          </cell>
        </row>
        <row r="652">
          <cell r="X652" t="str">
            <v>LFC 51_2_UNIT 1</v>
          </cell>
        </row>
        <row r="653">
          <cell r="X653" t="str">
            <v>LGHTHP_6_ICEGEN</v>
          </cell>
        </row>
        <row r="654">
          <cell r="X654" t="str">
            <v>LGHTHP_6_QF</v>
          </cell>
        </row>
        <row r="655">
          <cell r="X655" t="str">
            <v>LIVOAK_1_UNIT 1</v>
          </cell>
        </row>
        <row r="656">
          <cell r="X656" t="str">
            <v>LMBEPK_2_UNITA1</v>
          </cell>
        </row>
        <row r="657">
          <cell r="X657" t="str">
            <v>LMBEPK_2_UNITA2</v>
          </cell>
        </row>
        <row r="658">
          <cell r="X658" t="str">
            <v>LMBEPK_2_UNITA3</v>
          </cell>
        </row>
        <row r="659">
          <cell r="X659" t="str">
            <v>LMEC_1_CTG1</v>
          </cell>
        </row>
        <row r="660">
          <cell r="X660" t="str">
            <v>LMEC_1_CTG2</v>
          </cell>
        </row>
        <row r="661">
          <cell r="X661" t="str">
            <v>LMEC_1_PL1X3</v>
          </cell>
        </row>
        <row r="662">
          <cell r="X662" t="str">
            <v>LMEC_1_STG</v>
          </cell>
        </row>
        <row r="663">
          <cell r="X663" t="str">
            <v>LNCSTR_6_SOLAR</v>
          </cell>
        </row>
        <row r="664">
          <cell r="X664" t="str">
            <v>LOCKFD_1_BEARCK</v>
          </cell>
        </row>
        <row r="665">
          <cell r="X665" t="str">
            <v>LOCKFD_1_KSOLAR</v>
          </cell>
        </row>
        <row r="666">
          <cell r="X666" t="str">
            <v>LODI25_2_UNIT 1</v>
          </cell>
        </row>
        <row r="667">
          <cell r="X667" t="str">
            <v>LODIEC_2_CTG</v>
          </cell>
        </row>
        <row r="668">
          <cell r="X668" t="str">
            <v>LODIEC_2_PL1X2</v>
          </cell>
        </row>
        <row r="669">
          <cell r="X669" t="str">
            <v>LODIEC_2_STG</v>
          </cell>
        </row>
        <row r="670">
          <cell r="X670" t="str">
            <v>LOWGAP_7_MATHEW</v>
          </cell>
        </row>
        <row r="671">
          <cell r="X671" t="str">
            <v>LOWGAP_7_QFUNTS</v>
          </cell>
        </row>
        <row r="672">
          <cell r="X672" t="str">
            <v>LOWGAP_7_SULPHR</v>
          </cell>
        </row>
        <row r="673">
          <cell r="X673" t="str">
            <v>MALAGA_1_PL1X2</v>
          </cell>
        </row>
        <row r="674">
          <cell r="X674" t="str">
            <v>MALAGA_7_CTG1</v>
          </cell>
        </row>
        <row r="675">
          <cell r="X675" t="str">
            <v>MALAGA_7_CTG2</v>
          </cell>
        </row>
        <row r="676">
          <cell r="X676" t="str">
            <v>MALCHQ_7_UNIT 1</v>
          </cell>
        </row>
        <row r="677">
          <cell r="X677" t="str">
            <v>MAMMTH_7_UNIT 1</v>
          </cell>
        </row>
        <row r="678">
          <cell r="X678" t="str">
            <v>MAMMTH_7_UNIT 2</v>
          </cell>
        </row>
        <row r="679">
          <cell r="X679" t="str">
            <v>MANZNA_2_WIND</v>
          </cell>
        </row>
        <row r="680">
          <cell r="X680" t="str">
            <v>MARKHM_1_CATLST</v>
          </cell>
        </row>
        <row r="681">
          <cell r="X681" t="str">
            <v>MARTIN_1_SUNSET</v>
          </cell>
        </row>
        <row r="682">
          <cell r="X682" t="str">
            <v>MCARTH_6_FRIVRB</v>
          </cell>
        </row>
        <row r="683">
          <cell r="X683" t="str">
            <v>MCCALL_1_QF</v>
          </cell>
        </row>
        <row r="684">
          <cell r="X684" t="str">
            <v>MCGEN_1_UNIT</v>
          </cell>
        </row>
        <row r="685">
          <cell r="X685" t="str">
            <v>MCSWAN_6_UNITS</v>
          </cell>
        </row>
        <row r="686">
          <cell r="X686" t="str">
            <v>MDFKRL_2_PROJCT</v>
          </cell>
        </row>
        <row r="687">
          <cell r="X687" t="str">
            <v>MENBIO_6_RENEW1</v>
          </cell>
        </row>
        <row r="688">
          <cell r="X688" t="str">
            <v>MENBIO_6_UNIT</v>
          </cell>
        </row>
        <row r="689">
          <cell r="X689" t="str">
            <v>MERCFL_6_UNIT</v>
          </cell>
        </row>
        <row r="690">
          <cell r="X690" t="str">
            <v>MESAP_1_QF</v>
          </cell>
        </row>
        <row r="691">
          <cell r="X691" t="str">
            <v>MESAS_2_QF</v>
          </cell>
        </row>
        <row r="692">
          <cell r="X692" t="str">
            <v>METCLF_1_QF</v>
          </cell>
        </row>
        <row r="693">
          <cell r="X693" t="str">
            <v>METEC_2_PL1X3</v>
          </cell>
        </row>
        <row r="694">
          <cell r="X694" t="str">
            <v>METEC_7_CTG1</v>
          </cell>
        </row>
        <row r="695">
          <cell r="X695" t="str">
            <v>METEC_7_CTG2</v>
          </cell>
        </row>
        <row r="696">
          <cell r="X696" t="str">
            <v>METEC_7_STG3</v>
          </cell>
        </row>
        <row r="697">
          <cell r="X697" t="str">
            <v>MIDFRK_7_UNIT 1</v>
          </cell>
        </row>
        <row r="698">
          <cell r="X698" t="str">
            <v>MIDFRK_7_UNIT 2</v>
          </cell>
        </row>
        <row r="699">
          <cell r="X699" t="str">
            <v>MIDSET_1_UNIT 1</v>
          </cell>
        </row>
        <row r="700">
          <cell r="X700" t="str">
            <v>MIDWAY_1_QF</v>
          </cell>
        </row>
        <row r="701">
          <cell r="X701" t="str">
            <v>MIDWD_6_WNDLND</v>
          </cell>
        </row>
        <row r="702">
          <cell r="X702" t="str">
            <v>MIDWD_7_CORAMB</v>
          </cell>
        </row>
        <row r="703">
          <cell r="X703" t="str">
            <v>MILBRA_1_QF</v>
          </cell>
        </row>
        <row r="704">
          <cell r="X704" t="str">
            <v>MIRAGE_2_COCHLA</v>
          </cell>
        </row>
        <row r="705">
          <cell r="X705" t="str">
            <v>MIRLOM_2_CORONA</v>
          </cell>
        </row>
        <row r="706">
          <cell r="X706" t="str">
            <v>MIRLOM_2_ONTARO</v>
          </cell>
        </row>
        <row r="707">
          <cell r="X707" t="str">
            <v>MIRLOM_2_TEMESC</v>
          </cell>
        </row>
        <row r="708">
          <cell r="X708" t="str">
            <v>MIRLOM_6_DELGEN</v>
          </cell>
        </row>
        <row r="709">
          <cell r="X709" t="str">
            <v>MIRLOM_6_PEAKER</v>
          </cell>
        </row>
        <row r="710">
          <cell r="X710" t="str">
            <v>MIRLOM_7_MWDLKM</v>
          </cell>
        </row>
        <row r="711">
          <cell r="X711" t="str">
            <v>MISSIX_1_QF</v>
          </cell>
        </row>
        <row r="712">
          <cell r="X712" t="str">
            <v>MKTRCK_1_UNIT 1</v>
          </cell>
        </row>
        <row r="713">
          <cell r="X713" t="str">
            <v>MLPTAS_7_QFUNTS</v>
          </cell>
        </row>
        <row r="714">
          <cell r="X714" t="str">
            <v>MNDALY_6_MCGRTH</v>
          </cell>
        </row>
        <row r="715">
          <cell r="X715" t="str">
            <v>MNDALY_7_UNIT 1</v>
          </cell>
        </row>
        <row r="716">
          <cell r="X716" t="str">
            <v>MNDALY_7_UNIT 2</v>
          </cell>
        </row>
        <row r="717">
          <cell r="X717" t="str">
            <v>MNDALY_7_UNIT 3</v>
          </cell>
        </row>
        <row r="718">
          <cell r="X718" t="str">
            <v>MNTAGU_7_NEWBYI</v>
          </cell>
        </row>
        <row r="719">
          <cell r="X719" t="str">
            <v>MNTGRY_6_ROHR1</v>
          </cell>
        </row>
        <row r="720">
          <cell r="X720" t="str">
            <v>MOBGEN_6_UNIT 1</v>
          </cell>
        </row>
        <row r="721">
          <cell r="X721" t="str">
            <v>MOCCPH_7_UNIT 1</v>
          </cell>
        </row>
        <row r="722">
          <cell r="X722" t="str">
            <v>MOCCPH_7_UNIT 2</v>
          </cell>
        </row>
        <row r="723">
          <cell r="X723" t="str">
            <v>MOJAVE_1_SIPHON</v>
          </cell>
        </row>
        <row r="724">
          <cell r="X724" t="str">
            <v>MOJAVE_1_UNIT 1</v>
          </cell>
        </row>
        <row r="725">
          <cell r="X725" t="str">
            <v>MOJAVE_1_UNIT 2</v>
          </cell>
        </row>
        <row r="726">
          <cell r="X726" t="str">
            <v>MOJAVE_1_UNIT 3</v>
          </cell>
        </row>
        <row r="727">
          <cell r="X727" t="str">
            <v>MONLTH_6_BOREL</v>
          </cell>
        </row>
        <row r="728">
          <cell r="X728" t="str">
            <v>MONTPH_7_UNIT 1</v>
          </cell>
        </row>
        <row r="729">
          <cell r="X729" t="str">
            <v>MONTPH_7_UNIT 2</v>
          </cell>
        </row>
        <row r="730">
          <cell r="X730" t="str">
            <v>MONTPH_7_UNIT 3</v>
          </cell>
        </row>
        <row r="731">
          <cell r="X731" t="str">
            <v>MONTPH_7_UNITS</v>
          </cell>
        </row>
        <row r="732">
          <cell r="X732" t="str">
            <v>MOORPK_2_CALABS</v>
          </cell>
        </row>
        <row r="733">
          <cell r="X733" t="str">
            <v>MOORPK_6_QF</v>
          </cell>
        </row>
        <row r="734">
          <cell r="X734" t="str">
            <v>MOORPK_7_UNITA1</v>
          </cell>
        </row>
        <row r="735">
          <cell r="X735" t="str">
            <v>MOSSLD_1_QF</v>
          </cell>
        </row>
        <row r="736">
          <cell r="X736" t="str">
            <v>MOSSLD_2_PSP1</v>
          </cell>
        </row>
        <row r="737">
          <cell r="X737" t="str">
            <v>MOSSLD_2_PSP1G1</v>
          </cell>
        </row>
        <row r="738">
          <cell r="X738" t="str">
            <v>MOSSLD_2_PSP1G2</v>
          </cell>
        </row>
        <row r="739">
          <cell r="X739" t="str">
            <v>MOSSLD_2_PSP1G3</v>
          </cell>
        </row>
        <row r="740">
          <cell r="X740" t="str">
            <v>MOSSLD_2_PSP2</v>
          </cell>
        </row>
        <row r="741">
          <cell r="X741" t="str">
            <v>MOSSLD_2_PSP2G1</v>
          </cell>
        </row>
        <row r="742">
          <cell r="X742" t="str">
            <v>MOSSLD_2_PSP2G2</v>
          </cell>
        </row>
        <row r="743">
          <cell r="X743" t="str">
            <v>MOSSLD_2_PSP2G3</v>
          </cell>
        </row>
        <row r="744">
          <cell r="X744" t="str">
            <v>MOSSLD_7_UNIT 6</v>
          </cell>
        </row>
        <row r="745">
          <cell r="X745" t="str">
            <v>MOSSLD_7_UNIT 7</v>
          </cell>
        </row>
        <row r="746">
          <cell r="X746" t="str">
            <v>MRCHNT_2_PL1X3</v>
          </cell>
        </row>
        <row r="747">
          <cell r="X747" t="str">
            <v>MRGT_6_MEF2</v>
          </cell>
        </row>
        <row r="748">
          <cell r="X748" t="str">
            <v>MRGT_6_MMAREF</v>
          </cell>
        </row>
        <row r="749">
          <cell r="X749" t="str">
            <v>MRGT_7_MR1A</v>
          </cell>
        </row>
        <row r="750">
          <cell r="X750" t="str">
            <v>MRGT_7_MR1B</v>
          </cell>
        </row>
        <row r="751">
          <cell r="X751" t="str">
            <v>MRGT_7_UNITS</v>
          </cell>
        </row>
        <row r="752">
          <cell r="X752" t="str">
            <v>MSHGTS_6_MMARLF</v>
          </cell>
        </row>
        <row r="753">
          <cell r="X753" t="str">
            <v>MSOLAR_2_SOLAR1</v>
          </cell>
        </row>
        <row r="754">
          <cell r="X754" t="str">
            <v>MSSION_2_QF</v>
          </cell>
        </row>
        <row r="755">
          <cell r="X755" t="str">
            <v>MSSION_6_UNTRIB</v>
          </cell>
        </row>
        <row r="756">
          <cell r="X756" t="str">
            <v>MTNLAS_6_UNIT</v>
          </cell>
        </row>
        <row r="757">
          <cell r="X757" t="str">
            <v>MTNPOS_1_UNIT</v>
          </cell>
        </row>
        <row r="758">
          <cell r="X758" t="str">
            <v>MTWIND_1_UNIT 1</v>
          </cell>
        </row>
        <row r="759">
          <cell r="X759" t="str">
            <v>MTWIND_1_UNIT 2</v>
          </cell>
        </row>
        <row r="760">
          <cell r="X760" t="str">
            <v>MTWIND_1_UNIT 3</v>
          </cell>
        </row>
        <row r="761">
          <cell r="X761" t="str">
            <v>MURRAY_7_SDSU A</v>
          </cell>
        </row>
        <row r="762">
          <cell r="X762" t="str">
            <v>NAPA_2_UNIT</v>
          </cell>
        </row>
        <row r="763">
          <cell r="X763" t="str">
            <v>NAROW1_2_UNIT</v>
          </cell>
        </row>
        <row r="764">
          <cell r="X764" t="str">
            <v>NAROW2_2_UNIT</v>
          </cell>
        </row>
        <row r="765">
          <cell r="X765" t="str">
            <v>NAVY35_1_UNITS</v>
          </cell>
        </row>
        <row r="766">
          <cell r="X766" t="str">
            <v>NAVYII_2_UNIT 4</v>
          </cell>
        </row>
        <row r="767">
          <cell r="X767" t="str">
            <v>NAVYII_2_UNIT 5</v>
          </cell>
        </row>
        <row r="768">
          <cell r="X768" t="str">
            <v>NAVYII_2_UNIT 6</v>
          </cell>
        </row>
        <row r="769">
          <cell r="X769" t="str">
            <v>NAVYII_2_UNITS</v>
          </cell>
        </row>
        <row r="770">
          <cell r="X770" t="str">
            <v>NCPA_7_GP1UN1</v>
          </cell>
        </row>
        <row r="771">
          <cell r="X771" t="str">
            <v>NCPA_7_GP1UN2</v>
          </cell>
        </row>
        <row r="772">
          <cell r="X772" t="str">
            <v>NCPA_7_GP2UN3</v>
          </cell>
        </row>
        <row r="773">
          <cell r="X773" t="str">
            <v>NCPA_7_GP2UN4</v>
          </cell>
        </row>
        <row r="774">
          <cell r="X774" t="str">
            <v>NEENCH_6_SOLAR</v>
          </cell>
        </row>
        <row r="775">
          <cell r="X775" t="str">
            <v>NEWARK_1_QF</v>
          </cell>
        </row>
        <row r="776">
          <cell r="X776" t="str">
            <v>NHOGAN_6_UNIT 1</v>
          </cell>
        </row>
        <row r="777">
          <cell r="X777" t="str">
            <v>NHOGAN_6_UNIT 2</v>
          </cell>
        </row>
        <row r="778">
          <cell r="X778" t="str">
            <v>NHOGAN_6_UNITS</v>
          </cell>
        </row>
        <row r="779">
          <cell r="X779" t="str">
            <v>NIMTG_6_NICOGN</v>
          </cell>
        </row>
        <row r="780">
          <cell r="X780" t="str">
            <v>NIMTG_6_NIQF</v>
          </cell>
        </row>
        <row r="781">
          <cell r="X781" t="str">
            <v>NWCSTL_7_UNIT 1</v>
          </cell>
        </row>
        <row r="782">
          <cell r="X782" t="str">
            <v>NZWIND_6_CALWND</v>
          </cell>
        </row>
        <row r="783">
          <cell r="X783" t="str">
            <v>NZWIND_6_WDSTR</v>
          </cell>
        </row>
        <row r="784">
          <cell r="X784" t="str">
            <v>NZWIND_6_WDSTR2</v>
          </cell>
        </row>
        <row r="785">
          <cell r="X785" t="str">
            <v>OAK C_7_UNIT 1</v>
          </cell>
        </row>
        <row r="786">
          <cell r="X786" t="str">
            <v>OAK C_7_UNIT 2</v>
          </cell>
        </row>
        <row r="787">
          <cell r="X787" t="str">
            <v>OAK C_7_UNIT 3</v>
          </cell>
        </row>
        <row r="788">
          <cell r="X788" t="str">
            <v>OAKWD_6_ZEPHWD</v>
          </cell>
        </row>
        <row r="789">
          <cell r="X789" t="str">
            <v>OCTILO_5_WIND</v>
          </cell>
        </row>
        <row r="790">
          <cell r="X790" t="str">
            <v>OGROVE_6_PL1X2</v>
          </cell>
        </row>
        <row r="791">
          <cell r="X791" t="str">
            <v>OILDAL_1_UNIT 1</v>
          </cell>
        </row>
        <row r="792">
          <cell r="X792" t="str">
            <v>OILFLD_7_QFUNTS</v>
          </cell>
        </row>
        <row r="793">
          <cell r="X793" t="str">
            <v>OLDRIV_6_BIOGAS</v>
          </cell>
        </row>
        <row r="794">
          <cell r="X794" t="str">
            <v>OLINDA_2_COYCRK</v>
          </cell>
        </row>
        <row r="795">
          <cell r="X795" t="str">
            <v>OLINDA_2_LNDFL2</v>
          </cell>
        </row>
        <row r="796">
          <cell r="X796" t="str">
            <v>OLINDA_2_QF</v>
          </cell>
        </row>
        <row r="797">
          <cell r="X797" t="str">
            <v>OLINDA_7_BLKSND</v>
          </cell>
        </row>
        <row r="798">
          <cell r="X798" t="str">
            <v>OLINDA_7_LNDFIL</v>
          </cell>
        </row>
        <row r="799">
          <cell r="X799" t="str">
            <v>OLIVEP_1_SOLAR</v>
          </cell>
        </row>
        <row r="800">
          <cell r="X800" t="str">
            <v>OLIVEP_1_SOLAR2</v>
          </cell>
        </row>
        <row r="801">
          <cell r="X801" t="str">
            <v>OLSEN_2_UNIT</v>
          </cell>
        </row>
        <row r="802">
          <cell r="X802" t="str">
            <v>OMAR_2_UNIT 1</v>
          </cell>
        </row>
        <row r="803">
          <cell r="X803" t="str">
            <v>OMAR_2_UNIT 2</v>
          </cell>
        </row>
        <row r="804">
          <cell r="X804" t="str">
            <v>OMAR_2_UNIT 3</v>
          </cell>
        </row>
        <row r="805">
          <cell r="X805" t="str">
            <v>OMAR_2_UNIT 4</v>
          </cell>
        </row>
        <row r="806">
          <cell r="X806" t="str">
            <v>ONLLPP_6_UNIT 1</v>
          </cell>
        </row>
        <row r="807">
          <cell r="X807" t="str">
            <v>ONLLPP_6_UNIT 2</v>
          </cell>
        </row>
        <row r="808">
          <cell r="X808" t="str">
            <v>ONLLPP_6_UNIT 3</v>
          </cell>
        </row>
        <row r="809">
          <cell r="X809" t="str">
            <v>ONLLPP_6_UNIT 4</v>
          </cell>
        </row>
        <row r="810">
          <cell r="X810" t="str">
            <v>ONLLPP_6_UNIT 5</v>
          </cell>
        </row>
        <row r="811">
          <cell r="X811" t="str">
            <v>ONLLPP_6_UNIT 6</v>
          </cell>
        </row>
        <row r="812">
          <cell r="X812" t="str">
            <v>ONLLPP_6_UNITS</v>
          </cell>
        </row>
        <row r="813">
          <cell r="X813" t="str">
            <v>ORLND_6_HIGHLI</v>
          </cell>
        </row>
        <row r="814">
          <cell r="X814" t="str">
            <v>ORMOND_7_UNIT 1</v>
          </cell>
        </row>
        <row r="815">
          <cell r="X815" t="str">
            <v>ORMOND_7_UNIT 2</v>
          </cell>
        </row>
        <row r="816">
          <cell r="X816" t="str">
            <v>OROVIL_6_UNIT</v>
          </cell>
        </row>
        <row r="817">
          <cell r="X817" t="str">
            <v>OTAY_6_LNDFL5</v>
          </cell>
        </row>
        <row r="818">
          <cell r="X818" t="str">
            <v>OTAY_6_LNDFL6</v>
          </cell>
        </row>
        <row r="819">
          <cell r="X819" t="str">
            <v>OTAY_6_PL1X2</v>
          </cell>
        </row>
        <row r="820">
          <cell r="X820" t="str">
            <v>OTAY_6_UNITB1</v>
          </cell>
        </row>
        <row r="821">
          <cell r="X821" t="str">
            <v>OTAY_7_UNITC1</v>
          </cell>
        </row>
        <row r="822">
          <cell r="X822" t="str">
            <v>OTMESA_2_PL1X3</v>
          </cell>
        </row>
        <row r="823">
          <cell r="X823" t="str">
            <v>OXBOW_6_DRUM</v>
          </cell>
        </row>
        <row r="824">
          <cell r="X824" t="str">
            <v>OXMTN_6_LNDFIL</v>
          </cell>
        </row>
        <row r="825">
          <cell r="X825" t="str">
            <v>PACLUM_6_UNIT</v>
          </cell>
        </row>
        <row r="826">
          <cell r="X826" t="str">
            <v>PACORO_6_UNIT</v>
          </cell>
        </row>
        <row r="827">
          <cell r="X827" t="str">
            <v>PADUA_2_ONTARO</v>
          </cell>
        </row>
        <row r="828">
          <cell r="X828" t="str">
            <v>PADUA_6_MWDSDM</v>
          </cell>
        </row>
        <row r="829">
          <cell r="X829" t="str">
            <v>PADUA_6_QF</v>
          </cell>
        </row>
        <row r="830">
          <cell r="X830" t="str">
            <v>PADUA_7_SDIMAS</v>
          </cell>
        </row>
        <row r="831">
          <cell r="X831" t="str">
            <v>PALALT_7_COBUG</v>
          </cell>
        </row>
        <row r="832">
          <cell r="X832" t="str">
            <v>PALOMR_2_PL1X3</v>
          </cell>
        </row>
        <row r="833">
          <cell r="X833" t="str">
            <v>PALOMR_7_CTG1</v>
          </cell>
        </row>
        <row r="834">
          <cell r="X834" t="str">
            <v>PALOMR_7_CTG2</v>
          </cell>
        </row>
        <row r="835">
          <cell r="X835" t="str">
            <v>PALOMR_7_STG3</v>
          </cell>
        </row>
        <row r="836">
          <cell r="X836" t="str">
            <v>PANDOL_6_UNIT</v>
          </cell>
        </row>
        <row r="837">
          <cell r="X837" t="str">
            <v>PANDOL_6_UNIT 1</v>
          </cell>
        </row>
        <row r="838">
          <cell r="X838" t="str">
            <v>PANDOL_6_UNIT 2</v>
          </cell>
        </row>
        <row r="839">
          <cell r="X839" t="str">
            <v>PARDEB_2_UNIT 1</v>
          </cell>
        </row>
        <row r="840">
          <cell r="X840" t="str">
            <v>PARDEB_2_UNIT 2</v>
          </cell>
        </row>
        <row r="841">
          <cell r="X841" t="str">
            <v>PARDEB_2_UNIT 3</v>
          </cell>
        </row>
        <row r="842">
          <cell r="X842" t="str">
            <v>PARDEB_6_UNITS</v>
          </cell>
        </row>
        <row r="843">
          <cell r="X843" t="str">
            <v>PEABDY_2_LNDFIL</v>
          </cell>
        </row>
        <row r="844">
          <cell r="X844" t="str">
            <v>PEORIA_1_SOLAR</v>
          </cell>
        </row>
        <row r="845">
          <cell r="X845" t="str">
            <v>PHOENX_1_UNIT</v>
          </cell>
        </row>
        <row r="846">
          <cell r="X846" t="str">
            <v>PICO_6_THUMS1</v>
          </cell>
        </row>
        <row r="847">
          <cell r="X847" t="str">
            <v>PINFLT_7_UNIT 1</v>
          </cell>
        </row>
        <row r="848">
          <cell r="X848" t="str">
            <v>PINFLT_7_UNIT 2</v>
          </cell>
        </row>
        <row r="849">
          <cell r="X849" t="str">
            <v>PINFLT_7_UNIT 3</v>
          </cell>
        </row>
        <row r="850">
          <cell r="X850" t="str">
            <v>PINFLT_7_UNITS</v>
          </cell>
        </row>
        <row r="851">
          <cell r="X851" t="str">
            <v>PIT1_6_FRIVRA</v>
          </cell>
        </row>
        <row r="852">
          <cell r="X852" t="str">
            <v>PIT1_7_UNIT 1</v>
          </cell>
        </row>
        <row r="853">
          <cell r="X853" t="str">
            <v>PIT1_7_UNIT 2</v>
          </cell>
        </row>
        <row r="854">
          <cell r="X854" t="str">
            <v>PIT3_7_PL1X3</v>
          </cell>
        </row>
        <row r="855">
          <cell r="X855" t="str">
            <v>PIT3_7_UNIT 1</v>
          </cell>
        </row>
        <row r="856">
          <cell r="X856" t="str">
            <v>PIT3_7_UNIT 2</v>
          </cell>
        </row>
        <row r="857">
          <cell r="X857" t="str">
            <v>PIT3_7_UNIT 3</v>
          </cell>
        </row>
        <row r="858">
          <cell r="X858" t="str">
            <v>PIT4_7_PL1X2</v>
          </cell>
        </row>
        <row r="859">
          <cell r="X859" t="str">
            <v>PIT4_7_UNIT 1</v>
          </cell>
        </row>
        <row r="860">
          <cell r="X860" t="str">
            <v>PIT4_7_UNIT 2</v>
          </cell>
        </row>
        <row r="861">
          <cell r="X861" t="str">
            <v>PIT5_7_NELSON</v>
          </cell>
        </row>
        <row r="862">
          <cell r="X862" t="str">
            <v>PIT5_7_PL1X2</v>
          </cell>
        </row>
        <row r="863">
          <cell r="X863" t="str">
            <v>PIT5_7_PL3X4</v>
          </cell>
        </row>
        <row r="864">
          <cell r="X864" t="str">
            <v>PIT5_7_QFUNTS</v>
          </cell>
        </row>
        <row r="865">
          <cell r="X865" t="str">
            <v>PIT5_7_UNIT 1</v>
          </cell>
        </row>
        <row r="866">
          <cell r="X866" t="str">
            <v>PIT5_7_UNIT 2</v>
          </cell>
        </row>
        <row r="867">
          <cell r="X867" t="str">
            <v>PIT5_7_UNIT 3</v>
          </cell>
        </row>
        <row r="868">
          <cell r="X868" t="str">
            <v>PIT5_7_UNIT 4</v>
          </cell>
        </row>
        <row r="869">
          <cell r="X869" t="str">
            <v>PIT6_7_UNIT 1</v>
          </cell>
        </row>
        <row r="870">
          <cell r="X870" t="str">
            <v>PIT6_7_UNIT 2</v>
          </cell>
        </row>
        <row r="871">
          <cell r="X871" t="str">
            <v>PIT7_7_UNIT 1</v>
          </cell>
        </row>
        <row r="872">
          <cell r="X872" t="str">
            <v>PIT7_7_UNIT 2</v>
          </cell>
        </row>
        <row r="873">
          <cell r="X873" t="str">
            <v>PITTSP_7_UNIT 5</v>
          </cell>
        </row>
        <row r="874">
          <cell r="X874" t="str">
            <v>PITTSP_7_UNIT 6</v>
          </cell>
        </row>
        <row r="875">
          <cell r="X875" t="str">
            <v>PITTSP_7_UNIT 7</v>
          </cell>
        </row>
        <row r="876">
          <cell r="X876" t="str">
            <v>PLACVL_1_CHILIB</v>
          </cell>
        </row>
        <row r="877">
          <cell r="X877" t="str">
            <v>PLACVL_1_RCKCRE</v>
          </cell>
        </row>
        <row r="878">
          <cell r="X878" t="str">
            <v>PLSNTG_7_LNCLND</v>
          </cell>
        </row>
        <row r="879">
          <cell r="X879" t="str">
            <v>PNCHEG_2_PL1X4</v>
          </cell>
        </row>
        <row r="880">
          <cell r="X880" t="str">
            <v>PNCHPP_1_PL1X2</v>
          </cell>
        </row>
        <row r="881">
          <cell r="X881" t="str">
            <v>PNOCHE_1_PL1X2</v>
          </cell>
        </row>
        <row r="882">
          <cell r="X882" t="str">
            <v>PNOCHE_1_UNITA1</v>
          </cell>
        </row>
        <row r="883">
          <cell r="X883" t="str">
            <v>PNOCHE_7_CTG1</v>
          </cell>
        </row>
        <row r="884">
          <cell r="X884" t="str">
            <v>PNOCHE_7_ICE2</v>
          </cell>
        </row>
        <row r="885">
          <cell r="X885" t="str">
            <v>POEPH_7_UNIT 1</v>
          </cell>
        </row>
        <row r="886">
          <cell r="X886" t="str">
            <v>POEPH_7_UNIT 2</v>
          </cell>
        </row>
        <row r="887">
          <cell r="X887" t="str">
            <v>POTTER_6_UNIT 1</v>
          </cell>
        </row>
        <row r="888">
          <cell r="X888" t="str">
            <v>POTTER_6_UNIT 2</v>
          </cell>
        </row>
        <row r="889">
          <cell r="X889" t="str">
            <v>POTTER_6_UNIT 3</v>
          </cell>
        </row>
        <row r="890">
          <cell r="X890" t="str">
            <v>POTTER_6_UNITS</v>
          </cell>
        </row>
        <row r="891">
          <cell r="X891" t="str">
            <v>POTTER_7_VECINO</v>
          </cell>
        </row>
        <row r="892">
          <cell r="X892" t="str">
            <v>PSWEET_1_STCRUZ</v>
          </cell>
        </row>
        <row r="893">
          <cell r="X893" t="str">
            <v>PSWEET_7_QFUNTS</v>
          </cell>
        </row>
        <row r="894">
          <cell r="X894" t="str">
            <v>PTLOMA_6_NTCCGN</v>
          </cell>
        </row>
        <row r="895">
          <cell r="X895" t="str">
            <v>PTLOMA_6_NTCQF</v>
          </cell>
        </row>
        <row r="896">
          <cell r="X896" t="str">
            <v>PWEST_1_UNIT</v>
          </cell>
        </row>
        <row r="897">
          <cell r="X897" t="str">
            <v>RALSTN_7_UNIT 1</v>
          </cell>
        </row>
        <row r="898">
          <cell r="X898" t="str">
            <v>RCKCRK_7_UNIT 1</v>
          </cell>
        </row>
        <row r="899">
          <cell r="X899" t="str">
            <v>RCKCRK_7_UNIT 2</v>
          </cell>
        </row>
        <row r="900">
          <cell r="X900" t="str">
            <v>RECTOR_2_KAWEAH</v>
          </cell>
        </row>
        <row r="901">
          <cell r="X901" t="str">
            <v>RECTOR_2_KAWH 1</v>
          </cell>
        </row>
        <row r="902">
          <cell r="X902" t="str">
            <v>RECTOR_2_QF</v>
          </cell>
        </row>
        <row r="903">
          <cell r="X903" t="str">
            <v>RECTOR_7_TULARE</v>
          </cell>
        </row>
        <row r="904">
          <cell r="X904" t="str">
            <v>REDBLF_6_GEN 1</v>
          </cell>
        </row>
        <row r="905">
          <cell r="X905" t="str">
            <v>REDBLF_6_GEN 10</v>
          </cell>
        </row>
        <row r="906">
          <cell r="X906" t="str">
            <v>REDBLF_6_GEN 11</v>
          </cell>
        </row>
        <row r="907">
          <cell r="X907" t="str">
            <v>REDBLF_6_GEN 12</v>
          </cell>
        </row>
        <row r="908">
          <cell r="X908" t="str">
            <v>REDBLF_6_GEN 13</v>
          </cell>
        </row>
        <row r="909">
          <cell r="X909" t="str">
            <v>REDBLF_6_GEN 14</v>
          </cell>
        </row>
        <row r="910">
          <cell r="X910" t="str">
            <v>REDBLF_6_GEN 15</v>
          </cell>
        </row>
        <row r="911">
          <cell r="X911" t="str">
            <v>REDBLF_6_GEN 16</v>
          </cell>
        </row>
        <row r="912">
          <cell r="X912" t="str">
            <v>REDBLF_6_GEN 2</v>
          </cell>
        </row>
        <row r="913">
          <cell r="X913" t="str">
            <v>REDBLF_6_GEN 3</v>
          </cell>
        </row>
        <row r="914">
          <cell r="X914" t="str">
            <v>REDBLF_6_GEN 4</v>
          </cell>
        </row>
        <row r="915">
          <cell r="X915" t="str">
            <v>REDBLF_6_GEN 5</v>
          </cell>
        </row>
        <row r="916">
          <cell r="X916" t="str">
            <v>REDBLF_6_GEN 6</v>
          </cell>
        </row>
        <row r="917">
          <cell r="X917" t="str">
            <v>REDBLF_6_GEN 7</v>
          </cell>
        </row>
        <row r="918">
          <cell r="X918" t="str">
            <v>REDBLF_6_GEN 8</v>
          </cell>
        </row>
        <row r="919">
          <cell r="X919" t="str">
            <v>REDBLF_6_GEN 9</v>
          </cell>
        </row>
        <row r="920">
          <cell r="X920" t="str">
            <v>REDBLF_6_UNIT</v>
          </cell>
        </row>
        <row r="921">
          <cell r="X921" t="str">
            <v>REDOND_7_UNIT 5</v>
          </cell>
        </row>
        <row r="922">
          <cell r="X922" t="str">
            <v>REDOND_7_UNIT 6</v>
          </cell>
        </row>
        <row r="923">
          <cell r="X923" t="str">
            <v>REDOND_7_UNIT 7</v>
          </cell>
        </row>
        <row r="924">
          <cell r="X924" t="str">
            <v>REDOND_7_UNIT 8</v>
          </cell>
        </row>
        <row r="925">
          <cell r="X925" t="str">
            <v>REEDLY_6_SOLAR</v>
          </cell>
        </row>
        <row r="926">
          <cell r="X926" t="str">
            <v>RHONDO_2_QF</v>
          </cell>
        </row>
        <row r="927">
          <cell r="X927" t="str">
            <v>RHONDO_6_PUENTE</v>
          </cell>
        </row>
        <row r="928">
          <cell r="X928" t="str">
            <v>RICHMN_7_BAYENV</v>
          </cell>
        </row>
        <row r="929">
          <cell r="X929" t="str">
            <v>RIOBRV_6_UNIT 1</v>
          </cell>
        </row>
        <row r="930">
          <cell r="X930" t="str">
            <v>RIOOSO_1_QF</v>
          </cell>
        </row>
        <row r="931">
          <cell r="X931" t="str">
            <v>RIVRBK_1_LNDFIL</v>
          </cell>
        </row>
        <row r="932">
          <cell r="X932" t="str">
            <v>ROLLIN_6_UNIT</v>
          </cell>
        </row>
        <row r="933">
          <cell r="X933" t="str">
            <v>ROSMDW_2_WIND1</v>
          </cell>
        </row>
        <row r="934">
          <cell r="X934" t="str">
            <v>RSMSLR_6_SOLAR1</v>
          </cell>
        </row>
        <row r="935">
          <cell r="X935" t="str">
            <v>RSMSLR_6_SOLAR2</v>
          </cell>
        </row>
        <row r="936">
          <cell r="X936" t="str">
            <v>RUSCTY_2_UNITS</v>
          </cell>
        </row>
        <row r="937">
          <cell r="X937" t="str">
            <v>RVRVEW_1_UNITA1</v>
          </cell>
        </row>
        <row r="938">
          <cell r="X938" t="str">
            <v>RVSIDE_2_RERCU3</v>
          </cell>
        </row>
        <row r="939">
          <cell r="X939" t="str">
            <v>RVSIDE_2_RERCU4</v>
          </cell>
        </row>
        <row r="940">
          <cell r="X940" t="str">
            <v>RVSIDE_6_RERCU1</v>
          </cell>
        </row>
        <row r="941">
          <cell r="X941" t="str">
            <v>RVSIDE_6_RERCU2</v>
          </cell>
        </row>
        <row r="942">
          <cell r="X942" t="str">
            <v>RVSIDE_6_SPRING</v>
          </cell>
        </row>
        <row r="943">
          <cell r="X943" t="str">
            <v>RVSIDE_7_SPRGU1</v>
          </cell>
        </row>
        <row r="944">
          <cell r="X944" t="str">
            <v>RVSIDE_7_SPRGU2</v>
          </cell>
        </row>
        <row r="945">
          <cell r="X945" t="str">
            <v>RVSIDE_7_SPRGU3</v>
          </cell>
        </row>
        <row r="946">
          <cell r="X946" t="str">
            <v>RVSIDE_7_SPRGU4</v>
          </cell>
        </row>
        <row r="947">
          <cell r="X947" t="str">
            <v>SALIRV_2_UNIT</v>
          </cell>
        </row>
        <row r="948">
          <cell r="X948" t="str">
            <v>SALTSP_7_UNIT 1</v>
          </cell>
        </row>
        <row r="949">
          <cell r="X949" t="str">
            <v>SALTSP_7_UNIT 2</v>
          </cell>
        </row>
        <row r="950">
          <cell r="X950" t="str">
            <v>SALTSP_7_UNITS</v>
          </cell>
        </row>
        <row r="951">
          <cell r="X951" t="str">
            <v>SAMPSN_6_KELCO1</v>
          </cell>
        </row>
        <row r="952">
          <cell r="X952" t="str">
            <v>SANITR_6_CTG1</v>
          </cell>
        </row>
        <row r="953">
          <cell r="X953" t="str">
            <v>SANITR_6_CTG2</v>
          </cell>
        </row>
        <row r="954">
          <cell r="X954" t="str">
            <v>SANITR_6_CTG3</v>
          </cell>
        </row>
        <row r="955">
          <cell r="X955" t="str">
            <v>SANITR_6_STG4</v>
          </cell>
        </row>
        <row r="956">
          <cell r="X956" t="str">
            <v>SANITR_6_UNITS</v>
          </cell>
        </row>
        <row r="957">
          <cell r="X957" t="str">
            <v>SANJOA_1_UNIT 1</v>
          </cell>
        </row>
        <row r="958">
          <cell r="X958" t="str">
            <v>SANLOB_1_LNDFIL</v>
          </cell>
        </row>
        <row r="959">
          <cell r="X959" t="str">
            <v>SANTFG_7_UNIT 1</v>
          </cell>
        </row>
        <row r="960">
          <cell r="X960" t="str">
            <v>SANTFG_7_UNIT 2</v>
          </cell>
        </row>
        <row r="961">
          <cell r="X961" t="str">
            <v>SANTFG_7_UNITS</v>
          </cell>
        </row>
        <row r="962">
          <cell r="X962" t="str">
            <v>SANTGO_6_COYOTE</v>
          </cell>
        </row>
        <row r="963">
          <cell r="X963" t="str">
            <v>SANWD_1_QF</v>
          </cell>
        </row>
        <row r="964">
          <cell r="X964" t="str">
            <v>SARGNT_2_UNIT</v>
          </cell>
        </row>
        <row r="965">
          <cell r="X965" t="str">
            <v>SAUGUS_2_TOLAND</v>
          </cell>
        </row>
        <row r="966">
          <cell r="X966" t="str">
            <v>SAUGUS_6_MWDFTH</v>
          </cell>
        </row>
        <row r="967">
          <cell r="X967" t="str">
            <v>SAUGUS_6_PTCHGN</v>
          </cell>
        </row>
        <row r="968">
          <cell r="X968" t="str">
            <v>SAUGUS_6_QF</v>
          </cell>
        </row>
        <row r="969">
          <cell r="X969" t="str">
            <v>SAUGUS_7_CHIQCN</v>
          </cell>
        </row>
        <row r="970">
          <cell r="X970" t="str">
            <v>SAUGUS_7_LOPEZ</v>
          </cell>
        </row>
        <row r="971">
          <cell r="X971" t="str">
            <v>SBERDO_2_PSP3</v>
          </cell>
        </row>
        <row r="972">
          <cell r="X972" t="str">
            <v>SBERDO_2_PSP4</v>
          </cell>
        </row>
        <row r="973">
          <cell r="X973" t="str">
            <v>SBERDO_2_QF</v>
          </cell>
        </row>
        <row r="974">
          <cell r="X974" t="str">
            <v>SBERDO_2_REDLND</v>
          </cell>
        </row>
        <row r="975">
          <cell r="X975" t="str">
            <v>SBERDO_2_RTS005</v>
          </cell>
        </row>
        <row r="976">
          <cell r="X976" t="str">
            <v>SBERDO_2_RTS007</v>
          </cell>
        </row>
        <row r="977">
          <cell r="X977" t="str">
            <v>SBERDO_2_SNTANA</v>
          </cell>
        </row>
        <row r="978">
          <cell r="X978" t="str">
            <v>SBERDO_6_MILLCK</v>
          </cell>
        </row>
        <row r="979">
          <cell r="X979" t="str">
            <v>SBERDO_7_CT3A</v>
          </cell>
        </row>
        <row r="980">
          <cell r="X980" t="str">
            <v>SBERDO_7_CT3B</v>
          </cell>
        </row>
        <row r="981">
          <cell r="X981" t="str">
            <v>SBERDO_7_CT4A</v>
          </cell>
        </row>
        <row r="982">
          <cell r="X982" t="str">
            <v>SBERDO_7_CT4B</v>
          </cell>
        </row>
        <row r="983">
          <cell r="X983" t="str">
            <v>SBERDO_7_STG3</v>
          </cell>
        </row>
        <row r="984">
          <cell r="X984" t="str">
            <v>SBERDO_7_STG4</v>
          </cell>
        </row>
        <row r="985">
          <cell r="X985" t="str">
            <v>SCHLTE_1_PL1X3</v>
          </cell>
        </row>
        <row r="986">
          <cell r="X986" t="str">
            <v>SCHLTE_1_UNITA1</v>
          </cell>
        </row>
        <row r="987">
          <cell r="X987" t="str">
            <v>SCHLTE_1_UNITA2</v>
          </cell>
        </row>
        <row r="988">
          <cell r="X988" t="str">
            <v>SCHNDR_1_FIVPTS</v>
          </cell>
        </row>
        <row r="989">
          <cell r="X989" t="str">
            <v>SCHNDR_1_WSTSDE</v>
          </cell>
        </row>
        <row r="990">
          <cell r="X990" t="str">
            <v>SEARLS_7_ARGUS</v>
          </cell>
        </row>
        <row r="991">
          <cell r="X991" t="str">
            <v>SEARLS_7_WESTEN</v>
          </cell>
        </row>
        <row r="992">
          <cell r="X992" t="str">
            <v>SEAWST_6_LAPOS</v>
          </cell>
        </row>
        <row r="993">
          <cell r="X993" t="str">
            <v>SEGS_1_SEGS2</v>
          </cell>
        </row>
        <row r="994">
          <cell r="X994" t="str">
            <v>SENTNL_2_CTG1</v>
          </cell>
        </row>
        <row r="995">
          <cell r="X995" t="str">
            <v>SENTNL_2_CTG2</v>
          </cell>
        </row>
        <row r="996">
          <cell r="X996" t="str">
            <v>SENTNL_2_CTG3</v>
          </cell>
        </row>
        <row r="997">
          <cell r="X997" t="str">
            <v>SENTNL_2_CTG4</v>
          </cell>
        </row>
        <row r="998">
          <cell r="X998" t="str">
            <v>SENTNL_2_CTG5</v>
          </cell>
        </row>
        <row r="999">
          <cell r="X999" t="str">
            <v>SENTNL_2_CTG6</v>
          </cell>
        </row>
        <row r="1000">
          <cell r="X1000" t="str">
            <v>SENTNL_2_CTG7</v>
          </cell>
        </row>
        <row r="1001">
          <cell r="X1001" t="str">
            <v>SENTNL_2_CTG8</v>
          </cell>
        </row>
        <row r="1002">
          <cell r="X1002" t="str">
            <v>SGREGY_6_SANGER</v>
          </cell>
        </row>
        <row r="1003">
          <cell r="X1003" t="str">
            <v>SHELRF_1_UNITS</v>
          </cell>
        </row>
        <row r="1004">
          <cell r="X1004" t="str">
            <v>SHELRF_7_UNIT 1</v>
          </cell>
        </row>
        <row r="1005">
          <cell r="X1005" t="str">
            <v>SHELRF_7_UNIT 2</v>
          </cell>
        </row>
        <row r="1006">
          <cell r="X1006" t="str">
            <v>SHELRF_7_UNIT 3</v>
          </cell>
        </row>
        <row r="1007">
          <cell r="X1007" t="str">
            <v>SIERRA_1_UNITS</v>
          </cell>
        </row>
        <row r="1008">
          <cell r="X1008" t="str">
            <v>SISQUC_1_SMARIA</v>
          </cell>
        </row>
        <row r="1009">
          <cell r="X1009" t="str">
            <v>SJOSEA_7_SJCONV</v>
          </cell>
        </row>
        <row r="1010">
          <cell r="X1010" t="str">
            <v>SLSTR1_2_SOLAR1</v>
          </cell>
        </row>
        <row r="1011">
          <cell r="X1011" t="str">
            <v>SLSTR1_2_SOLR1A</v>
          </cell>
        </row>
        <row r="1012">
          <cell r="X1012" t="str">
            <v>SLSTR2_2_SOLAR2</v>
          </cell>
        </row>
        <row r="1013">
          <cell r="X1013" t="str">
            <v>SLUISP_2_UNIT 1</v>
          </cell>
        </row>
        <row r="1014">
          <cell r="X1014" t="str">
            <v>SLUISP_2_UNIT 2</v>
          </cell>
        </row>
        <row r="1015">
          <cell r="X1015" t="str">
            <v>SLUISP_2_UNIT 3</v>
          </cell>
        </row>
        <row r="1016">
          <cell r="X1016" t="str">
            <v>SLUISP_2_UNIT 4</v>
          </cell>
        </row>
        <row r="1017">
          <cell r="X1017" t="str">
            <v>SLUISP_2_UNIT 5</v>
          </cell>
        </row>
        <row r="1018">
          <cell r="X1018" t="str">
            <v>SLUISP_2_UNIT 6</v>
          </cell>
        </row>
        <row r="1019">
          <cell r="X1019" t="str">
            <v>SLUISP_2_UNIT 7</v>
          </cell>
        </row>
        <row r="1020">
          <cell r="X1020" t="str">
            <v>SLUISP_2_UNIT 8</v>
          </cell>
        </row>
        <row r="1021">
          <cell r="X1021" t="str">
            <v>SLUISP_2_UNITS</v>
          </cell>
        </row>
        <row r="1022">
          <cell r="X1022" t="str">
            <v>SLVRPK_7_SPP</v>
          </cell>
        </row>
        <row r="1023">
          <cell r="X1023" t="str">
            <v>SLYCRK_1_UNIT 1</v>
          </cell>
        </row>
        <row r="1024">
          <cell r="X1024" t="str">
            <v>SMARQF_1_UNIT 1</v>
          </cell>
        </row>
        <row r="1025">
          <cell r="X1025" t="str">
            <v>SMPAND_7_UNIT</v>
          </cell>
        </row>
        <row r="1026">
          <cell r="X1026" t="str">
            <v>SMPRIP_1_SMPSON</v>
          </cell>
        </row>
        <row r="1027">
          <cell r="X1027" t="str">
            <v>SMRCOS_6_LNDFIL</v>
          </cell>
        </row>
        <row r="1028">
          <cell r="X1028" t="str">
            <v>SMRCOS_6_UNIT 1</v>
          </cell>
        </row>
        <row r="1029">
          <cell r="X1029" t="str">
            <v>SMUDGO_7_UNIT 1</v>
          </cell>
        </row>
        <row r="1030">
          <cell r="X1030" t="str">
            <v>SNCLRA_2_HOWLNG</v>
          </cell>
        </row>
        <row r="1031">
          <cell r="X1031" t="str">
            <v>SNCLRA_6_OXGEN</v>
          </cell>
        </row>
        <row r="1032">
          <cell r="X1032" t="str">
            <v>SNCLRA_6_PROCGN</v>
          </cell>
        </row>
        <row r="1033">
          <cell r="X1033" t="str">
            <v>SNCLRA_6_QF</v>
          </cell>
        </row>
        <row r="1034">
          <cell r="X1034" t="str">
            <v>SNCLRA_6_WILLMT</v>
          </cell>
        </row>
        <row r="1035">
          <cell r="X1035" t="str">
            <v>SNDBAR_7_UNIT 1</v>
          </cell>
        </row>
        <row r="1036">
          <cell r="X1036" t="str">
            <v>SNMALF_6_UNITS</v>
          </cell>
        </row>
        <row r="1037">
          <cell r="X1037" t="str">
            <v>SOLDAD_1_SLDPRS</v>
          </cell>
        </row>
        <row r="1038">
          <cell r="X1038" t="str">
            <v>SOUTH_2_UNIT</v>
          </cell>
        </row>
        <row r="1039">
          <cell r="X1039" t="str">
            <v>SPAULD_6_UNIT 1</v>
          </cell>
        </row>
        <row r="1040">
          <cell r="X1040" t="str">
            <v>SPAULD_6_UNIT 2</v>
          </cell>
        </row>
        <row r="1041">
          <cell r="X1041" t="str">
            <v>SPAULD_6_UNIT 3</v>
          </cell>
        </row>
        <row r="1042">
          <cell r="X1042" t="str">
            <v>SPAULD_6_UNIT12</v>
          </cell>
        </row>
        <row r="1043">
          <cell r="X1043" t="str">
            <v>SPBURN_2_UNIT 1</v>
          </cell>
        </row>
        <row r="1044">
          <cell r="X1044" t="str">
            <v>SPBURN_7_SNOWMT</v>
          </cell>
        </row>
        <row r="1045">
          <cell r="X1045" t="str">
            <v>SPI LI_2_UNIT 1</v>
          </cell>
        </row>
        <row r="1046">
          <cell r="X1046" t="str">
            <v>SPIAND_1_UNIT</v>
          </cell>
        </row>
        <row r="1047">
          <cell r="X1047" t="str">
            <v>SPICER_1_UNIT 1</v>
          </cell>
        </row>
        <row r="1048">
          <cell r="X1048" t="str">
            <v>SPICER_1_UNIT 2</v>
          </cell>
        </row>
        <row r="1049">
          <cell r="X1049" t="str">
            <v>SPICER_1_UNIT 3</v>
          </cell>
        </row>
        <row r="1050">
          <cell r="X1050" t="str">
            <v>SPICER_1_UNITS</v>
          </cell>
        </row>
        <row r="1051">
          <cell r="X1051" t="str">
            <v>SPIFBD_1_PL1X2</v>
          </cell>
        </row>
        <row r="1052">
          <cell r="X1052" t="str">
            <v>SPQUIN_6_SRPCQU</v>
          </cell>
        </row>
        <row r="1053">
          <cell r="X1053" t="str">
            <v>SPRGAP_1_UNIT 1</v>
          </cell>
        </row>
        <row r="1054">
          <cell r="X1054" t="str">
            <v>SPRGVL_2_QF</v>
          </cell>
        </row>
        <row r="1055">
          <cell r="X1055" t="str">
            <v>SPRGVL_2_TULE</v>
          </cell>
        </row>
        <row r="1056">
          <cell r="X1056" t="str">
            <v>SPRGVL_2_TULESC</v>
          </cell>
        </row>
        <row r="1057">
          <cell r="X1057" t="str">
            <v>SPSUSN_6_UNIT</v>
          </cell>
        </row>
        <row r="1058">
          <cell r="X1058" t="str">
            <v>SRINTL_6_UNIT</v>
          </cell>
        </row>
        <row r="1059">
          <cell r="X1059" t="str">
            <v>STANIS_7_UNIT 1</v>
          </cell>
        </row>
        <row r="1060">
          <cell r="X1060" t="str">
            <v>STAT B_6_SOLTRB</v>
          </cell>
        </row>
        <row r="1061">
          <cell r="X1061" t="str">
            <v>STAUFF_1_UNIT</v>
          </cell>
        </row>
        <row r="1062">
          <cell r="X1062" t="str">
            <v>STIGCT_2_LODI</v>
          </cell>
        </row>
        <row r="1063">
          <cell r="X1063" t="str">
            <v>STNRES_1_UNIT</v>
          </cell>
        </row>
        <row r="1064">
          <cell r="X1064" t="str">
            <v>STOILS_1_UNITS</v>
          </cell>
        </row>
        <row r="1065">
          <cell r="X1065" t="str">
            <v>STOREY_7_MDRCHW</v>
          </cell>
        </row>
        <row r="1066">
          <cell r="X1066" t="str">
            <v>STRMVW_7_SDSU B</v>
          </cell>
        </row>
        <row r="1067">
          <cell r="X1067" t="str">
            <v>STRMVW_7_SDSU C</v>
          </cell>
        </row>
        <row r="1068">
          <cell r="X1068" t="str">
            <v>STROUD_6_SOLAR</v>
          </cell>
        </row>
        <row r="1069">
          <cell r="X1069" t="str">
            <v>SUISUN_7_CTYFAI</v>
          </cell>
        </row>
        <row r="1070">
          <cell r="X1070" t="str">
            <v>SUNNY_1_UNIT</v>
          </cell>
        </row>
        <row r="1071">
          <cell r="X1071" t="str">
            <v>SUNRIS_2_PL1X3</v>
          </cell>
        </row>
        <row r="1072">
          <cell r="X1072" t="str">
            <v>SUNRIS_2_UNIT 1</v>
          </cell>
        </row>
        <row r="1073">
          <cell r="X1073" t="str">
            <v>SUNRIS_2_UNIT 2</v>
          </cell>
        </row>
        <row r="1074">
          <cell r="X1074" t="str">
            <v>SUNRIS_2_UNIT 3</v>
          </cell>
        </row>
        <row r="1075">
          <cell r="X1075" t="str">
            <v>SUNSET_2_UNIT A</v>
          </cell>
        </row>
        <row r="1076">
          <cell r="X1076" t="str">
            <v>SUNSET_2_UNIT B</v>
          </cell>
        </row>
        <row r="1077">
          <cell r="X1077" t="str">
            <v>SUNSET_2_UNIT C</v>
          </cell>
        </row>
        <row r="1078">
          <cell r="X1078" t="str">
            <v>SUNSET_2_UNITS</v>
          </cell>
        </row>
        <row r="1079">
          <cell r="X1079" t="str">
            <v>SUNSHN_2_LNDFL</v>
          </cell>
        </row>
        <row r="1080">
          <cell r="X1080" t="str">
            <v>SUNSHN_2_LNDFL1</v>
          </cell>
        </row>
        <row r="1081">
          <cell r="X1081" t="str">
            <v>SUNSHN_2_LNDFL2</v>
          </cell>
        </row>
        <row r="1082">
          <cell r="X1082" t="str">
            <v>SUNSHN_2_LNDFL3</v>
          </cell>
        </row>
        <row r="1083">
          <cell r="X1083" t="str">
            <v>SUNSHN_2_LNDFL4</v>
          </cell>
        </row>
        <row r="1084">
          <cell r="X1084" t="str">
            <v>SUNSHN_2_LNDFL5</v>
          </cell>
        </row>
        <row r="1085">
          <cell r="X1085" t="str">
            <v>SUTTER_2_CTG1</v>
          </cell>
        </row>
        <row r="1086">
          <cell r="X1086" t="str">
            <v>SUTTER_2_CTG2</v>
          </cell>
        </row>
        <row r="1087">
          <cell r="X1087" t="str">
            <v>SUTTER_2_PL1X3</v>
          </cell>
        </row>
        <row r="1088">
          <cell r="X1088" t="str">
            <v>SUTTER_2_STG</v>
          </cell>
        </row>
        <row r="1089">
          <cell r="X1089" t="str">
            <v>SYCAMR_2_UNIT 1</v>
          </cell>
        </row>
        <row r="1090">
          <cell r="X1090" t="str">
            <v>SYCAMR_2_UNIT 2</v>
          </cell>
        </row>
        <row r="1091">
          <cell r="X1091" t="str">
            <v>SYCAMR_2_UNIT 3</v>
          </cell>
        </row>
        <row r="1092">
          <cell r="X1092" t="str">
            <v>SYCAMR_2_UNIT 4</v>
          </cell>
        </row>
        <row r="1093">
          <cell r="X1093" t="str">
            <v>SYLMAR_2_LDWP</v>
          </cell>
        </row>
        <row r="1094">
          <cell r="X1094" t="str">
            <v>TANHIL_6_SOLART</v>
          </cell>
        </row>
        <row r="1095">
          <cell r="X1095" t="str">
            <v>TBLMTN_6_QF</v>
          </cell>
        </row>
        <row r="1096">
          <cell r="X1096" t="str">
            <v>TEMBLR_7_WELLPT</v>
          </cell>
        </row>
        <row r="1097">
          <cell r="X1097" t="str">
            <v>TENGEN_2_PL1X2</v>
          </cell>
        </row>
        <row r="1098">
          <cell r="X1098" t="str">
            <v>TENGEN_6_UNIT 1</v>
          </cell>
        </row>
        <row r="1099">
          <cell r="X1099" t="str">
            <v>TENGEN_6_UNIT 2</v>
          </cell>
        </row>
        <row r="1100">
          <cell r="X1100" t="str">
            <v>TERMEX_2_PL1X3</v>
          </cell>
        </row>
        <row r="1101">
          <cell r="X1101" t="str">
            <v>TESLA_1_QF</v>
          </cell>
        </row>
        <row r="1102">
          <cell r="X1102" t="str">
            <v>THERMA_2_UNIT 1</v>
          </cell>
        </row>
        <row r="1103">
          <cell r="X1103" t="str">
            <v>THERMA_2_UNIT 2</v>
          </cell>
        </row>
        <row r="1104">
          <cell r="X1104" t="str">
            <v>THERMA_2_UNIT 3</v>
          </cell>
        </row>
        <row r="1105">
          <cell r="X1105" t="str">
            <v>THERMA_2_UNIT 4</v>
          </cell>
        </row>
        <row r="1106">
          <cell r="X1106" t="str">
            <v>THMENG_1_UNIT 1</v>
          </cell>
        </row>
        <row r="1107">
          <cell r="X1107" t="str">
            <v>TIDWTR_2_UNIT 1</v>
          </cell>
        </row>
        <row r="1108">
          <cell r="X1108" t="str">
            <v>TIDWTR_2_UNIT 2</v>
          </cell>
        </row>
        <row r="1109">
          <cell r="X1109" t="str">
            <v>TIDWTR_2_UNIT 3</v>
          </cell>
        </row>
        <row r="1110">
          <cell r="X1110" t="str">
            <v>TIDWTR_2_UNITS</v>
          </cell>
        </row>
        <row r="1111">
          <cell r="X1111" t="str">
            <v>TIFFNY_1_DILLON</v>
          </cell>
        </row>
        <row r="1112">
          <cell r="X1112" t="str">
            <v>TIGRCK_7_UNIT 1</v>
          </cell>
        </row>
        <row r="1113">
          <cell r="X1113" t="str">
            <v>TIGRCK_7_UNIT 2</v>
          </cell>
        </row>
        <row r="1114">
          <cell r="X1114" t="str">
            <v>TIGRCK_7_UNITS</v>
          </cell>
        </row>
        <row r="1115">
          <cell r="X1115" t="str">
            <v>TKOPWR_2_UNIT</v>
          </cell>
        </row>
        <row r="1116">
          <cell r="X1116" t="str">
            <v>TMPLTN_2_SOLAR</v>
          </cell>
        </row>
        <row r="1117">
          <cell r="X1117" t="str">
            <v>TOADTW_6_UNIT</v>
          </cell>
        </row>
        <row r="1118">
          <cell r="X1118" t="str">
            <v>TOPAZ_2_SOLAR</v>
          </cell>
        </row>
        <row r="1119">
          <cell r="X1119" t="str">
            <v>TULLCK_7_UNIT 1</v>
          </cell>
        </row>
        <row r="1120">
          <cell r="X1120" t="str">
            <v>TULLCK_7_UNIT 2</v>
          </cell>
        </row>
        <row r="1121">
          <cell r="X1121" t="str">
            <v>TULLCK_7_UNIT 3</v>
          </cell>
        </row>
        <row r="1122">
          <cell r="X1122" t="str">
            <v>TULLCK_7_UNITS</v>
          </cell>
        </row>
        <row r="1123">
          <cell r="X1123" t="str">
            <v>TUPMAN_1_BIOGAS</v>
          </cell>
        </row>
        <row r="1124">
          <cell r="X1124" t="str">
            <v>TWISSL_6_SOLAR</v>
          </cell>
        </row>
        <row r="1125">
          <cell r="X1125" t="str">
            <v>TXMCKT_6_UNIT</v>
          </cell>
        </row>
        <row r="1126">
          <cell r="X1126" t="str">
            <v>UCMTG_7_UCSD1</v>
          </cell>
        </row>
        <row r="1127">
          <cell r="X1127" t="str">
            <v>UCMTG_7_UCSD2</v>
          </cell>
        </row>
        <row r="1128">
          <cell r="X1128" t="str">
            <v>UKIAH_7_LAKEMN</v>
          </cell>
        </row>
        <row r="1129">
          <cell r="X1129" t="str">
            <v>ULTOGL_1_POSO</v>
          </cell>
        </row>
        <row r="1130">
          <cell r="X1130" t="str">
            <v>ULTPCH_1_UNIT 1</v>
          </cell>
        </row>
        <row r="1131">
          <cell r="X1131" t="str">
            <v>ULTPFR_1_UNIT 1</v>
          </cell>
        </row>
        <row r="1132">
          <cell r="X1132" t="str">
            <v>ULTRCK_2_UNIT</v>
          </cell>
        </row>
        <row r="1133">
          <cell r="X1133" t="str">
            <v>UNCHEM_1_UNIT</v>
          </cell>
        </row>
        <row r="1134">
          <cell r="X1134" t="str">
            <v>UNOCAL_1_UNIT 1</v>
          </cell>
        </row>
        <row r="1135">
          <cell r="X1135" t="str">
            <v>UNOCAL_1_UNIT 2</v>
          </cell>
        </row>
        <row r="1136">
          <cell r="X1136" t="str">
            <v>UNOCAL_1_UNIT 3</v>
          </cell>
        </row>
        <row r="1137">
          <cell r="X1137" t="str">
            <v>UNOCAL_1_UNITS</v>
          </cell>
        </row>
        <row r="1138">
          <cell r="X1138" t="str">
            <v>UNTDQF_7_UNITS</v>
          </cell>
        </row>
        <row r="1139">
          <cell r="X1139" t="str">
            <v>UNVRSY_1_UNIT 1</v>
          </cell>
        </row>
        <row r="1140">
          <cell r="X1140" t="str">
            <v>URBAN_6_NMED1</v>
          </cell>
        </row>
        <row r="1141">
          <cell r="X1141" t="str">
            <v>USWND1_2_UNITS</v>
          </cell>
        </row>
        <row r="1142">
          <cell r="X1142" t="str">
            <v>USWND2_1_UNITS</v>
          </cell>
        </row>
        <row r="1143">
          <cell r="X1143" t="str">
            <v>USWND4_2_UNITS</v>
          </cell>
        </row>
        <row r="1144">
          <cell r="X1144" t="str">
            <v>USWNDR_2_SMUD</v>
          </cell>
        </row>
        <row r="1145">
          <cell r="X1145" t="str">
            <v>USWNDR_2_SMUD2</v>
          </cell>
        </row>
        <row r="1146">
          <cell r="X1146" t="str">
            <v>USWNDR_2_UNITS</v>
          </cell>
        </row>
        <row r="1147">
          <cell r="X1147" t="str">
            <v>USWPFK_6_FRICK</v>
          </cell>
        </row>
        <row r="1148">
          <cell r="X1148" t="str">
            <v>USWPJR_2_UNITS</v>
          </cell>
        </row>
        <row r="1149">
          <cell r="X1149" t="str">
            <v>VACADX_1_NAS</v>
          </cell>
        </row>
        <row r="1150">
          <cell r="X1150" t="str">
            <v>VACADX_1_QF</v>
          </cell>
        </row>
        <row r="1151">
          <cell r="X1151" t="str">
            <v>VACADX_1_SOLAR</v>
          </cell>
        </row>
        <row r="1152">
          <cell r="X1152" t="str">
            <v>VACADX_1_UNITA1</v>
          </cell>
        </row>
        <row r="1153">
          <cell r="X1153" t="str">
            <v>VALLEY_5_PERRIS</v>
          </cell>
        </row>
        <row r="1154">
          <cell r="X1154" t="str">
            <v>VALLEY_5_REDMTN</v>
          </cell>
        </row>
        <row r="1155">
          <cell r="X1155" t="str">
            <v>VALLEY_5_RTS044</v>
          </cell>
        </row>
        <row r="1156">
          <cell r="X1156" t="str">
            <v>VALLEY_7_BADLND</v>
          </cell>
        </row>
        <row r="1157">
          <cell r="X1157" t="str">
            <v>VALLEY_7_UNITA1</v>
          </cell>
        </row>
        <row r="1158">
          <cell r="X1158" t="str">
            <v>VEDDER_1_SEKERN</v>
          </cell>
        </row>
        <row r="1159">
          <cell r="X1159" t="str">
            <v>VERNON_6_GONZL1</v>
          </cell>
        </row>
        <row r="1160">
          <cell r="X1160" t="str">
            <v>VERNON_6_GONZL2</v>
          </cell>
        </row>
        <row r="1161">
          <cell r="X1161" t="str">
            <v>VERNON_6_MALBRG</v>
          </cell>
        </row>
        <row r="1162">
          <cell r="X1162" t="str">
            <v>VERNON_7_CTG1</v>
          </cell>
        </row>
        <row r="1163">
          <cell r="X1163" t="str">
            <v>VERNON_7_CTG2</v>
          </cell>
        </row>
        <row r="1164">
          <cell r="X1164" t="str">
            <v>VERNON_7_STG3</v>
          </cell>
        </row>
        <row r="1165">
          <cell r="X1165" t="str">
            <v>VESTAL_2_KERN</v>
          </cell>
        </row>
        <row r="1166">
          <cell r="X1166" t="str">
            <v>VESTAL_2_RTS042</v>
          </cell>
        </row>
        <row r="1167">
          <cell r="X1167" t="str">
            <v>VESTAL_2_WELLHD</v>
          </cell>
        </row>
        <row r="1168">
          <cell r="X1168" t="str">
            <v>VESTAL_6_KERNU1</v>
          </cell>
        </row>
        <row r="1169">
          <cell r="X1169" t="str">
            <v>VESTAL_6_KERNU2</v>
          </cell>
        </row>
        <row r="1170">
          <cell r="X1170" t="str">
            <v>VESTAL_6_QF</v>
          </cell>
        </row>
        <row r="1171">
          <cell r="X1171" t="str">
            <v>VESTAL_6_ULTRGN</v>
          </cell>
        </row>
        <row r="1172">
          <cell r="X1172" t="str">
            <v>VESTAL_6_WDFIRE</v>
          </cell>
        </row>
        <row r="1173">
          <cell r="X1173" t="str">
            <v>VICTOR_1_EXSLRA</v>
          </cell>
        </row>
        <row r="1174">
          <cell r="X1174" t="str">
            <v>VICTOR_1_EXSLRB</v>
          </cell>
        </row>
        <row r="1175">
          <cell r="X1175" t="str">
            <v>VICTOR_1_QF</v>
          </cell>
        </row>
        <row r="1176">
          <cell r="X1176" t="str">
            <v>VICTOR_1_SLRHES</v>
          </cell>
        </row>
        <row r="1177">
          <cell r="X1177" t="str">
            <v>VICTOR_1_SOLAR1</v>
          </cell>
        </row>
        <row r="1178">
          <cell r="X1178" t="str">
            <v>VILLPK_2_VALLYV</v>
          </cell>
        </row>
        <row r="1179">
          <cell r="X1179" t="str">
            <v>VILLPK_6_MWDYOR</v>
          </cell>
        </row>
        <row r="1180">
          <cell r="X1180" t="str">
            <v>VINCNT_2_QF</v>
          </cell>
        </row>
        <row r="1181">
          <cell r="X1181" t="str">
            <v>VINCNT_2_WESTWD</v>
          </cell>
        </row>
        <row r="1182">
          <cell r="X1182" t="str">
            <v>VISTA_2_FCELL</v>
          </cell>
        </row>
        <row r="1183">
          <cell r="X1183" t="str">
            <v>VISTA_2_RIALTO</v>
          </cell>
        </row>
        <row r="1184">
          <cell r="X1184" t="str">
            <v>VISTA_6_QF</v>
          </cell>
        </row>
        <row r="1185">
          <cell r="X1185" t="str">
            <v>VLCNTR_6_VCSLR1</v>
          </cell>
        </row>
        <row r="1186">
          <cell r="X1186" t="str">
            <v>VLCNTR_6_VCSLR2</v>
          </cell>
        </row>
        <row r="1187">
          <cell r="X1187" t="str">
            <v>VLYHOM_7_SSJID</v>
          </cell>
        </row>
        <row r="1188">
          <cell r="X1188" t="str">
            <v>VOLTA_2_UNIT 1</v>
          </cell>
        </row>
        <row r="1189">
          <cell r="X1189" t="str">
            <v>VOLTA_2_UNIT 2</v>
          </cell>
        </row>
        <row r="1190">
          <cell r="X1190" t="str">
            <v>VOLTA_6_DIGHYD</v>
          </cell>
        </row>
        <row r="1191">
          <cell r="X1191" t="str">
            <v>VOLTA_7_BAILEY</v>
          </cell>
        </row>
        <row r="1192">
          <cell r="X1192" t="str">
            <v>VOLTA_7_QFUNTS</v>
          </cell>
        </row>
        <row r="1193">
          <cell r="X1193" t="str">
            <v>WADHAM_6_UNIT</v>
          </cell>
        </row>
        <row r="1194">
          <cell r="X1194" t="str">
            <v>WALCRK_2_CTG1</v>
          </cell>
        </row>
        <row r="1195">
          <cell r="X1195" t="str">
            <v>WALCRK_2_CTG2</v>
          </cell>
        </row>
        <row r="1196">
          <cell r="X1196" t="str">
            <v>WALCRK_2_CTG3</v>
          </cell>
        </row>
        <row r="1197">
          <cell r="X1197" t="str">
            <v>WALCRK_2_CTG4</v>
          </cell>
        </row>
        <row r="1198">
          <cell r="X1198" t="str">
            <v>WALCRK_2_CTG5</v>
          </cell>
        </row>
        <row r="1199">
          <cell r="X1199" t="str">
            <v>WALNUT_2_SOLAR</v>
          </cell>
        </row>
        <row r="1200">
          <cell r="X1200" t="str">
            <v>WALNUT_6_HILLGEN</v>
          </cell>
        </row>
        <row r="1201">
          <cell r="X1201" t="str">
            <v>WALNUT_7_WCOVCT</v>
          </cell>
        </row>
        <row r="1202">
          <cell r="X1202" t="str">
            <v>WALNUT_7_WCOVST</v>
          </cell>
        </row>
        <row r="1203">
          <cell r="X1203" t="str">
            <v>WARNE_2_UNIT</v>
          </cell>
        </row>
        <row r="1204">
          <cell r="X1204" t="str">
            <v>WARNE_2_UNIT 1</v>
          </cell>
        </row>
        <row r="1205">
          <cell r="X1205" t="str">
            <v>WARNE_2_UNIT 2</v>
          </cell>
        </row>
        <row r="1206">
          <cell r="X1206" t="str">
            <v>WAUKNA_1_SOLAR</v>
          </cell>
        </row>
        <row r="1207">
          <cell r="X1207" t="str">
            <v>WDFRDF_2_UNITS</v>
          </cell>
        </row>
        <row r="1208">
          <cell r="X1208" t="str">
            <v>WDLEAF_7_UNIT 1</v>
          </cell>
        </row>
        <row r="1209">
          <cell r="X1209" t="str">
            <v>WEBER_6_FORWRD</v>
          </cell>
        </row>
        <row r="1210">
          <cell r="X1210" t="str">
            <v>WESTPT_2_UNIT</v>
          </cell>
        </row>
        <row r="1211">
          <cell r="X1211" t="str">
            <v>WFRESN_1_SOLAR</v>
          </cell>
        </row>
        <row r="1212">
          <cell r="X1212" t="str">
            <v>WHEATL_6_LNDFIL</v>
          </cell>
        </row>
        <row r="1213">
          <cell r="X1213" t="str">
            <v>WHTWTR_1_WINDA1</v>
          </cell>
        </row>
        <row r="1214">
          <cell r="X1214" t="str">
            <v>WINAMD_6_UNIT 1</v>
          </cell>
        </row>
        <row r="1215">
          <cell r="X1215" t="str">
            <v>WINAMD_6_UNIT 2</v>
          </cell>
        </row>
        <row r="1216">
          <cell r="X1216" t="str">
            <v>WISE_1_UNIT 1</v>
          </cell>
        </row>
        <row r="1217">
          <cell r="X1217" t="str">
            <v>WISE_1_UNIT 2</v>
          </cell>
        </row>
        <row r="1218">
          <cell r="X1218" t="str">
            <v>WISHON_6_UNIT 1</v>
          </cell>
        </row>
        <row r="1219">
          <cell r="X1219" t="str">
            <v>WISHON_6_UNIT 2</v>
          </cell>
        </row>
        <row r="1220">
          <cell r="X1220" t="str">
            <v>WISHON_6_UNIT 3</v>
          </cell>
        </row>
        <row r="1221">
          <cell r="X1221" t="str">
            <v>WISHON_6_UNIT 4</v>
          </cell>
        </row>
        <row r="1222">
          <cell r="X1222" t="str">
            <v>WISHON_6_UNITS</v>
          </cell>
        </row>
        <row r="1223">
          <cell r="X1223" t="str">
            <v>WLLWCR_6_CEDRFL</v>
          </cell>
        </row>
        <row r="1224">
          <cell r="X1224" t="str">
            <v>WNDMAS_2_UNIT 1</v>
          </cell>
        </row>
        <row r="1225">
          <cell r="X1225" t="str">
            <v>WNDSTR_2_WIND</v>
          </cell>
        </row>
        <row r="1226">
          <cell r="X1226" t="str">
            <v>WNDSTR_2_WIND1</v>
          </cell>
        </row>
        <row r="1227">
          <cell r="X1227" t="str">
            <v>WNDSTR_2_WIND2</v>
          </cell>
        </row>
        <row r="1228">
          <cell r="X1228" t="str">
            <v>WOLFSK_1_UNITA1</v>
          </cell>
        </row>
        <row r="1229">
          <cell r="X1229" t="str">
            <v>WRGHTP_7_AMENGY</v>
          </cell>
        </row>
        <row r="1230">
          <cell r="X1230" t="str">
            <v>WSENGY_1_UNIT 1</v>
          </cell>
        </row>
        <row r="1231">
          <cell r="X1231" t="str">
            <v>YUBACT_1_SUNSWT</v>
          </cell>
        </row>
        <row r="1232">
          <cell r="X1232" t="str">
            <v>YUBACT_6_UNITA1</v>
          </cell>
        </row>
        <row r="1233">
          <cell r="X1233" t="str">
            <v>ZANKER_1_UNIT 1</v>
          </cell>
        </row>
        <row r="1234">
          <cell r="X1234" t="str">
            <v>ZANKER_1_UNIT 2</v>
          </cell>
        </row>
        <row r="1235">
          <cell r="X1235" t="str">
            <v>ZOND_6_UNIT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RA_Entry_Form"/>
      <sheetName val="List_Data"/>
    </sheetNames>
    <sheetDataSet>
      <sheetData sheetId="0"/>
      <sheetData sheetId="1"/>
      <sheetData sheetId="2">
        <row r="2">
          <cell r="D2" t="str">
            <v>3PR - 3 Phases Renewable Energy</v>
          </cell>
        </row>
        <row r="3">
          <cell r="D3" t="str">
            <v>AGER - Agera Energy</v>
          </cell>
        </row>
        <row r="4">
          <cell r="D4" t="str">
            <v>APM - American PowerNet Management</v>
          </cell>
        </row>
        <row r="5">
          <cell r="D5" t="str">
            <v>AVCE - Apple Valley Clean Energy</v>
          </cell>
        </row>
        <row r="6">
          <cell r="D6" t="str">
            <v>CES - Calpine Energy Solutions</v>
          </cell>
        </row>
        <row r="7">
          <cell r="D7" t="str">
            <v>CPA - Calpine Power America</v>
          </cell>
        </row>
        <row r="8">
          <cell r="D8" t="str">
            <v>COBA - City of Baldwin Park</v>
          </cell>
        </row>
        <row r="9">
          <cell r="D9" t="str">
            <v>COCO - City of Commerce</v>
          </cell>
        </row>
        <row r="10">
          <cell r="D10" t="str">
            <v>COPA - City of Palmdale</v>
          </cell>
        </row>
        <row r="11">
          <cell r="D11" t="str">
            <v>COPO - City of Pomona</v>
          </cell>
        </row>
        <row r="12">
          <cell r="D12" t="str">
            <v>COHA - City of Hanford</v>
          </cell>
        </row>
        <row r="13">
          <cell r="D13" t="str">
            <v>LACC - Clean Power Alliance of Southern California</v>
          </cell>
        </row>
        <row r="14">
          <cell r="D14" t="str">
            <v>CPSF - CleanPowerSF</v>
          </cell>
        </row>
        <row r="15">
          <cell r="D15" t="str">
            <v>CEM1 - Commercial Energy of California</v>
          </cell>
        </row>
        <row r="16">
          <cell r="D16" t="str">
            <v>CNE - Constellation NewEnergy</v>
          </cell>
        </row>
        <row r="17">
          <cell r="D17" t="str">
            <v>DCE - Desert Community Energy</v>
          </cell>
        </row>
        <row r="18">
          <cell r="D18" t="str">
            <v>DEB - Direct Energy Business</v>
          </cell>
        </row>
        <row r="19">
          <cell r="D19" t="str">
            <v>DES - Direct Energy Services</v>
          </cell>
        </row>
        <row r="20">
          <cell r="D20" t="str">
            <v>EBCE - East Bay Community Energy</v>
          </cell>
        </row>
        <row r="21">
          <cell r="D21" t="str">
            <v>EIPS - EDF Trading</v>
          </cell>
        </row>
        <row r="22">
          <cell r="D22" t="str">
            <v>GECA - Gexa Energy California</v>
          </cell>
        </row>
        <row r="23">
          <cell r="D23" t="str">
            <v>CEI - Just Energy Solution</v>
          </cell>
        </row>
        <row r="24">
          <cell r="D24" t="str">
            <v>KCCP - King City Community Power</v>
          </cell>
        </row>
        <row r="25">
          <cell r="D25" t="str">
            <v>LCE - Lancaster Choice Energy</v>
          </cell>
        </row>
        <row r="26">
          <cell r="D26" t="str">
            <v>LPDE - Liberty Power Delaware</v>
          </cell>
        </row>
        <row r="27">
          <cell r="D27" t="str">
            <v>LPH - Liberty Power Holdings</v>
          </cell>
        </row>
        <row r="28">
          <cell r="D28" t="str">
            <v>MPG - Mansfield Power and Gas</v>
          </cell>
        </row>
        <row r="29">
          <cell r="D29" t="str">
            <v>MCE - Marin Clean Energy</v>
          </cell>
        </row>
        <row r="30">
          <cell r="D30" t="str">
            <v>MBCP - Monterey Bay Community Power Authority</v>
          </cell>
        </row>
        <row r="31">
          <cell r="D31" t="str">
            <v>PGE - Pacific Gas &amp; Electric</v>
          </cell>
        </row>
        <row r="32">
          <cell r="D32" t="str">
            <v>PALP - Palmco Power CA</v>
          </cell>
        </row>
        <row r="33">
          <cell r="D33" t="str">
            <v>PCEA - Peninsula Clean Energy Authority</v>
          </cell>
        </row>
        <row r="34">
          <cell r="D34" t="str">
            <v>PRIM - Pico Rivera Innovative Municipal Energy</v>
          </cell>
        </row>
        <row r="35">
          <cell r="D35" t="str">
            <v>PPG - Pilot Power Group</v>
          </cell>
        </row>
        <row r="36">
          <cell r="D36" t="str">
            <v>PION - Pioneer Community Energy</v>
          </cell>
        </row>
        <row r="37">
          <cell r="D37" t="str">
            <v>PRAX - Praxair Plainfield</v>
          </cell>
        </row>
        <row r="38">
          <cell r="D38" t="str">
            <v>RMEA - Rancho Mirage Energy Authority</v>
          </cell>
        </row>
        <row r="39">
          <cell r="D39" t="str">
            <v>RCEA - Redwood Coast Energy Authority</v>
          </cell>
        </row>
        <row r="40">
          <cell r="D40" t="str">
            <v>SDGE - San Diego Gas &amp; Electric</v>
          </cell>
        </row>
        <row r="41">
          <cell r="D41" t="str">
            <v>SJP - San Jacinto Power</v>
          </cell>
        </row>
        <row r="42">
          <cell r="D42" t="str">
            <v>SJCE - San Jose Clean Energy</v>
          </cell>
        </row>
        <row r="43">
          <cell r="D43" t="str">
            <v>SENA - Shell Energy North America</v>
          </cell>
        </row>
        <row r="44">
          <cell r="D44" t="str">
            <v>SVCE - Silicon Valley Clean Energy Authority</v>
          </cell>
        </row>
        <row r="45">
          <cell r="D45" t="str">
            <v>COSB - Solana Energy Alliance</v>
          </cell>
        </row>
        <row r="46">
          <cell r="D46" t="str">
            <v xml:space="preserve">SCP - Sonoma Clean Power Authority </v>
          </cell>
        </row>
        <row r="47">
          <cell r="D47" t="str">
            <v>SCE - Southern California Edison</v>
          </cell>
        </row>
        <row r="48">
          <cell r="D48" t="str">
            <v>TCEM - Tenaska California Energy Marketing</v>
          </cell>
        </row>
        <row r="49">
          <cell r="D49" t="str">
            <v>TPS - Tenaska Power Services</v>
          </cell>
        </row>
        <row r="50">
          <cell r="D50" t="str">
            <v>UCOP - The Regents of the University of California</v>
          </cell>
        </row>
        <row r="51">
          <cell r="D51" t="str">
            <v>TNG - Tiger Natural Gas</v>
          </cell>
        </row>
        <row r="52">
          <cell r="D52" t="str">
            <v>VCEA - Valley Clean Energy Alliance</v>
          </cell>
        </row>
        <row r="53">
          <cell r="D53" t="str">
            <v>WCES - Western Community Energy of Seven Cities</v>
          </cell>
        </row>
        <row r="54">
          <cell r="D54" t="str">
            <v>YEPE - YEP Energy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 Descriptions"/>
      <sheetName val="2019 NQC List"/>
      <sheetName val="2019 Other"/>
      <sheetName val="2019 Technology Factors"/>
      <sheetName val="List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  <sheetName val="Sheet1"/>
    </sheetNames>
    <sheetDataSet>
      <sheetData sheetId="0" refreshError="1"/>
      <sheetData sheetId="1" refreshError="1"/>
      <sheetData sheetId="2" refreshError="1"/>
      <sheetData sheetId="3">
        <row r="11">
          <cell r="B11" t="str">
            <v>CAISO System</v>
          </cell>
        </row>
        <row r="12">
          <cell r="B12" t="str">
            <v>Big Creek-Ventura</v>
          </cell>
        </row>
        <row r="13">
          <cell r="B13" t="str">
            <v>Bay Area</v>
          </cell>
        </row>
        <row r="14">
          <cell r="B14" t="str">
            <v>Fresno</v>
          </cell>
        </row>
        <row r="15">
          <cell r="B15" t="str">
            <v>Humboldt</v>
          </cell>
        </row>
        <row r="16">
          <cell r="B16" t="str">
            <v>Kern</v>
          </cell>
        </row>
        <row r="17">
          <cell r="B17" t="str">
            <v>LA Basin</v>
          </cell>
        </row>
        <row r="18">
          <cell r="B18" t="str">
            <v>NCNB</v>
          </cell>
        </row>
        <row r="19">
          <cell r="B19" t="str">
            <v>San Diego-IV</v>
          </cell>
        </row>
        <row r="20">
          <cell r="B20" t="str">
            <v>Sierra</v>
          </cell>
        </row>
        <row r="21">
          <cell r="B21" t="str">
            <v>Stockton</v>
          </cell>
        </row>
        <row r="28">
          <cell r="B28" t="str">
            <v>North</v>
          </cell>
        </row>
        <row r="29">
          <cell r="B29" t="str">
            <v>South</v>
          </cell>
        </row>
        <row r="36">
          <cell r="B36" t="str">
            <v>Yes</v>
          </cell>
        </row>
        <row r="37">
          <cell r="B37" t="str">
            <v>No</v>
          </cell>
        </row>
      </sheetData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</sheetNames>
    <sheetDataSet>
      <sheetData sheetId="0" refreshError="1"/>
      <sheetData sheetId="1" refreshError="1"/>
      <sheetData sheetId="2" refreshError="1"/>
      <sheetData sheetId="3">
        <row r="11">
          <cell r="B11" t="str">
            <v>CAISO System</v>
          </cell>
        </row>
        <row r="12">
          <cell r="B12" t="str">
            <v>Big Creek-Ventura</v>
          </cell>
        </row>
        <row r="13">
          <cell r="B13" t="str">
            <v>Bay Area</v>
          </cell>
        </row>
        <row r="14">
          <cell r="B14" t="str">
            <v>Fresno</v>
          </cell>
        </row>
        <row r="15">
          <cell r="B15" t="str">
            <v>Humboldt</v>
          </cell>
        </row>
        <row r="16">
          <cell r="B16" t="str">
            <v>Kern</v>
          </cell>
        </row>
        <row r="17">
          <cell r="B17" t="str">
            <v>LA Basin</v>
          </cell>
        </row>
        <row r="18">
          <cell r="B18" t="str">
            <v>NCNB</v>
          </cell>
        </row>
        <row r="19">
          <cell r="B19" t="str">
            <v>San Diego-IV</v>
          </cell>
        </row>
        <row r="20">
          <cell r="B20" t="str">
            <v>Sierra</v>
          </cell>
        </row>
        <row r="21">
          <cell r="B21" t="str">
            <v>Stockton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</sheetNames>
    <sheetDataSet>
      <sheetData sheetId="0" refreshError="1"/>
      <sheetData sheetId="1" refreshError="1"/>
      <sheetData sheetId="2" refreshError="1"/>
      <sheetData sheetId="3">
        <row r="11">
          <cell r="B11" t="str">
            <v>CAISO System</v>
          </cell>
        </row>
        <row r="12">
          <cell r="B12" t="str">
            <v>Big Creek-Ventura</v>
          </cell>
        </row>
        <row r="13">
          <cell r="B13" t="str">
            <v>Bay Area</v>
          </cell>
        </row>
        <row r="14">
          <cell r="B14" t="str">
            <v>Fresno</v>
          </cell>
        </row>
        <row r="15">
          <cell r="B15" t="str">
            <v>Humboldt</v>
          </cell>
        </row>
        <row r="16">
          <cell r="B16" t="str">
            <v>Kern</v>
          </cell>
        </row>
        <row r="17">
          <cell r="B17" t="str">
            <v>LA Basin</v>
          </cell>
        </row>
        <row r="18">
          <cell r="B18" t="str">
            <v>NCNB</v>
          </cell>
        </row>
        <row r="19">
          <cell r="B19" t="str">
            <v>San Diego-IV</v>
          </cell>
        </row>
        <row r="20">
          <cell r="B20" t="str">
            <v>Sierra</v>
          </cell>
        </row>
        <row r="21">
          <cell r="B21" t="str">
            <v>Stockton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 Info"/>
      <sheetName val="RA Capacity"/>
      <sheetName val="Lists"/>
      <sheetName val="Sheet1"/>
      <sheetName val="Other"/>
      <sheetName val="Resources"/>
      <sheetName val="Flexible RA Capacity"/>
      <sheetName val="PRM For Annual RA"/>
    </sheetNames>
    <sheetDataSet>
      <sheetData sheetId="0"/>
      <sheetData sheetId="1"/>
      <sheetData sheetId="2">
        <row r="6">
          <cell r="A6" t="str">
            <v>D</v>
          </cell>
        </row>
        <row r="7">
          <cell r="A7" t="str">
            <v>S</v>
          </cell>
        </row>
        <row r="8">
          <cell r="A8" t="str">
            <v>N</v>
          </cell>
        </row>
      </sheetData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ertification"/>
      <sheetName val="ID and Local Area"/>
      <sheetName val="LSE Allocations"/>
      <sheetName val=" Summary"/>
      <sheetName val="I_Local_Res"/>
      <sheetName val="II_Addnl Local Resource List"/>
      <sheetName val="III_Committed Flexible_res"/>
      <sheetName val="2018 EFC"/>
    </sheetNames>
    <sheetDataSet>
      <sheetData sheetId="0" refreshError="1"/>
      <sheetData sheetId="1" refreshError="1"/>
      <sheetData sheetId="2">
        <row r="2">
          <cell r="A2" t="str">
            <v xml:space="preserve"> </v>
          </cell>
        </row>
        <row r="3">
          <cell r="A3" t="str">
            <v>7STDRD_1_SOLAR1</v>
          </cell>
        </row>
        <row r="4">
          <cell r="A4" t="str">
            <v>ACACIA_6_SOLAR</v>
          </cell>
        </row>
        <row r="5">
          <cell r="A5" t="str">
            <v>ADERA_1_SOLAR1</v>
          </cell>
        </row>
        <row r="6">
          <cell r="A6" t="str">
            <v>ADLIN_1_UNITS</v>
          </cell>
        </row>
        <row r="7">
          <cell r="A7" t="str">
            <v>ADMEST_6_SOLAR</v>
          </cell>
        </row>
        <row r="8">
          <cell r="A8" t="str">
            <v>ADOBEE_1_SOLAR</v>
          </cell>
        </row>
        <row r="9">
          <cell r="A9" t="str">
            <v>AGRICO_6_PL3N5</v>
          </cell>
        </row>
        <row r="10">
          <cell r="A10" t="str">
            <v>AGRICO_7_UNIT</v>
          </cell>
        </row>
        <row r="11">
          <cell r="A11" t="str">
            <v>AGUCAL_5_SOLAR1</v>
          </cell>
        </row>
        <row r="12">
          <cell r="A12" t="str">
            <v>ALAMIT_7_UNIT 1</v>
          </cell>
        </row>
        <row r="13">
          <cell r="A13" t="str">
            <v>ALAMIT_7_UNIT 2</v>
          </cell>
        </row>
        <row r="14">
          <cell r="A14" t="str">
            <v>ALAMIT_7_UNIT 3</v>
          </cell>
        </row>
        <row r="15">
          <cell r="A15" t="str">
            <v>ALAMIT_7_UNIT 4</v>
          </cell>
        </row>
        <row r="16">
          <cell r="A16" t="str">
            <v>ALAMIT_7_UNIT 5</v>
          </cell>
        </row>
        <row r="17">
          <cell r="A17" t="str">
            <v>ALAMIT_7_UNIT 6</v>
          </cell>
        </row>
        <row r="18">
          <cell r="A18" t="str">
            <v>ALAMO_6_UNIT</v>
          </cell>
        </row>
        <row r="19">
          <cell r="A19" t="str">
            <v>ALLGNY_6_HYDRO1</v>
          </cell>
        </row>
        <row r="20">
          <cell r="A20" t="str">
            <v>ALMEGT_1_UNIT 1</v>
          </cell>
        </row>
        <row r="21">
          <cell r="A21" t="str">
            <v>ALMEGT_1_UNIT 2</v>
          </cell>
        </row>
        <row r="22">
          <cell r="A22" t="str">
            <v>ALPSLR_1_NTHSLR</v>
          </cell>
          <cell r="F22" t="str">
            <v>RA Contract</v>
          </cell>
        </row>
        <row r="23">
          <cell r="A23" t="str">
            <v>ALPSLR_1_SPSSLR</v>
          </cell>
          <cell r="F23" t="str">
            <v>Wraparound</v>
          </cell>
        </row>
        <row r="24">
          <cell r="A24" t="str">
            <v>ALT6DN_2_WIND7</v>
          </cell>
        </row>
        <row r="25">
          <cell r="A25" t="str">
            <v>ALT6DS_2_WIND9</v>
          </cell>
        </row>
        <row r="26">
          <cell r="A26" t="str">
            <v>ALTA3A_2_CPCE4</v>
          </cell>
        </row>
        <row r="27">
          <cell r="A27" t="str">
            <v>ALTA3A_2_CPCE5</v>
          </cell>
        </row>
        <row r="28">
          <cell r="A28" t="str">
            <v>ALTA3A_2_CPCE8</v>
          </cell>
        </row>
        <row r="29">
          <cell r="A29" t="str">
            <v>ALTA4A_2_CPCW1</v>
          </cell>
        </row>
        <row r="30">
          <cell r="A30" t="str">
            <v>ALTA4B_2_CPCW2</v>
          </cell>
        </row>
        <row r="31">
          <cell r="A31" t="str">
            <v>ALTA4B_2_CPCW3</v>
          </cell>
        </row>
        <row r="32">
          <cell r="A32" t="str">
            <v>ALTA4B_2_CPCW6</v>
          </cell>
        </row>
        <row r="33">
          <cell r="A33" t="str">
            <v>ALTA6B_2_WIND11</v>
          </cell>
        </row>
        <row r="34">
          <cell r="A34" t="str">
            <v>ALTA6E_2_WIND10</v>
          </cell>
        </row>
        <row r="35">
          <cell r="A35" t="str">
            <v>ALTWD_1_QF</v>
          </cell>
        </row>
        <row r="36">
          <cell r="A36" t="str">
            <v>ANAHM_2_CANYN1</v>
          </cell>
        </row>
        <row r="37">
          <cell r="A37" t="str">
            <v>ANAHM_2_CANYN2</v>
          </cell>
        </row>
        <row r="38">
          <cell r="A38" t="str">
            <v>ANAHM_2_CANYN3</v>
          </cell>
        </row>
        <row r="39">
          <cell r="A39" t="str">
            <v>ANAHM_2_CANYN4</v>
          </cell>
        </row>
        <row r="40">
          <cell r="A40" t="str">
            <v>ANAHM_7_CT</v>
          </cell>
        </row>
        <row r="41">
          <cell r="A41" t="str">
            <v>ANTLPE_2_QF</v>
          </cell>
        </row>
        <row r="42">
          <cell r="A42" t="str">
            <v>APLHIL_1_SLABCK</v>
          </cell>
        </row>
        <row r="43">
          <cell r="A43" t="str">
            <v>ARBWD_6_QF</v>
          </cell>
        </row>
        <row r="44">
          <cell r="A44" t="str">
            <v>ARCOGN_2_UNITS</v>
          </cell>
        </row>
        <row r="45">
          <cell r="A45" t="str">
            <v>ARVINN_6_ORION1</v>
          </cell>
        </row>
        <row r="46">
          <cell r="A46" t="str">
            <v>ARVINN_6_ORION2</v>
          </cell>
        </row>
        <row r="47">
          <cell r="A47" t="str">
            <v>ASTORA_2_SOLAR1</v>
          </cell>
        </row>
        <row r="48">
          <cell r="A48" t="str">
            <v>ASTORA_2_SOLAR2</v>
          </cell>
        </row>
        <row r="49">
          <cell r="A49" t="str">
            <v>ATWEL2_1_SOLAR1</v>
          </cell>
        </row>
        <row r="50">
          <cell r="A50" t="str">
            <v>ATWELL_1_SOLAR</v>
          </cell>
        </row>
        <row r="51">
          <cell r="A51" t="str">
            <v>AVENAL_6_AVPARK</v>
          </cell>
        </row>
        <row r="52">
          <cell r="A52" t="str">
            <v>AVENAL_6_AVSLR1</v>
          </cell>
        </row>
        <row r="53">
          <cell r="A53" t="str">
            <v>AVENAL_6_AVSLR2</v>
          </cell>
        </row>
        <row r="54">
          <cell r="A54" t="str">
            <v>AVENAL_6_SANDDG</v>
          </cell>
        </row>
        <row r="55">
          <cell r="A55" t="str">
            <v>AVENAL_6_SUNCTY</v>
          </cell>
        </row>
        <row r="56">
          <cell r="A56" t="str">
            <v>AVSOLR_2_SOLAR</v>
          </cell>
        </row>
        <row r="57">
          <cell r="A57" t="str">
            <v>BALCHS_7_UNIT 1</v>
          </cell>
        </row>
        <row r="58">
          <cell r="A58" t="str">
            <v>BALCHS_7_UNIT 2</v>
          </cell>
        </row>
        <row r="59">
          <cell r="A59" t="str">
            <v>BALCHS_7_UNIT 3</v>
          </cell>
        </row>
        <row r="60">
          <cell r="A60" t="str">
            <v>BANGOR_6_HYDRO</v>
          </cell>
        </row>
        <row r="61">
          <cell r="A61" t="str">
            <v>BANKPP_2_NSPIN</v>
          </cell>
        </row>
        <row r="62">
          <cell r="A62" t="str">
            <v>BARRE_2_QF</v>
          </cell>
        </row>
        <row r="63">
          <cell r="A63" t="str">
            <v>BARRE_6_PEAKER</v>
          </cell>
        </row>
        <row r="64">
          <cell r="A64" t="str">
            <v>BASICE_2_UNITS</v>
          </cell>
        </row>
        <row r="65">
          <cell r="A65" t="str">
            <v>BDGRCK_1_UNITS</v>
          </cell>
        </row>
        <row r="66">
          <cell r="A66" t="str">
            <v>BEARDS_7_UNIT 1</v>
          </cell>
        </row>
        <row r="67">
          <cell r="A67" t="str">
            <v>BEARMT_1_UNIT</v>
          </cell>
        </row>
        <row r="68">
          <cell r="A68" t="str">
            <v>BELDEN_7_UNIT 1</v>
          </cell>
        </row>
        <row r="69">
          <cell r="A69" t="str">
            <v>BIGCRK_2_EXESWD</v>
          </cell>
        </row>
        <row r="70">
          <cell r="A70" t="str">
            <v>BIGCRK_7_DAM7</v>
          </cell>
        </row>
        <row r="71">
          <cell r="A71" t="str">
            <v>BIGCRK_7_MAMRES</v>
          </cell>
        </row>
        <row r="72">
          <cell r="A72" t="str">
            <v>BIGSKY_2_SOLAR1</v>
          </cell>
        </row>
        <row r="73">
          <cell r="A73" t="str">
            <v>BIGSKY_2_SOLAR2</v>
          </cell>
        </row>
        <row r="74">
          <cell r="A74" t="str">
            <v>BIGSKY_2_SOLAR3</v>
          </cell>
        </row>
        <row r="75">
          <cell r="A75" t="str">
            <v>BIGSKY_2_SOLAR4</v>
          </cell>
        </row>
        <row r="76">
          <cell r="A76" t="str">
            <v>BIGSKY_2_SOLAR5</v>
          </cell>
        </row>
        <row r="77">
          <cell r="A77" t="str">
            <v>BIGSKY_2_SOLAR6</v>
          </cell>
        </row>
        <row r="78">
          <cell r="A78" t="str">
            <v>BIGSKY_2_SOLAR7</v>
          </cell>
        </row>
        <row r="79">
          <cell r="A79" t="str">
            <v>BIOMAS_1_UNIT 1</v>
          </cell>
        </row>
        <row r="80">
          <cell r="A80" t="str">
            <v>BISHOP_1_ALAMO</v>
          </cell>
        </row>
        <row r="81">
          <cell r="A81" t="str">
            <v>BISHOP_1_UNITS</v>
          </cell>
        </row>
        <row r="82">
          <cell r="A82" t="str">
            <v>BKRFLD_2_SOLAR1</v>
          </cell>
        </row>
        <row r="83">
          <cell r="A83" t="str">
            <v>BLACK_7_UNIT 1</v>
          </cell>
        </row>
        <row r="84">
          <cell r="A84" t="str">
            <v>BLACK_7_UNIT 2</v>
          </cell>
        </row>
        <row r="85">
          <cell r="A85" t="str">
            <v>BLAST_1_WIND</v>
          </cell>
        </row>
        <row r="86">
          <cell r="A86" t="str">
            <v>BLCKBT_2_STONEY</v>
          </cell>
        </row>
        <row r="87">
          <cell r="A87" t="str">
            <v>BLCKWL_6_SOLAR1</v>
          </cell>
        </row>
        <row r="88">
          <cell r="A88" t="str">
            <v>BLKCRK_2_SOLAR1</v>
          </cell>
        </row>
        <row r="89">
          <cell r="A89" t="str">
            <v>BLM_2_UNITS</v>
          </cell>
        </row>
        <row r="90">
          <cell r="A90" t="str">
            <v>BLYTHE_1_SOLAR1</v>
          </cell>
        </row>
        <row r="91">
          <cell r="A91" t="str">
            <v>BLYTHE_1_SOLAR2</v>
          </cell>
        </row>
        <row r="92">
          <cell r="A92" t="str">
            <v>BNNIEN_7_ALTAPH</v>
          </cell>
        </row>
        <row r="93">
          <cell r="A93" t="str">
            <v>BOGUE_1_UNITA1</v>
          </cell>
        </row>
        <row r="94">
          <cell r="A94" t="str">
            <v>BORDER_6_UNITA1</v>
          </cell>
        </row>
        <row r="95">
          <cell r="A95" t="str">
            <v>BOWMN_6_HYDRO</v>
          </cell>
        </row>
        <row r="96">
          <cell r="A96" t="str">
            <v>BOWMN_6_UNIT</v>
          </cell>
        </row>
        <row r="97">
          <cell r="A97" t="str">
            <v>BRDGVL_7_BAKER</v>
          </cell>
        </row>
        <row r="98">
          <cell r="A98" t="str">
            <v>BRDSLD_2_HIWIND</v>
          </cell>
        </row>
        <row r="99">
          <cell r="A99" t="str">
            <v>BRDSLD_2_MTZUM2</v>
          </cell>
        </row>
        <row r="100">
          <cell r="A100" t="str">
            <v>BRDSLD_2_MTZUMA</v>
          </cell>
        </row>
        <row r="101">
          <cell r="A101" t="str">
            <v>BRDSLD_2_SHILO1</v>
          </cell>
        </row>
        <row r="102">
          <cell r="A102" t="str">
            <v>BRDSLD_2_SHILO2</v>
          </cell>
        </row>
        <row r="103">
          <cell r="A103" t="str">
            <v>BRDSLD_2_SHLO3A</v>
          </cell>
        </row>
        <row r="104">
          <cell r="A104" t="str">
            <v>BRDSLD_2_SHLO3B</v>
          </cell>
        </row>
        <row r="105">
          <cell r="A105" t="str">
            <v>BREGGO_6_DEGRSL</v>
          </cell>
        </row>
        <row r="106">
          <cell r="A106" t="str">
            <v>BREGGO_6_SOLAR</v>
          </cell>
        </row>
        <row r="107">
          <cell r="A107" t="str">
            <v>BRODIE_2_WIND</v>
          </cell>
        </row>
        <row r="108">
          <cell r="A108" t="str">
            <v>BUCKBL_2_PL1X3</v>
          </cell>
        </row>
        <row r="109">
          <cell r="A109" t="str">
            <v>BUCKCK_2_HYDRO</v>
          </cell>
        </row>
        <row r="110">
          <cell r="A110" t="str">
            <v>BUCKCK_7_OAKFLT</v>
          </cell>
        </row>
        <row r="111">
          <cell r="A111" t="str">
            <v>BUCKCK_7_PL1X2</v>
          </cell>
        </row>
        <row r="112">
          <cell r="A112" t="str">
            <v>BUCKWD_1_NPALM1</v>
          </cell>
        </row>
        <row r="113">
          <cell r="A113" t="str">
            <v>BUCKWD_1_QF</v>
          </cell>
        </row>
        <row r="114">
          <cell r="A114" t="str">
            <v>BUCKWD_7_WINTCV</v>
          </cell>
        </row>
        <row r="115">
          <cell r="A115" t="str">
            <v>BURNYF_2_UNIT 1</v>
          </cell>
        </row>
        <row r="116">
          <cell r="A116" t="str">
            <v>BUTTVL_7_UNIT 1</v>
          </cell>
        </row>
        <row r="117">
          <cell r="A117" t="str">
            <v>CABZON_1_WINDA1</v>
          </cell>
        </row>
        <row r="118">
          <cell r="A118" t="str">
            <v>CALFTN_2_SOLAR</v>
          </cell>
        </row>
        <row r="119">
          <cell r="A119" t="str">
            <v>CALGEN_1_UNITS</v>
          </cell>
        </row>
        <row r="120">
          <cell r="A120" t="str">
            <v>CALPIN_1_AGNEW</v>
          </cell>
        </row>
        <row r="121">
          <cell r="A121" t="str">
            <v>CAMCHE_1_PL1X3</v>
          </cell>
        </row>
        <row r="122">
          <cell r="A122" t="str">
            <v>CAMLOT_2_SOLAR1</v>
          </cell>
        </row>
        <row r="123">
          <cell r="A123" t="str">
            <v>CAMLOT_2_SOLAR2</v>
          </cell>
        </row>
        <row r="124">
          <cell r="A124" t="str">
            <v>CAMPFW_7_FARWST</v>
          </cell>
        </row>
        <row r="125">
          <cell r="A125" t="str">
            <v>CANTUA_1_SOLAR</v>
          </cell>
        </row>
        <row r="126">
          <cell r="A126" t="str">
            <v>CAPMAD_1_UNIT 1</v>
          </cell>
        </row>
        <row r="127">
          <cell r="A127" t="str">
            <v>CAPWD_1_QF</v>
          </cell>
        </row>
        <row r="128">
          <cell r="A128" t="str">
            <v>CARBOU_7_PL2X3</v>
          </cell>
        </row>
        <row r="129">
          <cell r="A129" t="str">
            <v>CARBOU_7_PL4X5</v>
          </cell>
        </row>
        <row r="130">
          <cell r="A130" t="str">
            <v>CARBOU_7_UNIT 1</v>
          </cell>
        </row>
        <row r="131">
          <cell r="A131" t="str">
            <v>CATLNA_2_SOLAR</v>
          </cell>
        </row>
        <row r="132">
          <cell r="A132" t="str">
            <v>CATLNA_2_SOLAR2</v>
          </cell>
        </row>
        <row r="133">
          <cell r="A133" t="str">
            <v>CAVLSR_2_BSOLAR</v>
          </cell>
        </row>
        <row r="134">
          <cell r="A134" t="str">
            <v>CAVLSR_2_RSOLAR</v>
          </cell>
        </row>
        <row r="135">
          <cell r="A135" t="str">
            <v>CAYTNO_2_VASCO</v>
          </cell>
        </row>
        <row r="136">
          <cell r="A136" t="str">
            <v>CBRLLO_6_PLSTP1</v>
          </cell>
        </row>
        <row r="137">
          <cell r="A137" t="str">
            <v>CCRITA_7_RPPCHF</v>
          </cell>
        </row>
        <row r="138">
          <cell r="A138" t="str">
            <v>CDWR07_2_GEN</v>
          </cell>
        </row>
        <row r="139">
          <cell r="A139" t="str">
            <v>CEDRCK_6_UNIT</v>
          </cell>
        </row>
        <row r="140">
          <cell r="A140" t="str">
            <v>CEDUCR_2_SOLAR1</v>
          </cell>
        </row>
        <row r="141">
          <cell r="A141" t="str">
            <v>CEDUCR_2_SOLAR2</v>
          </cell>
        </row>
        <row r="142">
          <cell r="A142" t="str">
            <v>CEDUCR_2_SOLAR3</v>
          </cell>
        </row>
        <row r="143">
          <cell r="A143" t="str">
            <v>CEDUCR_2_SOLAR4</v>
          </cell>
        </row>
        <row r="144">
          <cell r="A144" t="str">
            <v>CENTER_2_QF</v>
          </cell>
        </row>
        <row r="145">
          <cell r="A145" t="str">
            <v>CENTER_2_RHONDO</v>
          </cell>
        </row>
        <row r="146">
          <cell r="A146" t="str">
            <v>CENTER_2_SOLAR1</v>
          </cell>
        </row>
        <row r="147">
          <cell r="A147" t="str">
            <v>CENTER_6_PEAKER</v>
          </cell>
        </row>
        <row r="148">
          <cell r="A148" t="str">
            <v>CENTRY_6_PL1X4</v>
          </cell>
        </row>
        <row r="149">
          <cell r="A149" t="str">
            <v>CHALK_1_UNIT</v>
          </cell>
        </row>
        <row r="150">
          <cell r="A150" t="str">
            <v>CHEVCD_6_UNIT</v>
          </cell>
        </row>
        <row r="151">
          <cell r="A151" t="str">
            <v>CHEVCO_6_UNIT 1</v>
          </cell>
        </row>
        <row r="152">
          <cell r="A152" t="str">
            <v>CHEVCO_6_UNIT 2</v>
          </cell>
        </row>
        <row r="153">
          <cell r="A153" t="str">
            <v>CHEVCY_1_UNIT</v>
          </cell>
        </row>
        <row r="154">
          <cell r="A154" t="str">
            <v>CHEVMN_2_UNITS</v>
          </cell>
        </row>
        <row r="155">
          <cell r="A155" t="str">
            <v>CHICPK_7_UNIT 1</v>
          </cell>
        </row>
        <row r="156">
          <cell r="A156" t="str">
            <v>CHILLS_1_SYCENG</v>
          </cell>
        </row>
        <row r="157">
          <cell r="A157" t="str">
            <v>CHILLS_7_UNITA1</v>
          </cell>
        </row>
        <row r="158">
          <cell r="A158" t="str">
            <v>CHINO_2_APEBT1</v>
          </cell>
        </row>
        <row r="159">
          <cell r="A159" t="str">
            <v>CHINO_2_JURUPA</v>
          </cell>
        </row>
        <row r="160">
          <cell r="A160" t="str">
            <v>CHINO_2_QF</v>
          </cell>
        </row>
        <row r="161">
          <cell r="A161" t="str">
            <v>CHINO_2_SASOLR</v>
          </cell>
        </row>
        <row r="162">
          <cell r="A162" t="str">
            <v>CHINO_2_SOLAR</v>
          </cell>
        </row>
        <row r="163">
          <cell r="A163" t="str">
            <v>CHINO_2_SOLAR2</v>
          </cell>
        </row>
        <row r="164">
          <cell r="A164" t="str">
            <v>CHINO_6_CIMGEN</v>
          </cell>
        </row>
        <row r="165">
          <cell r="A165" t="str">
            <v>CHINO_6_SMPPAP</v>
          </cell>
        </row>
        <row r="166">
          <cell r="A166" t="str">
            <v>CHINO_7_MILIKN</v>
          </cell>
        </row>
        <row r="167">
          <cell r="A167" t="str">
            <v>CHWCHL_1_BIOMAS</v>
          </cell>
        </row>
        <row r="168">
          <cell r="A168" t="str">
            <v>CHWCHL_1_UNIT</v>
          </cell>
        </row>
        <row r="169">
          <cell r="A169" t="str">
            <v>CLOVDL_1_SOLAR</v>
          </cell>
        </row>
        <row r="170">
          <cell r="A170" t="str">
            <v>CLOVER_2_UNIT</v>
          </cell>
        </row>
        <row r="171">
          <cell r="A171" t="str">
            <v>CLRKRD_6_LIMESD</v>
          </cell>
        </row>
        <row r="172">
          <cell r="A172" t="str">
            <v>CLRMTK_1_QF</v>
          </cell>
        </row>
        <row r="173">
          <cell r="A173" t="str">
            <v>CNTNLA_2_SOLAR1</v>
          </cell>
        </row>
        <row r="174">
          <cell r="A174" t="str">
            <v>CNTNLA_2_SOLAR2</v>
          </cell>
        </row>
        <row r="175">
          <cell r="A175" t="str">
            <v>CNTRVL_6_UNIT</v>
          </cell>
        </row>
        <row r="176">
          <cell r="A176" t="str">
            <v>COCOPP_2_CTG1</v>
          </cell>
        </row>
        <row r="177">
          <cell r="A177" t="str">
            <v>COCOPP_2_CTG2</v>
          </cell>
        </row>
        <row r="178">
          <cell r="A178" t="str">
            <v>COCOPP_2_CTG3</v>
          </cell>
        </row>
        <row r="179">
          <cell r="A179" t="str">
            <v>COCOPP_2_CTG4</v>
          </cell>
        </row>
        <row r="180">
          <cell r="A180" t="str">
            <v>COCOSB_6_SOLAR</v>
          </cell>
        </row>
        <row r="181">
          <cell r="A181" t="str">
            <v>COGNAT_1_UNIT</v>
          </cell>
        </row>
        <row r="182">
          <cell r="A182" t="str">
            <v>COLEMN_2_UNIT</v>
          </cell>
        </row>
        <row r="183">
          <cell r="A183" t="str">
            <v>COLGAT_7_UNIT 1</v>
          </cell>
        </row>
        <row r="184">
          <cell r="A184" t="str">
            <v>COLGAT_7_UNIT 2</v>
          </cell>
        </row>
        <row r="185">
          <cell r="A185" t="str">
            <v>COLTON_6_AGUAM1</v>
          </cell>
        </row>
        <row r="186">
          <cell r="A186" t="str">
            <v>COLUSA_2_PL1X3</v>
          </cell>
        </row>
        <row r="187">
          <cell r="A187" t="str">
            <v>COLVIL_7_PL1X2</v>
          </cell>
        </row>
        <row r="188">
          <cell r="A188" t="str">
            <v>CONTAN_1_UNIT</v>
          </cell>
        </row>
        <row r="189">
          <cell r="A189" t="str">
            <v>CONTRL_1_CASAD1</v>
          </cell>
        </row>
        <row r="190">
          <cell r="A190" t="str">
            <v>CONTRL_1_CASAD3</v>
          </cell>
        </row>
        <row r="191">
          <cell r="A191" t="str">
            <v>CONTRL_1_LUNDY</v>
          </cell>
        </row>
        <row r="192">
          <cell r="A192" t="str">
            <v>CONTRL_1_OXBOW</v>
          </cell>
        </row>
        <row r="193">
          <cell r="A193" t="str">
            <v>CONTRL_1_POOLE</v>
          </cell>
        </row>
        <row r="194">
          <cell r="A194" t="str">
            <v>CONTRL_1_QF</v>
          </cell>
        </row>
        <row r="195">
          <cell r="A195" t="str">
            <v>CONTRL_1_RUSHCK</v>
          </cell>
        </row>
        <row r="196">
          <cell r="A196" t="str">
            <v>COPMT2_2_SOLAR2</v>
          </cell>
        </row>
        <row r="197">
          <cell r="A197" t="str">
            <v>COPMT4_2_SOLAR4</v>
          </cell>
        </row>
        <row r="198">
          <cell r="A198" t="str">
            <v>COPMTN_2_CM10</v>
          </cell>
        </row>
        <row r="199">
          <cell r="A199" t="str">
            <v>COPMTN_2_SOLAR1</v>
          </cell>
        </row>
        <row r="200">
          <cell r="A200" t="str">
            <v>CORCAN_1_SOLAR1</v>
          </cell>
        </row>
        <row r="201">
          <cell r="A201" t="str">
            <v>CORCAN_1_SOLAR2</v>
          </cell>
        </row>
        <row r="202">
          <cell r="A202" t="str">
            <v>CORONS_2_SOLAR</v>
          </cell>
        </row>
        <row r="203">
          <cell r="A203" t="str">
            <v>CORONS_6_CLRWTR</v>
          </cell>
        </row>
        <row r="204">
          <cell r="A204" t="str">
            <v>CORRAL_6_SJOAQN</v>
          </cell>
        </row>
        <row r="205">
          <cell r="A205" t="str">
            <v>COTTLE_2_FRNKNH</v>
          </cell>
        </row>
        <row r="206">
          <cell r="A206" t="str">
            <v>COVERD_2_HCKHY1</v>
          </cell>
        </row>
        <row r="207">
          <cell r="A207" t="str">
            <v>COVERD_2_MCKHY1</v>
          </cell>
        </row>
        <row r="208">
          <cell r="A208" t="str">
            <v>COVERD_2_QFUNTS</v>
          </cell>
        </row>
        <row r="209">
          <cell r="A209" t="str">
            <v>COVERD_2_RCKHY1</v>
          </cell>
        </row>
        <row r="210">
          <cell r="A210" t="str">
            <v>COWCRK_2_UNIT</v>
          </cell>
        </row>
        <row r="211">
          <cell r="A211" t="str">
            <v>CPSTNO_7_PRMADS</v>
          </cell>
        </row>
        <row r="212">
          <cell r="A212" t="str">
            <v>CPVERD_2_SOLAR</v>
          </cell>
        </row>
        <row r="213">
          <cell r="A213" t="str">
            <v>CRELMN_6_RAMON1</v>
          </cell>
        </row>
        <row r="214">
          <cell r="A214" t="str">
            <v>CRELMN_6_RAMON2</v>
          </cell>
        </row>
        <row r="215">
          <cell r="A215" t="str">
            <v>CRESSY_1_PARKER</v>
          </cell>
        </row>
        <row r="216">
          <cell r="A216" t="str">
            <v>CRESTA_7_PL1X2</v>
          </cell>
        </row>
        <row r="217">
          <cell r="A217" t="str">
            <v>CRNEVL_6_CRNVA</v>
          </cell>
        </row>
        <row r="218">
          <cell r="A218" t="str">
            <v>CRNEVL_6_SJQN 2</v>
          </cell>
        </row>
        <row r="219">
          <cell r="A219" t="str">
            <v>CRNEVL_6_SJQN 3</v>
          </cell>
        </row>
        <row r="220">
          <cell r="A220" t="str">
            <v>CROKET_7_UNIT</v>
          </cell>
        </row>
        <row r="221">
          <cell r="A221" t="str">
            <v>CRSTWD_6_KUMYAY</v>
          </cell>
        </row>
        <row r="222">
          <cell r="A222" t="str">
            <v>CRWCKS_1_SOLAR1</v>
          </cell>
        </row>
        <row r="223">
          <cell r="A223" t="str">
            <v>CSCCOG_1_UNIT 1</v>
          </cell>
        </row>
        <row r="224">
          <cell r="A224" t="str">
            <v>CSCGNR_1_UNIT 1</v>
          </cell>
        </row>
        <row r="225">
          <cell r="A225" t="str">
            <v>CSCGNR_1_UNIT 2</v>
          </cell>
        </row>
        <row r="226">
          <cell r="A226" t="str">
            <v>CSLR4S_2_SOLAR</v>
          </cell>
        </row>
        <row r="227">
          <cell r="A227" t="str">
            <v>CSTOGA_6_LNDFIL</v>
          </cell>
        </row>
        <row r="228">
          <cell r="A228" t="str">
            <v>CSTRVL_7_PL1X2</v>
          </cell>
        </row>
        <row r="229">
          <cell r="A229" t="str">
            <v>CSTRVL_7_QFUNTS</v>
          </cell>
        </row>
        <row r="230">
          <cell r="A230" t="str">
            <v>CTNWDP_1_QF</v>
          </cell>
        </row>
        <row r="231">
          <cell r="A231" t="str">
            <v>CUMBIA_1_SOLAR</v>
          </cell>
        </row>
        <row r="232">
          <cell r="A232" t="str">
            <v>CURTIS_1_CANLCK</v>
          </cell>
        </row>
        <row r="233">
          <cell r="A233" t="str">
            <v>CURTIS_1_FARFLD</v>
          </cell>
        </row>
        <row r="234">
          <cell r="A234" t="str">
            <v>DAVIS_1_SOLAR1</v>
          </cell>
        </row>
        <row r="235">
          <cell r="A235" t="str">
            <v>DAVIS_1_SOLAR2</v>
          </cell>
        </row>
        <row r="236">
          <cell r="A236" t="str">
            <v>DAVIS_7_MNMETH</v>
          </cell>
        </row>
        <row r="237">
          <cell r="A237" t="str">
            <v>DEADCK_1_UNIT</v>
          </cell>
        </row>
        <row r="238">
          <cell r="A238" t="str">
            <v>DEERCR_6_UNIT 1</v>
          </cell>
        </row>
        <row r="239">
          <cell r="A239" t="str">
            <v>DELAMO_2_SOLAR1</v>
          </cell>
        </row>
        <row r="240">
          <cell r="A240" t="str">
            <v>DELAMO_2_SOLAR2</v>
          </cell>
        </row>
        <row r="241">
          <cell r="A241" t="str">
            <v>DELAMO_2_SOLAR3</v>
          </cell>
        </row>
        <row r="242">
          <cell r="A242" t="str">
            <v>DELAMO_2_SOLAR4</v>
          </cell>
        </row>
        <row r="243">
          <cell r="A243" t="str">
            <v>DELAMO_2_SOLAR5</v>
          </cell>
        </row>
        <row r="244">
          <cell r="A244" t="str">
            <v>DELAMO_2_SOLAR6</v>
          </cell>
        </row>
        <row r="245">
          <cell r="A245" t="str">
            <v>DELAMO_2_SOLRC1</v>
          </cell>
        </row>
        <row r="246">
          <cell r="A246" t="str">
            <v>DELAMO_2_SOLRD</v>
          </cell>
        </row>
        <row r="247">
          <cell r="A247" t="str">
            <v>DELSUR_6_CREST</v>
          </cell>
        </row>
        <row r="248">
          <cell r="A248" t="str">
            <v>DELSUR_6_DRYFRB</v>
          </cell>
        </row>
        <row r="249">
          <cell r="A249" t="str">
            <v>DELSUR_6_SOLAR1</v>
          </cell>
        </row>
        <row r="250">
          <cell r="A250" t="str">
            <v>DELTA_2_PL1X4</v>
          </cell>
        </row>
        <row r="251">
          <cell r="A251" t="str">
            <v>DEVERS_1_QF</v>
          </cell>
        </row>
        <row r="252">
          <cell r="A252" t="str">
            <v>DEVERS_1_SEPV05</v>
          </cell>
        </row>
        <row r="253">
          <cell r="A253" t="str">
            <v>DEVERS_1_SOLAR</v>
          </cell>
        </row>
        <row r="254">
          <cell r="A254" t="str">
            <v>DEVERS_1_SOLAR1</v>
          </cell>
        </row>
        <row r="255">
          <cell r="A255" t="str">
            <v>DEVERS_1_SOLAR2</v>
          </cell>
        </row>
        <row r="256">
          <cell r="A256" t="str">
            <v>DEVERS_2_DHSPG2</v>
          </cell>
        </row>
        <row r="257">
          <cell r="A257" t="str">
            <v>DEXZEL_1_UNIT</v>
          </cell>
        </row>
        <row r="258">
          <cell r="A258" t="str">
            <v>DIABLO_7_UNIT 1</v>
          </cell>
        </row>
        <row r="259">
          <cell r="A259" t="str">
            <v>DIABLO_7_UNIT 2</v>
          </cell>
        </row>
        <row r="260">
          <cell r="A260" t="str">
            <v>DINUBA_6_UNIT</v>
          </cell>
        </row>
        <row r="261">
          <cell r="A261" t="str">
            <v>DISCOV_1_CHEVRN</v>
          </cell>
        </row>
        <row r="262">
          <cell r="A262" t="str">
            <v>DIVSON_6_NSQF</v>
          </cell>
        </row>
        <row r="263">
          <cell r="A263" t="str">
            <v>DIXNLD_1_LNDFL</v>
          </cell>
        </row>
        <row r="264">
          <cell r="A264" t="str">
            <v>DMDVLY_1_UNITS</v>
          </cell>
        </row>
        <row r="265">
          <cell r="A265" t="str">
            <v>DONNLS_7_UNIT</v>
          </cell>
        </row>
        <row r="266">
          <cell r="A266" t="str">
            <v>DOSMGO_2_NSPIN</v>
          </cell>
        </row>
        <row r="267">
          <cell r="A267" t="str">
            <v>DOUBLC_1_UNITS</v>
          </cell>
        </row>
        <row r="268">
          <cell r="A268" t="str">
            <v>DRACKR_2_SOLAR1</v>
          </cell>
        </row>
        <row r="269">
          <cell r="A269" t="str">
            <v>DRACKR_2_SOLAR2</v>
          </cell>
        </row>
        <row r="270">
          <cell r="A270" t="str">
            <v>DREWS_6_PL1X4</v>
          </cell>
        </row>
        <row r="271">
          <cell r="A271" t="str">
            <v>DRUM_7_PL1X2</v>
          </cell>
        </row>
        <row r="272">
          <cell r="A272" t="str">
            <v>DRUM_7_PL3X4</v>
          </cell>
        </row>
        <row r="273">
          <cell r="A273" t="str">
            <v>DRUM_7_UNIT 5</v>
          </cell>
        </row>
        <row r="274">
          <cell r="A274" t="str">
            <v>DSABLA_7_UNIT</v>
          </cell>
        </row>
        <row r="275">
          <cell r="A275" t="str">
            <v>DSRTSL_2_SOLAR1</v>
          </cell>
        </row>
        <row r="276">
          <cell r="A276" t="str">
            <v>DSRTSN_2_SOLAR1</v>
          </cell>
        </row>
        <row r="277">
          <cell r="A277" t="str">
            <v>DSRTSN_2_SOLAR2</v>
          </cell>
        </row>
        <row r="278">
          <cell r="A278" t="str">
            <v>DTCHWD_2_BT3WND</v>
          </cell>
        </row>
        <row r="279">
          <cell r="A279" t="str">
            <v>DTCHWD_2_BT4WND</v>
          </cell>
        </row>
        <row r="280">
          <cell r="A280" t="str">
            <v>DUANE_1_PL1X3</v>
          </cell>
        </row>
        <row r="281">
          <cell r="A281" t="str">
            <v>DUTCH1_7_UNIT 1</v>
          </cell>
        </row>
        <row r="282">
          <cell r="A282" t="str">
            <v>DUTCH2_7_UNIT 1</v>
          </cell>
        </row>
        <row r="283">
          <cell r="A283" t="str">
            <v>DVLCYN_1_UNITS</v>
          </cell>
        </row>
        <row r="284">
          <cell r="A284" t="str">
            <v>EASTWD_7_UNIT</v>
          </cell>
        </row>
        <row r="285">
          <cell r="A285" t="str">
            <v>EDMONS_2_NSPIN</v>
          </cell>
        </row>
        <row r="286">
          <cell r="A286" t="str">
            <v>EEKTMN_6_SOLAR1</v>
          </cell>
        </row>
        <row r="287">
          <cell r="A287" t="str">
            <v>ELCAJN_6_EB1BT1</v>
          </cell>
        </row>
        <row r="288">
          <cell r="A288" t="str">
            <v>ELCAJN_6_LM6K</v>
          </cell>
        </row>
        <row r="289">
          <cell r="A289" t="str">
            <v>ELCAJN_6_UNITA1</v>
          </cell>
        </row>
        <row r="290">
          <cell r="A290" t="str">
            <v>ELCAP_1_SOLAR</v>
          </cell>
        </row>
        <row r="291">
          <cell r="A291" t="str">
            <v>ELDORO_7_UNIT 1</v>
          </cell>
        </row>
        <row r="292">
          <cell r="A292" t="str">
            <v>ELDORO_7_UNIT 2</v>
          </cell>
        </row>
        <row r="293">
          <cell r="A293" t="str">
            <v>ELECTR_7_PL1X3</v>
          </cell>
        </row>
        <row r="294">
          <cell r="A294" t="str">
            <v>ELKCRK_6_STONYG</v>
          </cell>
        </row>
        <row r="295">
          <cell r="A295" t="str">
            <v>ELKHIL_2_PL1X3</v>
          </cell>
        </row>
        <row r="296">
          <cell r="A296" t="str">
            <v>ELLIS_2_QF</v>
          </cell>
        </row>
        <row r="297">
          <cell r="A297" t="str">
            <v>ELNIDP_6_BIOMAS</v>
          </cell>
        </row>
        <row r="298">
          <cell r="A298" t="str">
            <v>ELSEGN_2_UN1011</v>
          </cell>
        </row>
        <row r="299">
          <cell r="A299" t="str">
            <v>ELSEGN_2_UN2021</v>
          </cell>
        </row>
        <row r="300">
          <cell r="A300" t="str">
            <v>ENCINA_7_EA2</v>
          </cell>
        </row>
        <row r="301">
          <cell r="A301" t="str">
            <v>ENCINA_7_EA3</v>
          </cell>
        </row>
        <row r="302">
          <cell r="A302" t="str">
            <v>ENCINA_7_EA4</v>
          </cell>
        </row>
        <row r="303">
          <cell r="A303" t="str">
            <v>ENCINA_7_EA5</v>
          </cell>
        </row>
        <row r="304">
          <cell r="A304" t="str">
            <v>ENCINA_7_GT1</v>
          </cell>
        </row>
        <row r="305">
          <cell r="A305" t="str">
            <v>ENERSJ_2_WIND</v>
          </cell>
        </row>
        <row r="306">
          <cell r="A306" t="str">
            <v>ENWIND_2_WIND1</v>
          </cell>
        </row>
        <row r="307">
          <cell r="A307" t="str">
            <v>ENWIND_2_WIND2</v>
          </cell>
        </row>
        <row r="308">
          <cell r="A308" t="str">
            <v>ESCNDO_6_EB1BT1</v>
          </cell>
        </row>
        <row r="309">
          <cell r="A309" t="str">
            <v>ESCNDO_6_EB2BT2</v>
          </cell>
        </row>
        <row r="310">
          <cell r="A310" t="str">
            <v>ESCNDO_6_EB3BT3</v>
          </cell>
        </row>
        <row r="311">
          <cell r="A311" t="str">
            <v>ESCNDO_6_PL1X2</v>
          </cell>
        </row>
        <row r="312">
          <cell r="A312" t="str">
            <v>ESCNDO_6_UNITB1</v>
          </cell>
        </row>
        <row r="313">
          <cell r="A313" t="str">
            <v>ESCO_6_GLMQF</v>
          </cell>
        </row>
        <row r="314">
          <cell r="A314" t="str">
            <v>ESQUON_6_LNDFIL</v>
          </cell>
        </row>
        <row r="315">
          <cell r="A315" t="str">
            <v>ETIWND_2_CHMPNE</v>
          </cell>
        </row>
        <row r="316">
          <cell r="A316" t="str">
            <v>ETIWND_2_FONTNA</v>
          </cell>
        </row>
        <row r="317">
          <cell r="A317" t="str">
            <v>ETIWND_2_RTS010</v>
          </cell>
        </row>
        <row r="318">
          <cell r="A318" t="str">
            <v>ETIWND_2_RTS015</v>
          </cell>
        </row>
        <row r="319">
          <cell r="A319" t="str">
            <v>ETIWND_2_RTS017</v>
          </cell>
        </row>
        <row r="320">
          <cell r="A320" t="str">
            <v>ETIWND_2_RTS018</v>
          </cell>
        </row>
        <row r="321">
          <cell r="A321" t="str">
            <v>ETIWND_2_RTS023</v>
          </cell>
        </row>
        <row r="322">
          <cell r="A322" t="str">
            <v>ETIWND_2_RTS026</v>
          </cell>
        </row>
        <row r="323">
          <cell r="A323" t="str">
            <v>ETIWND_2_RTS027</v>
          </cell>
        </row>
        <row r="324">
          <cell r="A324" t="str">
            <v>ETIWND_2_SOLAR1</v>
          </cell>
        </row>
        <row r="325">
          <cell r="A325" t="str">
            <v>ETIWND_2_SOLAR2</v>
          </cell>
        </row>
        <row r="326">
          <cell r="A326" t="str">
            <v>ETIWND_2_SOLAR5</v>
          </cell>
        </row>
        <row r="327">
          <cell r="A327" t="str">
            <v>ETIWND_2_UNIT1</v>
          </cell>
        </row>
        <row r="328">
          <cell r="A328" t="str">
            <v>ETIWND_6_GRPLND</v>
          </cell>
        </row>
        <row r="329">
          <cell r="A329" t="str">
            <v>ETIWND_6_MWDETI</v>
          </cell>
        </row>
        <row r="330">
          <cell r="A330" t="str">
            <v>ETIWND_7_MIDVLY</v>
          </cell>
        </row>
        <row r="331">
          <cell r="A331" t="str">
            <v>ETIWND_7_UNIT 3</v>
          </cell>
        </row>
        <row r="332">
          <cell r="A332" t="str">
            <v>ETIWND_7_UNIT 4</v>
          </cell>
        </row>
        <row r="333">
          <cell r="A333" t="str">
            <v>EXCHEC_7_UNIT 1</v>
          </cell>
        </row>
        <row r="334">
          <cell r="A334" t="str">
            <v>EXCLSG_1_SOLAR</v>
          </cell>
        </row>
        <row r="335">
          <cell r="A335" t="str">
            <v>FELLOW_7_QFUNTS</v>
          </cell>
        </row>
        <row r="336">
          <cell r="A336" t="str">
            <v>FLOWD_2_WIND1</v>
          </cell>
        </row>
        <row r="337">
          <cell r="A337" t="str">
            <v>FLOWD2_2_FPLWND</v>
          </cell>
        </row>
        <row r="338">
          <cell r="A338" t="str">
            <v>FLOWD2_2_UNIT 1</v>
          </cell>
        </row>
        <row r="339">
          <cell r="A339" t="str">
            <v>FMEADO_6_HELLHL</v>
          </cell>
        </row>
        <row r="340">
          <cell r="A340" t="str">
            <v>FMEADO_7_UNIT</v>
          </cell>
        </row>
        <row r="341">
          <cell r="A341" t="str">
            <v>FORBST_7_UNIT 1</v>
          </cell>
        </row>
        <row r="342">
          <cell r="A342" t="str">
            <v>FORKBU_6_UNIT</v>
          </cell>
        </row>
        <row r="343">
          <cell r="A343" t="str">
            <v>FRESHW_1_SOLAR1</v>
          </cell>
        </row>
        <row r="344">
          <cell r="A344" t="str">
            <v>FRIANT_6_UNITS</v>
          </cell>
        </row>
        <row r="345">
          <cell r="A345" t="str">
            <v>FRITO_1_LAY</v>
          </cell>
        </row>
        <row r="346">
          <cell r="A346" t="str">
            <v>FROGTN_7_UTICA</v>
          </cell>
        </row>
        <row r="347">
          <cell r="A347" t="str">
            <v>FTSWRD_6_TRFORK</v>
          </cell>
        </row>
        <row r="348">
          <cell r="A348" t="str">
            <v>FTSWRD_7_QFUNTS</v>
          </cell>
        </row>
        <row r="349">
          <cell r="A349" t="str">
            <v>FULTON_1_QF</v>
          </cell>
        </row>
        <row r="350">
          <cell r="A350" t="str">
            <v>GALE_1_SR3SR3</v>
          </cell>
        </row>
        <row r="351">
          <cell r="A351" t="str">
            <v>GARLND_2_GASLR</v>
          </cell>
        </row>
        <row r="352">
          <cell r="A352" t="str">
            <v>GARLND_2_GASLRA</v>
          </cell>
        </row>
        <row r="353">
          <cell r="A353" t="str">
            <v>GARNET_1_SOLAR</v>
          </cell>
        </row>
        <row r="354">
          <cell r="A354" t="str">
            <v>GARNET_1_SOLAR2</v>
          </cell>
        </row>
        <row r="355">
          <cell r="A355" t="str">
            <v>GARNET_1_UNITS</v>
          </cell>
        </row>
        <row r="356">
          <cell r="A356" t="str">
            <v>GARNET_1_WIND</v>
          </cell>
        </row>
        <row r="357">
          <cell r="A357" t="str">
            <v>GARNET_1_WINDS</v>
          </cell>
        </row>
        <row r="358">
          <cell r="A358" t="str">
            <v>GARNET_1_WT3WND</v>
          </cell>
        </row>
        <row r="359">
          <cell r="A359" t="str">
            <v>GARNET_2_HYDRO</v>
          </cell>
        </row>
        <row r="360">
          <cell r="A360" t="str">
            <v>GARNET_2_WIND1</v>
          </cell>
        </row>
        <row r="361">
          <cell r="A361" t="str">
            <v>GARNET_2_WIND2</v>
          </cell>
        </row>
        <row r="362">
          <cell r="A362" t="str">
            <v>GARNET_2_WIND3</v>
          </cell>
        </row>
        <row r="363">
          <cell r="A363" t="str">
            <v>GARNET_2_WIND4</v>
          </cell>
        </row>
        <row r="364">
          <cell r="A364" t="str">
            <v>GARNET_2_WIND5</v>
          </cell>
        </row>
        <row r="365">
          <cell r="A365" t="str">
            <v>GATES_2_SOLAR</v>
          </cell>
        </row>
        <row r="366">
          <cell r="A366" t="str">
            <v>GATES_2_WSOLAR</v>
          </cell>
        </row>
        <row r="367">
          <cell r="A367" t="str">
            <v>GATWAY_2_PL1X3</v>
          </cell>
        </row>
        <row r="368">
          <cell r="A368" t="str">
            <v>GENESI_2_STG</v>
          </cell>
        </row>
        <row r="369">
          <cell r="A369" t="str">
            <v>GEYS11_7_UNIT11</v>
          </cell>
        </row>
        <row r="370">
          <cell r="A370" t="str">
            <v>GEYS12_7_UNIT12</v>
          </cell>
        </row>
        <row r="371">
          <cell r="A371" t="str">
            <v>GEYS13_7_UNIT13</v>
          </cell>
        </row>
        <row r="372">
          <cell r="A372" t="str">
            <v>GEYS14_7_UNIT14</v>
          </cell>
        </row>
        <row r="373">
          <cell r="A373" t="str">
            <v>GEYS16_7_UNIT16</v>
          </cell>
        </row>
        <row r="374">
          <cell r="A374" t="str">
            <v>GEYS17_2_BOTRCK</v>
          </cell>
        </row>
        <row r="375">
          <cell r="A375" t="str">
            <v>GEYS17_7_UNIT17</v>
          </cell>
        </row>
        <row r="376">
          <cell r="A376" t="str">
            <v>GEYS18_7_UNIT18</v>
          </cell>
        </row>
        <row r="377">
          <cell r="A377" t="str">
            <v>GEYS20_7_UNIT20</v>
          </cell>
        </row>
        <row r="378">
          <cell r="A378" t="str">
            <v>GIFENS_6_BUGSL1</v>
          </cell>
        </row>
        <row r="379">
          <cell r="A379" t="str">
            <v>GIFFEN_6_SOLAR</v>
          </cell>
        </row>
        <row r="380">
          <cell r="A380" t="str">
            <v>GILROY_1_UNIT</v>
          </cell>
        </row>
        <row r="381">
          <cell r="A381" t="str">
            <v>GILRPP_1_PL1X2</v>
          </cell>
        </row>
        <row r="382">
          <cell r="A382" t="str">
            <v>GILRPP_1_PL3X4</v>
          </cell>
        </row>
        <row r="383">
          <cell r="A383" t="str">
            <v>GLDFGR_6_SOLAR1</v>
          </cell>
        </row>
        <row r="384">
          <cell r="A384" t="str">
            <v>GLDFGR_6_SOLAR2</v>
          </cell>
        </row>
        <row r="385">
          <cell r="A385" t="str">
            <v>GLDTWN_6_COLUM3</v>
          </cell>
        </row>
        <row r="386">
          <cell r="A386" t="str">
            <v>GLDTWN_6_SOLAR</v>
          </cell>
        </row>
        <row r="387">
          <cell r="A387" t="str">
            <v>GLNARM_2_UNIT 5</v>
          </cell>
        </row>
        <row r="388">
          <cell r="A388" t="str">
            <v>GLNARM_7_UNIT 1</v>
          </cell>
        </row>
        <row r="389">
          <cell r="A389" t="str">
            <v>GLNARM_7_UNIT 2</v>
          </cell>
        </row>
        <row r="390">
          <cell r="A390" t="str">
            <v>GLNARM_7_UNIT 3</v>
          </cell>
        </row>
        <row r="391">
          <cell r="A391" t="str">
            <v>GLNARM_7_UNIT 4</v>
          </cell>
        </row>
        <row r="392">
          <cell r="A392" t="str">
            <v>GLOW_6_SOLAR</v>
          </cell>
        </row>
        <row r="393">
          <cell r="A393" t="str">
            <v>GOLDHL_1_QF</v>
          </cell>
        </row>
        <row r="394">
          <cell r="A394" t="str">
            <v>GOLETA_2_QF</v>
          </cell>
        </row>
        <row r="395">
          <cell r="A395" t="str">
            <v>GOLETA_6_ELLWOD</v>
          </cell>
        </row>
        <row r="396">
          <cell r="A396" t="str">
            <v>GOLETA_6_EXGEN</v>
          </cell>
        </row>
        <row r="397">
          <cell r="A397" t="str">
            <v>GOLETA_6_GAVOTA</v>
          </cell>
        </row>
        <row r="398">
          <cell r="A398" t="str">
            <v>GOLETA_6_TAJIGS</v>
          </cell>
        </row>
        <row r="399">
          <cell r="A399" t="str">
            <v>GONZLS_6_UNIT</v>
          </cell>
        </row>
        <row r="400">
          <cell r="A400" t="str">
            <v>GOOSLK_1_SOLAR1</v>
          </cell>
        </row>
        <row r="401">
          <cell r="A401" t="str">
            <v>GRIDLY_6_SOLAR</v>
          </cell>
        </row>
        <row r="402">
          <cell r="A402" t="str">
            <v>GRIZLY_1_UNIT 1</v>
          </cell>
        </row>
        <row r="403">
          <cell r="A403" t="str">
            <v>GRNLF1_1_UNITS</v>
          </cell>
        </row>
        <row r="404">
          <cell r="A404" t="str">
            <v>GRNLF2_1_UNIT</v>
          </cell>
        </row>
        <row r="405">
          <cell r="A405" t="str">
            <v>GRNVLY_7_SCLAND</v>
          </cell>
        </row>
        <row r="406">
          <cell r="A406" t="str">
            <v>GRSCRK_6_BGCKWW</v>
          </cell>
        </row>
        <row r="407">
          <cell r="A407" t="str">
            <v>GRZZLY_1_BERKLY</v>
          </cell>
        </row>
        <row r="408">
          <cell r="A408" t="str">
            <v>GUERNS_6_SOLAR</v>
          </cell>
        </row>
        <row r="409">
          <cell r="A409" t="str">
            <v>GWFPWR_1_UNITS</v>
          </cell>
        </row>
        <row r="410">
          <cell r="A410" t="str">
            <v>GYS5X6_7_UNITS</v>
          </cell>
        </row>
        <row r="411">
          <cell r="A411" t="str">
            <v>GYS7X8_7_UNITS</v>
          </cell>
        </row>
        <row r="412">
          <cell r="A412" t="str">
            <v>GYSRVL_7_WSPRNG</v>
          </cell>
        </row>
        <row r="413">
          <cell r="A413" t="str">
            <v>HAASPH_7_PL1X2</v>
          </cell>
        </row>
        <row r="414">
          <cell r="A414" t="str">
            <v>HALSEY_6_UNIT</v>
          </cell>
        </row>
        <row r="415">
          <cell r="A415" t="str">
            <v>HATCR1_7_UNIT</v>
          </cell>
        </row>
        <row r="416">
          <cell r="A416" t="str">
            <v>HATCR2_7_UNIT</v>
          </cell>
        </row>
        <row r="417">
          <cell r="A417" t="str">
            <v>HATLOS_6_BWDHY1</v>
          </cell>
        </row>
        <row r="418">
          <cell r="A418" t="str">
            <v>HATLOS_6_LSCRK</v>
          </cell>
        </row>
        <row r="419">
          <cell r="A419" t="str">
            <v>HATLOS_6_QFUNTS</v>
          </cell>
        </row>
        <row r="420">
          <cell r="A420" t="str">
            <v>HATRDG_2_WIND</v>
          </cell>
        </row>
        <row r="421">
          <cell r="A421" t="str">
            <v>HAYPRS_6_QFUNTS</v>
          </cell>
        </row>
        <row r="422">
          <cell r="A422" t="str">
            <v>HELMPG_7_UNIT 1</v>
          </cell>
        </row>
        <row r="423">
          <cell r="A423" t="str">
            <v>HELMPG_7_UNIT 2</v>
          </cell>
        </row>
        <row r="424">
          <cell r="A424" t="str">
            <v>HELMPG_7_UNIT 3</v>
          </cell>
        </row>
        <row r="425">
          <cell r="A425" t="str">
            <v>HENRTA_6_SOLAR1</v>
          </cell>
        </row>
        <row r="426">
          <cell r="A426" t="str">
            <v>HENRTA_6_SOLAR2</v>
          </cell>
        </row>
        <row r="427">
          <cell r="A427" t="str">
            <v>HENRTA_6_UNITA1</v>
          </cell>
        </row>
        <row r="428">
          <cell r="A428" t="str">
            <v>HENRTA_6_UNITA2</v>
          </cell>
        </row>
        <row r="429">
          <cell r="A429" t="str">
            <v>HENRTS_1_SOLAR</v>
          </cell>
        </row>
        <row r="430">
          <cell r="A430" t="str">
            <v>HIDSRT_2_UNITS</v>
          </cell>
        </row>
        <row r="431">
          <cell r="A431" t="str">
            <v>HIGGNS_1_COMBIE</v>
          </cell>
        </row>
        <row r="432">
          <cell r="A432" t="str">
            <v>HIGGNS_7_QFUNTS</v>
          </cell>
        </row>
        <row r="433">
          <cell r="A433" t="str">
            <v>HILAND_7_YOLOWD</v>
          </cell>
        </row>
        <row r="434">
          <cell r="A434" t="str">
            <v>HINSON_6_CARBGN</v>
          </cell>
        </row>
        <row r="435">
          <cell r="A435" t="str">
            <v>HINSON_6_LBECH1</v>
          </cell>
        </row>
        <row r="436">
          <cell r="A436" t="str">
            <v>HINSON_6_LBECH2</v>
          </cell>
        </row>
        <row r="437">
          <cell r="A437" t="str">
            <v>HINSON_6_LBECH3</v>
          </cell>
        </row>
        <row r="438">
          <cell r="A438" t="str">
            <v>HINSON_6_LBECH4</v>
          </cell>
        </row>
        <row r="439">
          <cell r="A439" t="str">
            <v>HINSON_6_SERRGN</v>
          </cell>
        </row>
        <row r="440">
          <cell r="A440" t="str">
            <v>HMLTBR_6_UNITS</v>
          </cell>
        </row>
        <row r="441">
          <cell r="A441" t="str">
            <v>HNTGBH_7_UNIT 1</v>
          </cell>
        </row>
        <row r="442">
          <cell r="A442" t="str">
            <v>HNTGBH_7_UNIT 2</v>
          </cell>
        </row>
        <row r="443">
          <cell r="A443" t="str">
            <v>HOLGAT_1_BORAX</v>
          </cell>
        </row>
        <row r="444">
          <cell r="A444" t="str">
            <v>HOLSTR_1_SOLAR</v>
          </cell>
        </row>
        <row r="445">
          <cell r="A445" t="str">
            <v>HOLSTR_1_SOLAR2</v>
          </cell>
        </row>
        <row r="446">
          <cell r="A446" t="str">
            <v>HUMBPP_1_UNITS3</v>
          </cell>
        </row>
        <row r="447">
          <cell r="A447" t="str">
            <v>HUMBPP_6_UNITS</v>
          </cell>
        </row>
        <row r="448">
          <cell r="A448" t="str">
            <v>HUMBSB_1_QF</v>
          </cell>
        </row>
        <row r="449">
          <cell r="A449" t="str">
            <v>HURON_6_SOLAR</v>
          </cell>
        </row>
        <row r="450">
          <cell r="A450" t="str">
            <v>HYTTHM_2_UNITS</v>
          </cell>
        </row>
        <row r="451">
          <cell r="A451" t="str">
            <v>IGNACO_1_QF</v>
          </cell>
        </row>
        <row r="452">
          <cell r="A452" t="str">
            <v>INDIGO_1_UNIT 1</v>
          </cell>
        </row>
        <row r="453">
          <cell r="A453" t="str">
            <v>INDIGO_1_UNIT 2</v>
          </cell>
        </row>
        <row r="454">
          <cell r="A454" t="str">
            <v>INDIGO_1_UNIT 3</v>
          </cell>
        </row>
        <row r="455">
          <cell r="A455" t="str">
            <v>INDVLY_1_UNITS</v>
          </cell>
        </row>
        <row r="456">
          <cell r="A456" t="str">
            <v>INLDEM_5_UNIT 1</v>
          </cell>
        </row>
        <row r="457">
          <cell r="A457" t="str">
            <v>INLDEM_5_UNIT 2</v>
          </cell>
        </row>
        <row r="458">
          <cell r="A458" t="str">
            <v>INSKIP_2_UNIT</v>
          </cell>
        </row>
        <row r="459">
          <cell r="A459" t="str">
            <v>INTKEP_2_UNITS</v>
          </cell>
        </row>
        <row r="460">
          <cell r="A460" t="str">
            <v>INTTRB_6_UNIT</v>
          </cell>
        </row>
        <row r="461">
          <cell r="A461" t="str">
            <v>IVANPA_1_UNIT1</v>
          </cell>
        </row>
        <row r="462">
          <cell r="A462" t="str">
            <v>IVANPA_1_UNIT2</v>
          </cell>
        </row>
        <row r="463">
          <cell r="A463" t="str">
            <v>IVANPA_1_UNIT3</v>
          </cell>
        </row>
        <row r="464">
          <cell r="A464" t="str">
            <v>IVSLRP_2_SOLAR1</v>
          </cell>
        </row>
        <row r="465">
          <cell r="A465" t="str">
            <v>IVWEST_2_SOLAR1</v>
          </cell>
        </row>
        <row r="466">
          <cell r="A466" t="str">
            <v>JACMSR_1_JACSR1</v>
          </cell>
        </row>
        <row r="467">
          <cell r="A467" t="str">
            <v>JAKVAL_6_UNITG1</v>
          </cell>
        </row>
        <row r="468">
          <cell r="A468" t="str">
            <v>JAWBNE_2_NSRWND</v>
          </cell>
        </row>
        <row r="469">
          <cell r="A469" t="str">
            <v>JAWBNE_2_SRWND</v>
          </cell>
        </row>
        <row r="470">
          <cell r="A470" t="str">
            <v>JAYNE_6_WLSLR</v>
          </cell>
        </row>
        <row r="471">
          <cell r="A471" t="str">
            <v>KANAKA_1_UNIT</v>
          </cell>
        </row>
        <row r="472">
          <cell r="A472" t="str">
            <v>KANSAS_6_SOLAR</v>
          </cell>
        </row>
        <row r="473">
          <cell r="A473" t="str">
            <v>KEARNY_7_KY3</v>
          </cell>
        </row>
        <row r="474">
          <cell r="A474" t="str">
            <v>KEKAWK_6_UNIT</v>
          </cell>
        </row>
        <row r="475">
          <cell r="A475" t="str">
            <v>KELSO_2_UNITS</v>
          </cell>
        </row>
        <row r="476">
          <cell r="A476" t="str">
            <v>KELYRG_6_UNIT</v>
          </cell>
        </row>
        <row r="477">
          <cell r="A477" t="str">
            <v>KERKH1_7_UNIT 1</v>
          </cell>
        </row>
        <row r="478">
          <cell r="A478" t="str">
            <v>KERKH1_7_UNIT 3</v>
          </cell>
        </row>
        <row r="479">
          <cell r="A479" t="str">
            <v>KERKH2_7_UNIT 1</v>
          </cell>
        </row>
        <row r="480">
          <cell r="A480" t="str">
            <v>KERMAN_6_SOLAR1</v>
          </cell>
        </row>
        <row r="481">
          <cell r="A481" t="str">
            <v>KERMAN_6_SOLAR2</v>
          </cell>
        </row>
        <row r="482">
          <cell r="A482" t="str">
            <v>KERNFT_1_UNITS</v>
          </cell>
        </row>
        <row r="483">
          <cell r="A483" t="str">
            <v>KERNRG_1_UNITS</v>
          </cell>
        </row>
        <row r="484">
          <cell r="A484" t="str">
            <v>KERRGN_1_UNIT 1</v>
          </cell>
        </row>
        <row r="485">
          <cell r="A485" t="str">
            <v>KILARC_2_UNIT 1</v>
          </cell>
        </row>
        <row r="486">
          <cell r="A486" t="str">
            <v>KINGCO_1_KINGBR</v>
          </cell>
        </row>
        <row r="487">
          <cell r="A487" t="str">
            <v>KINGRV_7_UNIT 1</v>
          </cell>
        </row>
        <row r="488">
          <cell r="A488" t="str">
            <v>KIRKER_7_KELCYN</v>
          </cell>
        </row>
        <row r="489">
          <cell r="A489" t="str">
            <v>KNGBRD_2_SOLAR1</v>
          </cell>
        </row>
        <row r="490">
          <cell r="A490" t="str">
            <v>KNGBRD_2_SOLAR2</v>
          </cell>
        </row>
        <row r="491">
          <cell r="A491" t="str">
            <v>KNGBRG_1_KBSLR1</v>
          </cell>
        </row>
        <row r="492">
          <cell r="A492" t="str">
            <v>KNGBRG_1_KBSLR2</v>
          </cell>
        </row>
        <row r="493">
          <cell r="A493" t="str">
            <v>KNGCTY_6_UNITA1</v>
          </cell>
        </row>
        <row r="494">
          <cell r="A494" t="str">
            <v>KNTSTH_6_SOLAR</v>
          </cell>
        </row>
        <row r="495">
          <cell r="A495" t="str">
            <v>KRAMER_1_SEGS37</v>
          </cell>
        </row>
        <row r="496">
          <cell r="A496" t="str">
            <v>KRAMER_1_SEGSR3</v>
          </cell>
        </row>
        <row r="497">
          <cell r="A497" t="str">
            <v>KRAMER_1_SEGSR4</v>
          </cell>
        </row>
        <row r="498">
          <cell r="A498" t="str">
            <v>KRAMER_2_SEGS89</v>
          </cell>
        </row>
        <row r="499">
          <cell r="A499" t="str">
            <v>KRNCNY_6_UNIT</v>
          </cell>
        </row>
        <row r="500">
          <cell r="A500" t="str">
            <v>LACIEN_2_VENICE</v>
          </cell>
        </row>
        <row r="501">
          <cell r="A501" t="str">
            <v>LAGBEL_2_STG1</v>
          </cell>
        </row>
        <row r="502">
          <cell r="A502" t="str">
            <v>LAGBEL_6_QF</v>
          </cell>
        </row>
        <row r="503">
          <cell r="A503" t="str">
            <v>LAKHDG_6_UNIT 1</v>
          </cell>
        </row>
        <row r="504">
          <cell r="A504" t="str">
            <v>LAKHDG_6_UNIT 2</v>
          </cell>
        </row>
        <row r="505">
          <cell r="A505" t="str">
            <v>LAMONT_1_SOLAR1</v>
          </cell>
        </row>
        <row r="506">
          <cell r="A506" t="str">
            <v>LAMONT_1_SOLAR3</v>
          </cell>
        </row>
        <row r="507">
          <cell r="A507" t="str">
            <v>LAMONT_1_SOLAR4</v>
          </cell>
        </row>
        <row r="508">
          <cell r="A508" t="str">
            <v>LAMONT_1_SOLAR5</v>
          </cell>
        </row>
        <row r="509">
          <cell r="A509" t="str">
            <v>LAPAC_6_UNIT</v>
          </cell>
        </row>
        <row r="510">
          <cell r="A510" t="str">
            <v>LAPLMA_2_UNIT 1</v>
          </cell>
        </row>
        <row r="511">
          <cell r="A511" t="str">
            <v>LAPLMA_2_UNIT 2</v>
          </cell>
        </row>
        <row r="512">
          <cell r="A512" t="str">
            <v>LAPLMA_2_UNIT 3</v>
          </cell>
        </row>
        <row r="513">
          <cell r="A513" t="str">
            <v>LAPLMA_2_UNIT 4</v>
          </cell>
        </row>
        <row r="514">
          <cell r="A514" t="str">
            <v>LARKSP_6_UNIT 1</v>
          </cell>
        </row>
        <row r="515">
          <cell r="A515" t="str">
            <v>LARKSP_6_UNIT 2</v>
          </cell>
        </row>
        <row r="516">
          <cell r="A516" t="str">
            <v>LAROA1_2_UNITA1</v>
          </cell>
        </row>
        <row r="517">
          <cell r="A517" t="str">
            <v>LAROA2_2_UNITA1</v>
          </cell>
        </row>
        <row r="518">
          <cell r="A518" t="str">
            <v>LASSEN_6_UNITS</v>
          </cell>
        </row>
        <row r="519">
          <cell r="A519" t="str">
            <v>LAWRNC_7_SUNYVL</v>
          </cell>
        </row>
        <row r="520">
          <cell r="A520" t="str">
            <v>LEBECS_2_UNITS</v>
          </cell>
        </row>
        <row r="521">
          <cell r="A521" t="str">
            <v>LECEF_1_UNITS</v>
          </cell>
        </row>
        <row r="522">
          <cell r="A522" t="str">
            <v>LEPRFD_1_KANSAS</v>
          </cell>
        </row>
        <row r="523">
          <cell r="A523" t="str">
            <v>LHILLS_6_SOLAR1</v>
          </cell>
        </row>
        <row r="524">
          <cell r="A524" t="str">
            <v>LILIAC_6_SOLAR</v>
          </cell>
        </row>
        <row r="525">
          <cell r="A525" t="str">
            <v>LITLRK_6_SEPV01</v>
          </cell>
        </row>
        <row r="526">
          <cell r="A526" t="str">
            <v>LITLRK_6_SOLAR1</v>
          </cell>
        </row>
        <row r="527">
          <cell r="A527" t="str">
            <v>LITLRK_6_SOLAR2</v>
          </cell>
        </row>
        <row r="528">
          <cell r="A528" t="str">
            <v>LITLRK_6_SOLAR4</v>
          </cell>
        </row>
        <row r="529">
          <cell r="A529" t="str">
            <v>LIVEOK_6_SOLAR</v>
          </cell>
        </row>
        <row r="530">
          <cell r="A530" t="str">
            <v>LIVOAK_1_UNIT 1</v>
          </cell>
        </row>
        <row r="531">
          <cell r="A531" t="str">
            <v>LMBEPK_2_UNITA1</v>
          </cell>
        </row>
        <row r="532">
          <cell r="A532" t="str">
            <v>LMBEPK_2_UNITA2</v>
          </cell>
        </row>
        <row r="533">
          <cell r="A533" t="str">
            <v>LMBEPK_2_UNITA3</v>
          </cell>
        </row>
        <row r="534">
          <cell r="A534" t="str">
            <v>LMEC_1_PL1X3</v>
          </cell>
        </row>
        <row r="535">
          <cell r="A535" t="str">
            <v>LNCSTR_6_CREST</v>
          </cell>
        </row>
        <row r="536">
          <cell r="A536" t="str">
            <v>LOCKFD_1_BEARCK</v>
          </cell>
        </row>
        <row r="537">
          <cell r="A537" t="str">
            <v>LOCKFD_1_KSOLAR</v>
          </cell>
        </row>
        <row r="538">
          <cell r="A538" t="str">
            <v>LODI25_2_UNIT 1</v>
          </cell>
        </row>
        <row r="539">
          <cell r="A539" t="str">
            <v>LODIEC_2_PL1X2</v>
          </cell>
        </row>
        <row r="540">
          <cell r="A540" t="str">
            <v>LOWGAP_1_SUPHR</v>
          </cell>
        </row>
        <row r="541">
          <cell r="A541" t="str">
            <v>LOWGAP_7_QFUNTS</v>
          </cell>
        </row>
        <row r="542">
          <cell r="A542" t="str">
            <v>MALAGA_1_PL1X2</v>
          </cell>
        </row>
        <row r="543">
          <cell r="A543" t="str">
            <v>MALCHQ_7_UNIT 1</v>
          </cell>
        </row>
        <row r="544">
          <cell r="A544" t="str">
            <v>MANZNA_2_WIND</v>
          </cell>
        </row>
        <row r="545">
          <cell r="A545" t="str">
            <v>MARCPW_6_SOLAR1</v>
          </cell>
        </row>
        <row r="546">
          <cell r="A546" t="str">
            <v>MARTIN_1_SUNSET</v>
          </cell>
        </row>
        <row r="547">
          <cell r="A547" t="str">
            <v>MCARTH_6_FRIVRB</v>
          </cell>
        </row>
        <row r="548">
          <cell r="A548" t="str">
            <v>MCCALL_1_QF</v>
          </cell>
        </row>
        <row r="549">
          <cell r="A549" t="str">
            <v>MCSWAN_6_UNITS</v>
          </cell>
        </row>
        <row r="550">
          <cell r="A550" t="str">
            <v>MDFKRL_2_PROJCT</v>
          </cell>
        </row>
        <row r="551">
          <cell r="A551" t="str">
            <v>MENBIO_6_RENEW1</v>
          </cell>
        </row>
        <row r="552">
          <cell r="A552" t="str">
            <v>MENBIO_6_UNIT</v>
          </cell>
        </row>
        <row r="553">
          <cell r="A553" t="str">
            <v>MERCED_1_SOLAR1</v>
          </cell>
        </row>
        <row r="554">
          <cell r="A554" t="str">
            <v>MERCED_1_SOLAR2</v>
          </cell>
        </row>
        <row r="555">
          <cell r="A555" t="str">
            <v>MERCFL_6_UNIT</v>
          </cell>
        </row>
        <row r="556">
          <cell r="A556" t="str">
            <v>MESAP_1_QF</v>
          </cell>
        </row>
        <row r="557">
          <cell r="A557" t="str">
            <v>MESAS_2_QF</v>
          </cell>
        </row>
        <row r="558">
          <cell r="A558" t="str">
            <v>METCLF_1_QF</v>
          </cell>
        </row>
        <row r="559">
          <cell r="A559" t="str">
            <v>METEC_2_PL1X3</v>
          </cell>
        </row>
        <row r="560">
          <cell r="A560" t="str">
            <v>MIDWD_2_WIND1</v>
          </cell>
        </row>
        <row r="561">
          <cell r="A561" t="str">
            <v>MIDWD_2_WIND2</v>
          </cell>
        </row>
        <row r="562">
          <cell r="A562" t="str">
            <v>MIDWD_6_WNDLND</v>
          </cell>
        </row>
        <row r="563">
          <cell r="A563" t="str">
            <v>MIDWD_7_CORAMB</v>
          </cell>
        </row>
        <row r="564">
          <cell r="A564" t="str">
            <v>MIRLOM_2_CORONA</v>
          </cell>
        </row>
        <row r="565">
          <cell r="A565" t="str">
            <v>MIRLOM_2_LNDFL</v>
          </cell>
        </row>
        <row r="566">
          <cell r="A566" t="str">
            <v>MIRLOM_2_MLBBTA</v>
          </cell>
        </row>
        <row r="567">
          <cell r="A567" t="str">
            <v>MIRLOM_2_MLBBTB</v>
          </cell>
        </row>
        <row r="568">
          <cell r="A568" t="str">
            <v>MIRLOM_2_ONTARO</v>
          </cell>
        </row>
        <row r="569">
          <cell r="A569" t="str">
            <v>MIRLOM_2_RTS032</v>
          </cell>
        </row>
        <row r="570">
          <cell r="A570" t="str">
            <v>MIRLOM_2_RTS033</v>
          </cell>
        </row>
        <row r="571">
          <cell r="A571" t="str">
            <v>MIRLOM_2_TEMESC</v>
          </cell>
        </row>
        <row r="572">
          <cell r="A572" t="str">
            <v>MIRLOM_6_DELGEN</v>
          </cell>
        </row>
        <row r="573">
          <cell r="A573" t="str">
            <v>MIRLOM_6_PEAKER</v>
          </cell>
        </row>
        <row r="574">
          <cell r="A574" t="str">
            <v>MIRLOM_7_MWDLKM</v>
          </cell>
        </row>
        <row r="575">
          <cell r="A575" t="str">
            <v>MISSIX_1_QF</v>
          </cell>
        </row>
        <row r="576">
          <cell r="A576" t="str">
            <v>MKTRCK_1_UNIT 1</v>
          </cell>
        </row>
        <row r="577">
          <cell r="A577" t="str">
            <v>MLPTAS_7_QFUNTS</v>
          </cell>
        </row>
        <row r="578">
          <cell r="A578" t="str">
            <v>MNDALY_6_MCGRTH</v>
          </cell>
        </row>
        <row r="579">
          <cell r="A579" t="str">
            <v>MNDALY_7_UNIT 1</v>
          </cell>
        </row>
        <row r="580">
          <cell r="A580" t="str">
            <v>MNDALY_7_UNIT 2</v>
          </cell>
        </row>
        <row r="581">
          <cell r="A581" t="str">
            <v>MNDALY_7_UNIT 3</v>
          </cell>
        </row>
        <row r="582">
          <cell r="A582" t="str">
            <v>MNDOTA_1_SOLAR1</v>
          </cell>
        </row>
        <row r="583">
          <cell r="A583" t="str">
            <v>MNDOTA_1_SOLAR2</v>
          </cell>
        </row>
        <row r="584">
          <cell r="A584" t="str">
            <v>MOJAVE_1_SIPHON</v>
          </cell>
        </row>
        <row r="585">
          <cell r="A585" t="str">
            <v>MOJAVW_2_SOLAR</v>
          </cell>
        </row>
        <row r="586">
          <cell r="A586" t="str">
            <v>MONLTH_6_BOREL</v>
          </cell>
        </row>
        <row r="587">
          <cell r="A587" t="str">
            <v>MONTPH_7_UNITS</v>
          </cell>
        </row>
        <row r="588">
          <cell r="A588" t="str">
            <v>MOORPK_2_CALABS</v>
          </cell>
        </row>
        <row r="589">
          <cell r="A589" t="str">
            <v>MOORPK_6_QF</v>
          </cell>
        </row>
        <row r="590">
          <cell r="A590" t="str">
            <v>MORWD_6_QF</v>
          </cell>
        </row>
        <row r="591">
          <cell r="A591" t="str">
            <v>MOSSLD_1_QF</v>
          </cell>
        </row>
        <row r="592">
          <cell r="A592" t="str">
            <v>MOSSLD_2_PSP1</v>
          </cell>
        </row>
        <row r="593">
          <cell r="A593" t="str">
            <v>MOSSLD_2_PSP2</v>
          </cell>
        </row>
        <row r="594">
          <cell r="A594" t="str">
            <v>MRCHNT_2_PL1X3</v>
          </cell>
        </row>
        <row r="595">
          <cell r="A595" t="str">
            <v>MRGT_6_MEF2</v>
          </cell>
        </row>
        <row r="596">
          <cell r="A596" t="str">
            <v>MRGT_6_MMAREF</v>
          </cell>
        </row>
        <row r="597">
          <cell r="A597" t="str">
            <v>MRLSDS_6_SOLAR1</v>
          </cell>
        </row>
        <row r="598">
          <cell r="A598" t="str">
            <v>MSHGTS_6_MMARLF</v>
          </cell>
        </row>
        <row r="599">
          <cell r="A599" t="str">
            <v>MSOLAR_2_SOLAR1</v>
          </cell>
        </row>
        <row r="600">
          <cell r="A600" t="str">
            <v>MSOLAR_2_SOLAR2</v>
          </cell>
        </row>
        <row r="601">
          <cell r="A601" t="str">
            <v>MSOLAR_2_SOLAR3</v>
          </cell>
        </row>
        <row r="602">
          <cell r="A602" t="str">
            <v>MSSION_2_QF</v>
          </cell>
        </row>
        <row r="603">
          <cell r="A603" t="str">
            <v>MSTANG_2_SOLAR</v>
          </cell>
        </row>
        <row r="604">
          <cell r="A604" t="str">
            <v>MSTANG_2_SOLAR3</v>
          </cell>
        </row>
        <row r="605">
          <cell r="A605" t="str">
            <v>MSTANG_2_SOLAR4</v>
          </cell>
        </row>
        <row r="606">
          <cell r="A606" t="str">
            <v>MTNPOS_1_UNIT</v>
          </cell>
        </row>
        <row r="607">
          <cell r="A607" t="str">
            <v>MTWIND_1_UNIT 1</v>
          </cell>
        </row>
        <row r="608">
          <cell r="A608" t="str">
            <v>MTWIND_1_UNIT 2</v>
          </cell>
        </row>
        <row r="609">
          <cell r="A609" t="str">
            <v>MTWIND_1_UNIT 3</v>
          </cell>
        </row>
        <row r="610">
          <cell r="A610" t="str">
            <v>MURRAY_6_UNIT</v>
          </cell>
        </row>
        <row r="611">
          <cell r="A611" t="str">
            <v>NAROW1_2_UNIT</v>
          </cell>
        </row>
        <row r="612">
          <cell r="A612" t="str">
            <v>NAROW2_2_UNIT</v>
          </cell>
        </row>
        <row r="613">
          <cell r="A613" t="str">
            <v>NAVYII_2_UNITS</v>
          </cell>
        </row>
        <row r="614">
          <cell r="A614" t="str">
            <v>NCPA_7_GP1UN1</v>
          </cell>
        </row>
        <row r="615">
          <cell r="A615" t="str">
            <v>NCPA_7_GP1UN2</v>
          </cell>
        </row>
        <row r="616">
          <cell r="A616" t="str">
            <v>NCPA_7_GP2UN3</v>
          </cell>
        </row>
        <row r="617">
          <cell r="A617" t="str">
            <v>NCPA_7_GP2UN4</v>
          </cell>
        </row>
        <row r="618">
          <cell r="A618" t="str">
            <v>NEENCH_6_SOLAR</v>
          </cell>
        </row>
        <row r="619">
          <cell r="A619" t="str">
            <v>NEWARK_1_QF</v>
          </cell>
        </row>
        <row r="620">
          <cell r="A620" t="str">
            <v>NHOGAN_6_UNITS</v>
          </cell>
        </row>
        <row r="621">
          <cell r="A621" t="str">
            <v>NIMTG_6_NIQF</v>
          </cell>
        </row>
        <row r="622">
          <cell r="A622" t="str">
            <v>NOVATO_6_LNDFL</v>
          </cell>
        </row>
        <row r="623">
          <cell r="A623" t="str">
            <v>NWCSTL_7_UNIT 1</v>
          </cell>
        </row>
        <row r="624">
          <cell r="A624" t="str">
            <v>NZWIND_2_WDSTR5</v>
          </cell>
        </row>
        <row r="625">
          <cell r="A625" t="str">
            <v>NZWIND_6_CALWND</v>
          </cell>
        </row>
        <row r="626">
          <cell r="A626" t="str">
            <v>NZWIND_6_WDSTR</v>
          </cell>
        </row>
        <row r="627">
          <cell r="A627" t="str">
            <v>NZWIND_6_WDSTR2</v>
          </cell>
        </row>
        <row r="628">
          <cell r="A628" t="str">
            <v>NZWIND_6_WDSTR3</v>
          </cell>
        </row>
        <row r="629">
          <cell r="A629" t="str">
            <v>NZWIND_6_WDSTR4</v>
          </cell>
        </row>
        <row r="630">
          <cell r="A630" t="str">
            <v>OAK C_1_EBMUD</v>
          </cell>
        </row>
        <row r="631">
          <cell r="A631" t="str">
            <v>OAK C_7_UNIT 1</v>
          </cell>
        </row>
        <row r="632">
          <cell r="A632" t="str">
            <v>OAK C_7_UNIT 2</v>
          </cell>
        </row>
        <row r="633">
          <cell r="A633" t="str">
            <v>OAK C_7_UNIT 3</v>
          </cell>
        </row>
        <row r="634">
          <cell r="A634" t="str">
            <v>OAK L_1_GTG1</v>
          </cell>
        </row>
        <row r="635">
          <cell r="A635" t="str">
            <v>OAKWD_6_ZEPHWD</v>
          </cell>
        </row>
        <row r="636">
          <cell r="A636" t="str">
            <v>OASIS_6_CREST</v>
          </cell>
        </row>
        <row r="637">
          <cell r="A637" t="str">
            <v>OASIS_6_SOLAR1</v>
          </cell>
        </row>
        <row r="638">
          <cell r="A638" t="str">
            <v>OASIS_6_SOLAR2</v>
          </cell>
        </row>
        <row r="639">
          <cell r="A639" t="str">
            <v>OASIS_6_SOLAR3</v>
          </cell>
        </row>
        <row r="640">
          <cell r="A640" t="str">
            <v>OCTILO_5_WIND</v>
          </cell>
        </row>
        <row r="641">
          <cell r="A641" t="str">
            <v>OGROVE_6_PL1X2</v>
          </cell>
        </row>
        <row r="642">
          <cell r="A642" t="str">
            <v>OILFLD_7_QFUNTS</v>
          </cell>
        </row>
        <row r="643">
          <cell r="A643" t="str">
            <v>OLDRIV_6_BIOGAS</v>
          </cell>
        </row>
        <row r="644">
          <cell r="A644" t="str">
            <v>OLDRV1_6_SOLAR</v>
          </cell>
        </row>
        <row r="645">
          <cell r="A645" t="str">
            <v>OLINDA_2_COYCRK</v>
          </cell>
        </row>
        <row r="646">
          <cell r="A646" t="str">
            <v>OLINDA_2_LNDFL2</v>
          </cell>
        </row>
        <row r="647">
          <cell r="A647" t="str">
            <v>OLINDA_2_QF</v>
          </cell>
        </row>
        <row r="648">
          <cell r="A648" t="str">
            <v>OLINDA_7_LNDFIL</v>
          </cell>
        </row>
        <row r="649">
          <cell r="A649" t="str">
            <v>OLIVEP_1_SOLAR</v>
          </cell>
        </row>
        <row r="650">
          <cell r="A650" t="str">
            <v>OLIVEP_1_SOLAR2</v>
          </cell>
        </row>
        <row r="651">
          <cell r="A651" t="str">
            <v>OLSEN_2_UNIT</v>
          </cell>
        </row>
        <row r="652">
          <cell r="A652" t="str">
            <v>OMAR_2_UNIT 1</v>
          </cell>
        </row>
        <row r="653">
          <cell r="A653" t="str">
            <v>OMAR_2_UNIT 2</v>
          </cell>
        </row>
        <row r="654">
          <cell r="A654" t="str">
            <v>OMAR_2_UNIT 3</v>
          </cell>
        </row>
        <row r="655">
          <cell r="A655" t="str">
            <v>OMAR_2_UNIT 4</v>
          </cell>
        </row>
        <row r="656">
          <cell r="A656" t="str">
            <v>ONLLPP_6_UNITS</v>
          </cell>
        </row>
        <row r="657">
          <cell r="A657" t="str">
            <v>ORLND_6_HIGHLI</v>
          </cell>
        </row>
        <row r="658">
          <cell r="A658" t="str">
            <v>ORLND_6_SOLAR1</v>
          </cell>
        </row>
        <row r="659">
          <cell r="A659" t="str">
            <v>ORMOND_7_UNIT 1</v>
          </cell>
        </row>
        <row r="660">
          <cell r="A660" t="str">
            <v>ORMOND_7_UNIT 2</v>
          </cell>
        </row>
        <row r="661">
          <cell r="A661" t="str">
            <v>OROLOM_1_SOLAR1</v>
          </cell>
        </row>
        <row r="662">
          <cell r="A662" t="str">
            <v>OROLOM_1_SOLAR2</v>
          </cell>
        </row>
        <row r="663">
          <cell r="A663" t="str">
            <v>OROVIL_6_UNIT</v>
          </cell>
        </row>
        <row r="664">
          <cell r="A664" t="str">
            <v>OSO_6_NSPIN</v>
          </cell>
        </row>
        <row r="665">
          <cell r="A665" t="str">
            <v>OTAY_6_LNDFL5</v>
          </cell>
        </row>
        <row r="666">
          <cell r="A666" t="str">
            <v>OTAY_6_LNDFL6</v>
          </cell>
        </row>
        <row r="667">
          <cell r="A667" t="str">
            <v>OTAY_6_PL1X2</v>
          </cell>
        </row>
        <row r="668">
          <cell r="A668" t="str">
            <v>OTAY_6_UNITB1</v>
          </cell>
        </row>
        <row r="669">
          <cell r="A669" t="str">
            <v>OTMESA_2_PL1X3</v>
          </cell>
        </row>
        <row r="670">
          <cell r="A670" t="str">
            <v>OXBOW_6_DRUM</v>
          </cell>
        </row>
        <row r="671">
          <cell r="A671" t="str">
            <v>OXMTN_6_LNDFIL</v>
          </cell>
        </row>
        <row r="672">
          <cell r="A672" t="str">
            <v>PACLUM_6_UNIT</v>
          </cell>
        </row>
        <row r="673">
          <cell r="A673" t="str">
            <v>PADUA_2_ONTARO</v>
          </cell>
        </row>
        <row r="674">
          <cell r="A674" t="str">
            <v>PADUA_2_SOLAR1</v>
          </cell>
        </row>
        <row r="675">
          <cell r="A675" t="str">
            <v>PADUA_6_MWDSDM</v>
          </cell>
        </row>
        <row r="676">
          <cell r="A676" t="str">
            <v>PADUA_6_QF</v>
          </cell>
        </row>
        <row r="677">
          <cell r="A677" t="str">
            <v>PADUA_7_SDIMAS</v>
          </cell>
        </row>
        <row r="678">
          <cell r="A678" t="str">
            <v>PAIGES_6_SOLAR</v>
          </cell>
        </row>
        <row r="679">
          <cell r="A679" t="str">
            <v>PALALT_7_COBUG</v>
          </cell>
        </row>
        <row r="680">
          <cell r="A680" t="str">
            <v>PALOMR_2_PL1X3</v>
          </cell>
        </row>
        <row r="681">
          <cell r="A681" t="str">
            <v>PANDOL_6_UNIT</v>
          </cell>
        </row>
        <row r="682">
          <cell r="A682" t="str">
            <v>PANSEA_1_PANARO</v>
          </cell>
        </row>
        <row r="683">
          <cell r="A683" t="str">
            <v>PARDEB_6_UNITS</v>
          </cell>
        </row>
        <row r="684">
          <cell r="A684" t="str">
            <v>PBLOSM_2_SOLAR</v>
          </cell>
        </row>
        <row r="685">
          <cell r="A685" t="str">
            <v>PEABDY_2_LNDFIL</v>
          </cell>
        </row>
        <row r="686">
          <cell r="A686" t="str">
            <v>PEABDY_2_LNDFL1</v>
          </cell>
        </row>
        <row r="687">
          <cell r="A687" t="str">
            <v>PEARBL_2_NSPIN</v>
          </cell>
        </row>
        <row r="688">
          <cell r="A688" t="str">
            <v>PEORIA_1_SOLAR</v>
          </cell>
        </row>
        <row r="689">
          <cell r="A689" t="str">
            <v>PGCC_1_PDRP02</v>
          </cell>
        </row>
        <row r="690">
          <cell r="A690" t="str">
            <v>PGCC_1_PDRP04</v>
          </cell>
        </row>
        <row r="691">
          <cell r="A691" t="str">
            <v>PGCC_1_PDRP05</v>
          </cell>
        </row>
        <row r="692">
          <cell r="A692" t="str">
            <v>PGEB_2_PDRP01</v>
          </cell>
        </row>
        <row r="693">
          <cell r="A693" t="str">
            <v>PGEB_2_PDRP02</v>
          </cell>
        </row>
        <row r="694">
          <cell r="A694" t="str">
            <v>PGEB_2_PDRP03</v>
          </cell>
        </row>
        <row r="695">
          <cell r="A695" t="str">
            <v>PGEB_2_PDRP04</v>
          </cell>
        </row>
        <row r="696">
          <cell r="A696" t="str">
            <v>PGEB_2_PDRP05</v>
          </cell>
        </row>
        <row r="697">
          <cell r="A697" t="str">
            <v>PGEB_2_PDRP06</v>
          </cell>
        </row>
        <row r="698">
          <cell r="A698" t="str">
            <v>PGEB_2_PDRP07</v>
          </cell>
        </row>
        <row r="699">
          <cell r="A699" t="str">
            <v>PGEB_2_PDRP08</v>
          </cell>
        </row>
        <row r="700">
          <cell r="A700" t="str">
            <v>PGEB_2_PDRP09</v>
          </cell>
        </row>
        <row r="701">
          <cell r="A701" t="str">
            <v>PGEB_2_PDRP10</v>
          </cell>
        </row>
        <row r="702">
          <cell r="A702" t="str">
            <v>PGEB_2_RDRR08</v>
          </cell>
        </row>
        <row r="703">
          <cell r="A703" t="str">
            <v>PGF1_2_PDRP03</v>
          </cell>
        </row>
        <row r="704">
          <cell r="A704" t="str">
            <v>PGF1_2_PDRP04</v>
          </cell>
        </row>
        <row r="705">
          <cell r="A705" t="str">
            <v>PGF1_2_PDRP07</v>
          </cell>
        </row>
        <row r="706">
          <cell r="A706" t="str">
            <v>PGF1_2_PDRP08</v>
          </cell>
        </row>
        <row r="707">
          <cell r="A707" t="str">
            <v>PGF1_2_PDRP09</v>
          </cell>
        </row>
        <row r="708">
          <cell r="A708" t="str">
            <v>PGF1_2_PDRP10</v>
          </cell>
        </row>
        <row r="709">
          <cell r="A709" t="str">
            <v>PGF1_2_PDRP11</v>
          </cell>
        </row>
        <row r="710">
          <cell r="A710" t="str">
            <v>PGF1_2_RDRR05</v>
          </cell>
        </row>
        <row r="711">
          <cell r="A711" t="str">
            <v>PGF1_2_RDRR06</v>
          </cell>
        </row>
        <row r="712">
          <cell r="A712" t="str">
            <v>PGFG_1_PDRP03</v>
          </cell>
        </row>
        <row r="713">
          <cell r="A713" t="str">
            <v>PGFG_1_PDRP04</v>
          </cell>
        </row>
        <row r="714">
          <cell r="A714" t="str">
            <v>PGFG_1_PDRP05</v>
          </cell>
        </row>
        <row r="715">
          <cell r="A715" t="str">
            <v>PGFG_1_PDRP06</v>
          </cell>
        </row>
        <row r="716">
          <cell r="A716" t="str">
            <v>PGHB_6_PDRP01</v>
          </cell>
        </row>
        <row r="717">
          <cell r="A717" t="str">
            <v>PGHB_6_PDRP02</v>
          </cell>
        </row>
        <row r="718">
          <cell r="A718" t="str">
            <v>PGKN_2_PDRP02</v>
          </cell>
        </row>
        <row r="719">
          <cell r="A719" t="str">
            <v>PGKN_2_RDRR03</v>
          </cell>
        </row>
        <row r="720">
          <cell r="A720" t="str">
            <v>PGNB_2_PDRP01</v>
          </cell>
        </row>
        <row r="721">
          <cell r="A721" t="str">
            <v>PGNB_2_PDRP02</v>
          </cell>
        </row>
        <row r="722">
          <cell r="A722" t="str">
            <v>PGNB_2_PDRP03</v>
          </cell>
        </row>
        <row r="723">
          <cell r="A723" t="str">
            <v>PGNB_2_PDRP04</v>
          </cell>
        </row>
        <row r="724">
          <cell r="A724" t="str">
            <v>PGNB_2_RDRR01</v>
          </cell>
        </row>
        <row r="725">
          <cell r="A725" t="str">
            <v>PGNC_1_PDRP01</v>
          </cell>
        </row>
        <row r="726">
          <cell r="A726" t="str">
            <v>PGNP_2_PDRP02</v>
          </cell>
        </row>
        <row r="727">
          <cell r="A727" t="str">
            <v>PGNP_2_PDRP03</v>
          </cell>
        </row>
        <row r="728">
          <cell r="A728" t="str">
            <v>PGNP_2_RDRR01</v>
          </cell>
        </row>
        <row r="729">
          <cell r="A729" t="str">
            <v>PGNP_2_RDRR09</v>
          </cell>
        </row>
        <row r="730">
          <cell r="A730" t="str">
            <v>PGP2_2_PDRP01</v>
          </cell>
        </row>
        <row r="731">
          <cell r="A731" t="str">
            <v>PGP2_2_PDRP05</v>
          </cell>
        </row>
        <row r="732">
          <cell r="A732" t="str">
            <v>PGP2_2_PDRP06</v>
          </cell>
        </row>
        <row r="733">
          <cell r="A733" t="str">
            <v>PGP2_2_PDRP07</v>
          </cell>
        </row>
        <row r="734">
          <cell r="A734" t="str">
            <v>PGP2_2_PDRP08</v>
          </cell>
        </row>
        <row r="735">
          <cell r="A735" t="str">
            <v>PGP2_2_PDRP10</v>
          </cell>
        </row>
        <row r="736">
          <cell r="A736" t="str">
            <v>PGSB_1_PDRP02</v>
          </cell>
        </row>
        <row r="737">
          <cell r="A737" t="str">
            <v>PGSB_1_PDRP04</v>
          </cell>
        </row>
        <row r="738">
          <cell r="A738" t="str">
            <v>PGSB_1_PDRP06</v>
          </cell>
        </row>
        <row r="739">
          <cell r="A739" t="str">
            <v>PGSB_1_PDRP08</v>
          </cell>
        </row>
        <row r="740">
          <cell r="A740" t="str">
            <v>PGSB_1_PDRP09</v>
          </cell>
        </row>
        <row r="741">
          <cell r="A741" t="str">
            <v>PGSB_1_PDRP10</v>
          </cell>
        </row>
        <row r="742">
          <cell r="A742" t="str">
            <v>PGSB_1_PDRP11</v>
          </cell>
        </row>
        <row r="743">
          <cell r="A743" t="str">
            <v>PGSB_1_PDRP12</v>
          </cell>
        </row>
        <row r="744">
          <cell r="A744" t="str">
            <v>PGSB_1_PDRP13</v>
          </cell>
        </row>
        <row r="745">
          <cell r="A745" t="str">
            <v>PGSB_1_PDRP14</v>
          </cell>
        </row>
        <row r="746">
          <cell r="A746" t="str">
            <v>PGSB_1_RDRR05</v>
          </cell>
        </row>
        <row r="747">
          <cell r="A747" t="str">
            <v>PGSF_2_PDRP03</v>
          </cell>
        </row>
        <row r="748">
          <cell r="A748" t="str">
            <v>PGSF_2_PDRP04</v>
          </cell>
        </row>
        <row r="749">
          <cell r="A749" t="str">
            <v>PGSF_2_PDRP06</v>
          </cell>
        </row>
        <row r="750">
          <cell r="A750" t="str">
            <v>PGSF_2_PDRP07</v>
          </cell>
        </row>
        <row r="751">
          <cell r="A751" t="str">
            <v>PGSF_2_PDRP08</v>
          </cell>
        </row>
        <row r="752">
          <cell r="A752" t="str">
            <v>PGSF_2_PDRP09</v>
          </cell>
        </row>
        <row r="753">
          <cell r="A753" t="str">
            <v>PGSF_2_PDRP10</v>
          </cell>
        </row>
        <row r="754">
          <cell r="A754" t="str">
            <v>PGSF_2_PDRP11</v>
          </cell>
        </row>
        <row r="755">
          <cell r="A755" t="str">
            <v>PGSF_2_PDRP12</v>
          </cell>
        </row>
        <row r="756">
          <cell r="A756" t="str">
            <v>PGSI_1_PDRP01</v>
          </cell>
        </row>
        <row r="757">
          <cell r="A757" t="str">
            <v>PGSI_1_PDRP02</v>
          </cell>
        </row>
        <row r="758">
          <cell r="A758" t="str">
            <v>PGSI_1_RDRR01</v>
          </cell>
        </row>
        <row r="759">
          <cell r="A759" t="str">
            <v>PGST_2_PDRP01</v>
          </cell>
        </row>
        <row r="760">
          <cell r="A760" t="str">
            <v>PGST_2_PDRP03</v>
          </cell>
        </row>
        <row r="761">
          <cell r="A761" t="str">
            <v>PGST_2_RDRR02</v>
          </cell>
        </row>
        <row r="762">
          <cell r="A762" t="str">
            <v>PGZP_2_PDRP02</v>
          </cell>
        </row>
        <row r="763">
          <cell r="A763" t="str">
            <v>PGZP_2_PDRP03</v>
          </cell>
        </row>
        <row r="764">
          <cell r="A764" t="str">
            <v>PGZP_2_RDRR01</v>
          </cell>
        </row>
        <row r="765">
          <cell r="A765" t="str">
            <v>PGZP_2_RDRR02</v>
          </cell>
        </row>
        <row r="766">
          <cell r="A766" t="str">
            <v>PGZP_2_RDRR03</v>
          </cell>
        </row>
        <row r="767">
          <cell r="A767" t="str">
            <v>PGZP_2_RDRR06</v>
          </cell>
        </row>
        <row r="768">
          <cell r="A768" t="str">
            <v>PHOENX_1_UNIT</v>
          </cell>
        </row>
        <row r="769">
          <cell r="A769" t="str">
            <v>PINFLT_7_UNITS</v>
          </cell>
        </row>
        <row r="770">
          <cell r="A770" t="str">
            <v>PIOPIC_2_CTG1</v>
          </cell>
        </row>
        <row r="771">
          <cell r="A771" t="str">
            <v>PIOPIC_2_CTG2</v>
          </cell>
        </row>
        <row r="772">
          <cell r="A772" t="str">
            <v>PIOPIC_2_CTG3</v>
          </cell>
        </row>
        <row r="773">
          <cell r="A773" t="str">
            <v>PIT1_6_FRIVRA</v>
          </cell>
        </row>
        <row r="774">
          <cell r="A774" t="str">
            <v>PIT1_7_UNIT 1</v>
          </cell>
        </row>
        <row r="775">
          <cell r="A775" t="str">
            <v>PIT1_7_UNIT 2</v>
          </cell>
        </row>
        <row r="776">
          <cell r="A776" t="str">
            <v>PIT3_7_PL1X3</v>
          </cell>
        </row>
        <row r="777">
          <cell r="A777" t="str">
            <v>PIT4_7_PL1X2</v>
          </cell>
        </row>
        <row r="778">
          <cell r="A778" t="str">
            <v>PIT5_7_PL1X2</v>
          </cell>
        </row>
        <row r="779">
          <cell r="A779" t="str">
            <v>PIT5_7_PL3X4</v>
          </cell>
        </row>
        <row r="780">
          <cell r="A780" t="str">
            <v>PIT5_7_QFUNTS</v>
          </cell>
        </row>
        <row r="781">
          <cell r="A781" t="str">
            <v>PIT6_7_UNIT 1</v>
          </cell>
        </row>
        <row r="782">
          <cell r="A782" t="str">
            <v>PIT6_7_UNIT 2</v>
          </cell>
        </row>
        <row r="783">
          <cell r="A783" t="str">
            <v>PIT7_7_UNIT 1</v>
          </cell>
        </row>
        <row r="784">
          <cell r="A784" t="str">
            <v>PIT7_7_UNIT 2</v>
          </cell>
        </row>
        <row r="785">
          <cell r="A785" t="str">
            <v>PLACVL_1_CHILIB</v>
          </cell>
        </row>
        <row r="786">
          <cell r="A786" t="str">
            <v>PLACVL_1_RCKCRE</v>
          </cell>
        </row>
        <row r="787">
          <cell r="A787" t="str">
            <v>PLAINV_6_BSOLAR</v>
          </cell>
        </row>
        <row r="788">
          <cell r="A788" t="str">
            <v>PLAINV_6_DSOLAR</v>
          </cell>
        </row>
        <row r="789">
          <cell r="A789" t="str">
            <v>PLAINV_6_NLRSR1</v>
          </cell>
        </row>
        <row r="790">
          <cell r="A790" t="str">
            <v>PLAINV_6_SOLAR3</v>
          </cell>
        </row>
        <row r="791">
          <cell r="A791" t="str">
            <v>PLAINV_6_SOLARC</v>
          </cell>
        </row>
        <row r="792">
          <cell r="A792" t="str">
            <v>PLSNTG_7_LNCLND</v>
          </cell>
        </row>
        <row r="793">
          <cell r="A793" t="str">
            <v>PMDLET_6_SOLAR1</v>
          </cell>
        </row>
        <row r="794">
          <cell r="A794" t="str">
            <v>PMPJCK_1_RB2SLR</v>
          </cell>
        </row>
        <row r="795">
          <cell r="A795" t="str">
            <v>PMPJCK_1_SOLAR1</v>
          </cell>
        </row>
        <row r="796">
          <cell r="A796" t="str">
            <v>PMPJCK_1_SOLAR2</v>
          </cell>
        </row>
        <row r="797">
          <cell r="A797" t="str">
            <v>PNCHEG_2_PL1X4</v>
          </cell>
        </row>
        <row r="798">
          <cell r="A798" t="str">
            <v>PNCHPP_1_PL1X2</v>
          </cell>
        </row>
        <row r="799">
          <cell r="A799" t="str">
            <v>PNOCHE_1_PL1X2</v>
          </cell>
        </row>
        <row r="800">
          <cell r="A800" t="str">
            <v>PNOCHE_1_UNITA1</v>
          </cell>
        </row>
        <row r="801">
          <cell r="A801" t="str">
            <v>POEPH_7_UNIT 1</v>
          </cell>
        </row>
        <row r="802">
          <cell r="A802" t="str">
            <v>POEPH_7_UNIT 2</v>
          </cell>
        </row>
        <row r="803">
          <cell r="A803" t="str">
            <v>POTTER_6_UNITS</v>
          </cell>
        </row>
        <row r="804">
          <cell r="A804" t="str">
            <v>POTTER_7_VECINO</v>
          </cell>
        </row>
        <row r="805">
          <cell r="A805" t="str">
            <v>PRIMM_2_SOLAR1</v>
          </cell>
        </row>
        <row r="806">
          <cell r="A806" t="str">
            <v>PSWEET_1_STCRUZ</v>
          </cell>
        </row>
        <row r="807">
          <cell r="A807" t="str">
            <v>PSWEET_7_QFUNTS</v>
          </cell>
        </row>
        <row r="808">
          <cell r="A808" t="str">
            <v>PTLOMA_6_NTCCGN</v>
          </cell>
        </row>
        <row r="809">
          <cell r="A809" t="str">
            <v>PTLOMA_6_NTCQF</v>
          </cell>
        </row>
        <row r="810">
          <cell r="A810" t="str">
            <v>PUTHCR_1_SOLAR1</v>
          </cell>
        </row>
        <row r="811">
          <cell r="A811" t="str">
            <v>PWEST_1_UNIT</v>
          </cell>
        </row>
        <row r="812">
          <cell r="A812" t="str">
            <v>RCKCRK_7_UNIT 1</v>
          </cell>
        </row>
        <row r="813">
          <cell r="A813" t="str">
            <v>RCKCRK_7_UNIT 2</v>
          </cell>
        </row>
        <row r="814">
          <cell r="A814" t="str">
            <v>RDWAY_1_CREST</v>
          </cell>
        </row>
        <row r="815">
          <cell r="A815" t="str">
            <v>RECTOR_2_CREST</v>
          </cell>
        </row>
        <row r="816">
          <cell r="A816" t="str">
            <v>RECTOR_2_KAWEAH</v>
          </cell>
        </row>
        <row r="817">
          <cell r="A817" t="str">
            <v>RECTOR_2_KAWH 1</v>
          </cell>
        </row>
        <row r="818">
          <cell r="A818" t="str">
            <v>RECTOR_2_QF</v>
          </cell>
        </row>
        <row r="819">
          <cell r="A819" t="str">
            <v>RECTOR_7_TULARE</v>
          </cell>
        </row>
        <row r="820">
          <cell r="A820" t="str">
            <v>REDBLF_6_UNIT</v>
          </cell>
        </row>
        <row r="821">
          <cell r="A821" t="str">
            <v>REDMAN_2_SOLAR</v>
          </cell>
        </row>
        <row r="822">
          <cell r="A822" t="str">
            <v>REDOND_7_UNIT 5</v>
          </cell>
        </row>
        <row r="823">
          <cell r="A823" t="str">
            <v>REDOND_7_UNIT 6</v>
          </cell>
        </row>
        <row r="824">
          <cell r="A824" t="str">
            <v>REDOND_7_UNIT 7</v>
          </cell>
        </row>
        <row r="825">
          <cell r="A825" t="str">
            <v>REDOND_7_UNIT 8</v>
          </cell>
        </row>
        <row r="826">
          <cell r="A826" t="str">
            <v>REEDLY_6_SOLAR</v>
          </cell>
        </row>
        <row r="827">
          <cell r="A827" t="str">
            <v>RENWD_1_QF</v>
          </cell>
        </row>
        <row r="828">
          <cell r="A828" t="str">
            <v>RHONDO_2_QF</v>
          </cell>
        </row>
        <row r="829">
          <cell r="A829" t="str">
            <v>RHONDO_6_PUENTE</v>
          </cell>
        </row>
        <row r="830">
          <cell r="A830" t="str">
            <v>RICHMN_7_BAYENV</v>
          </cell>
        </row>
        <row r="831">
          <cell r="A831" t="str">
            <v>RIOBRV_6_UNIT 1</v>
          </cell>
        </row>
        <row r="832">
          <cell r="A832" t="str">
            <v>RIOOSO_1_QF</v>
          </cell>
        </row>
        <row r="833">
          <cell r="A833" t="str">
            <v>RNDMTN_2_SLSPHY1</v>
          </cell>
        </row>
        <row r="834">
          <cell r="A834" t="str">
            <v>ROLLIN_6_UNIT</v>
          </cell>
        </row>
        <row r="835">
          <cell r="A835" t="str">
            <v>ROSMDW_2_WIND1</v>
          </cell>
        </row>
        <row r="836">
          <cell r="A836" t="str">
            <v>ROSMND_6_SOLAR</v>
          </cell>
        </row>
        <row r="837">
          <cell r="A837" t="str">
            <v>RSMSLR_6_SOLAR1</v>
          </cell>
        </row>
        <row r="838">
          <cell r="A838" t="str">
            <v>RSMSLR_6_SOLAR2</v>
          </cell>
        </row>
        <row r="839">
          <cell r="A839" t="str">
            <v>RTEDDY_2_SOLAR1</v>
          </cell>
        </row>
        <row r="840">
          <cell r="A840" t="str">
            <v>RTEDDY_2_SOLAR2</v>
          </cell>
        </row>
        <row r="841">
          <cell r="A841" t="str">
            <v>RTREE_2_WIND1</v>
          </cell>
        </row>
        <row r="842">
          <cell r="A842" t="str">
            <v>RTREE_2_WIND2</v>
          </cell>
        </row>
        <row r="843">
          <cell r="A843" t="str">
            <v>RTREE_2_WIND3</v>
          </cell>
        </row>
        <row r="844">
          <cell r="A844" t="str">
            <v>RUSCTY_2_UNITS</v>
          </cell>
        </row>
        <row r="845">
          <cell r="A845" t="str">
            <v>RVRVEW_1_UNITA1</v>
          </cell>
        </row>
        <row r="846">
          <cell r="A846" t="str">
            <v>RVSIDE_2_RERCU3</v>
          </cell>
        </row>
        <row r="847">
          <cell r="A847" t="str">
            <v>RVSIDE_2_RERCU4</v>
          </cell>
        </row>
        <row r="848">
          <cell r="A848" t="str">
            <v>RVSIDE_6_RERCU1</v>
          </cell>
        </row>
        <row r="849">
          <cell r="A849" t="str">
            <v>RVSIDE_6_RERCU2</v>
          </cell>
        </row>
        <row r="850">
          <cell r="A850" t="str">
            <v>RVSIDE_6_SOLAR1</v>
          </cell>
        </row>
        <row r="851">
          <cell r="A851" t="str">
            <v>RVSIDE_6_SPRING</v>
          </cell>
        </row>
        <row r="852">
          <cell r="A852" t="str">
            <v>S_RITA_6_SOLAR1</v>
          </cell>
        </row>
        <row r="853">
          <cell r="A853" t="str">
            <v>SALIRV_2_UNIT</v>
          </cell>
        </row>
        <row r="854">
          <cell r="A854" t="str">
            <v>SALTSP_7_UNITS</v>
          </cell>
        </row>
        <row r="855">
          <cell r="A855" t="str">
            <v>SAMPSN_6_KELCO1</v>
          </cell>
        </row>
        <row r="856">
          <cell r="A856" t="str">
            <v>SANDLT_2_SUNITS</v>
          </cell>
        </row>
        <row r="857">
          <cell r="A857" t="str">
            <v>SANITR_6_UNITS</v>
          </cell>
        </row>
        <row r="858">
          <cell r="A858" t="str">
            <v>SANLOB_1_LNDFIL</v>
          </cell>
        </row>
        <row r="859">
          <cell r="A859" t="str">
            <v>SANTFG_7_UNITS</v>
          </cell>
        </row>
        <row r="860">
          <cell r="A860" t="str">
            <v>SANTGO_2_LNDFL1</v>
          </cell>
        </row>
        <row r="861">
          <cell r="A861" t="str">
            <v>SANTGO_2_MABBT1</v>
          </cell>
        </row>
        <row r="862">
          <cell r="A862" t="str">
            <v>SANWD_1_QF</v>
          </cell>
        </row>
        <row r="863">
          <cell r="A863" t="str">
            <v>SAUGUS_2_TOLAND</v>
          </cell>
        </row>
        <row r="864">
          <cell r="A864" t="str">
            <v>SAUGUS_6_MWDFTH</v>
          </cell>
        </row>
        <row r="865">
          <cell r="A865" t="str">
            <v>SAUGUS_6_PTCHGN</v>
          </cell>
        </row>
        <row r="866">
          <cell r="A866" t="str">
            <v>SAUGUS_6_QF</v>
          </cell>
        </row>
        <row r="867">
          <cell r="A867" t="str">
            <v>SAUGUS_7_CHIQCN</v>
          </cell>
        </row>
        <row r="868">
          <cell r="A868" t="str">
            <v>SAUGUS_7_LOPEZ</v>
          </cell>
        </row>
        <row r="869">
          <cell r="A869" t="str">
            <v>SBERDO_2_PSP3</v>
          </cell>
        </row>
        <row r="870">
          <cell r="A870" t="str">
            <v>SBERDO_2_PSP4</v>
          </cell>
        </row>
        <row r="871">
          <cell r="A871" t="str">
            <v>SBERDO_2_QF</v>
          </cell>
        </row>
        <row r="872">
          <cell r="A872" t="str">
            <v>SBERDO_2_REDLND</v>
          </cell>
        </row>
        <row r="873">
          <cell r="A873" t="str">
            <v>SBERDO_2_RTS005</v>
          </cell>
        </row>
        <row r="874">
          <cell r="A874" t="str">
            <v>SBERDO_2_RTS007</v>
          </cell>
        </row>
        <row r="875">
          <cell r="A875" t="str">
            <v>SBERDO_2_RTS011</v>
          </cell>
        </row>
        <row r="876">
          <cell r="A876" t="str">
            <v>SBERDO_2_RTS013</v>
          </cell>
        </row>
        <row r="877">
          <cell r="A877" t="str">
            <v>SBERDO_2_RTS016</v>
          </cell>
        </row>
        <row r="878">
          <cell r="A878" t="str">
            <v>SBERDO_2_RTS048</v>
          </cell>
        </row>
        <row r="879">
          <cell r="A879" t="str">
            <v>SBERDO_2_SNTANA</v>
          </cell>
        </row>
        <row r="880">
          <cell r="A880" t="str">
            <v>SBERDO_6_MILLCK</v>
          </cell>
        </row>
        <row r="881">
          <cell r="A881" t="str">
            <v>SCEC_1_PDRP03</v>
          </cell>
        </row>
        <row r="882">
          <cell r="A882" t="str">
            <v>SCEC_1_PDRP26</v>
          </cell>
        </row>
        <row r="883">
          <cell r="A883" t="str">
            <v>SCEC_1_PDRP27</v>
          </cell>
        </row>
        <row r="884">
          <cell r="A884" t="str">
            <v>SCEC_1_PDRP28</v>
          </cell>
        </row>
        <row r="885">
          <cell r="A885" t="str">
            <v>SCEC_1_PDRP29</v>
          </cell>
        </row>
        <row r="886">
          <cell r="A886" t="str">
            <v>SCEC_1_PDRP30</v>
          </cell>
        </row>
        <row r="887">
          <cell r="A887" t="str">
            <v>SCEC_1_PDRP31</v>
          </cell>
        </row>
        <row r="888">
          <cell r="A888" t="str">
            <v>SCEC_1_PDRP32</v>
          </cell>
        </row>
        <row r="889">
          <cell r="A889" t="str">
            <v>SCEC_1_PDRP33</v>
          </cell>
        </row>
        <row r="890">
          <cell r="A890" t="str">
            <v>SCEC_1_PDRP36</v>
          </cell>
        </row>
        <row r="891">
          <cell r="A891" t="str">
            <v>SCEC_1_PDRP37</v>
          </cell>
        </row>
        <row r="892">
          <cell r="A892" t="str">
            <v>SCEC_1_PDRP38</v>
          </cell>
        </row>
        <row r="893">
          <cell r="A893" t="str">
            <v>SCEC_1_PDRP39</v>
          </cell>
        </row>
        <row r="894">
          <cell r="A894" t="str">
            <v>SCEN_6_PDRP01</v>
          </cell>
        </row>
        <row r="895">
          <cell r="A895" t="str">
            <v>SCEN_6_PDRP17</v>
          </cell>
        </row>
        <row r="896">
          <cell r="A896" t="str">
            <v>SCEN_6_PDRP18</v>
          </cell>
        </row>
        <row r="897">
          <cell r="A897" t="str">
            <v>SCEN_6_PDRP19</v>
          </cell>
        </row>
        <row r="898">
          <cell r="A898" t="str">
            <v>SCEN_6_PDRP20</v>
          </cell>
        </row>
        <row r="899">
          <cell r="A899" t="str">
            <v>SCEW_2_PDRP01</v>
          </cell>
        </row>
        <row r="900">
          <cell r="A900" t="str">
            <v>SCEW_2_PDRP04</v>
          </cell>
        </row>
        <row r="901">
          <cell r="A901" t="str">
            <v>SCEW_2_PDRP05</v>
          </cell>
        </row>
        <row r="902">
          <cell r="A902" t="str">
            <v>SCEW_2_PDRP15</v>
          </cell>
        </row>
        <row r="903">
          <cell r="A903" t="str">
            <v>SCEW_2_PDRP16</v>
          </cell>
        </row>
        <row r="904">
          <cell r="A904" t="str">
            <v>SCEW_2_PDRP17</v>
          </cell>
        </row>
        <row r="905">
          <cell r="A905" t="str">
            <v>SCEW_2_PDRP18</v>
          </cell>
        </row>
        <row r="906">
          <cell r="A906" t="str">
            <v>SCEW_2_PDRP19</v>
          </cell>
        </row>
        <row r="907">
          <cell r="A907" t="str">
            <v>SCEW_2_PDRP20</v>
          </cell>
        </row>
        <row r="908">
          <cell r="A908" t="str">
            <v>SCEW_2_PDRP21</v>
          </cell>
        </row>
        <row r="909">
          <cell r="A909" t="str">
            <v>SCEW_2_PDRP24</v>
          </cell>
        </row>
        <row r="910">
          <cell r="A910" t="str">
            <v>SCEW_2_PDRP25</v>
          </cell>
        </row>
        <row r="911">
          <cell r="A911" t="str">
            <v>SCEW_2_PDRP26</v>
          </cell>
        </row>
        <row r="912">
          <cell r="A912" t="str">
            <v>SCHD_1_PDRP11</v>
          </cell>
        </row>
        <row r="913">
          <cell r="A913" t="str">
            <v>SCHD_1_PDRP12</v>
          </cell>
        </row>
        <row r="914">
          <cell r="A914" t="str">
            <v>SCHD_1_PDRP15</v>
          </cell>
        </row>
        <row r="915">
          <cell r="A915" t="str">
            <v>SCHLTE_1_PL1X3</v>
          </cell>
        </row>
        <row r="916">
          <cell r="A916" t="str">
            <v>SCHNDR_1_FIVPTS</v>
          </cell>
        </row>
        <row r="917">
          <cell r="A917" t="str">
            <v>SCHNDR_1_WSTSDE</v>
          </cell>
        </row>
        <row r="918">
          <cell r="A918" t="str">
            <v>SCLD_1_PDRP08</v>
          </cell>
        </row>
        <row r="919">
          <cell r="A919" t="str">
            <v>SCLD_1_PDRP10</v>
          </cell>
        </row>
        <row r="920">
          <cell r="A920" t="str">
            <v>SCNW_6_PDRP10</v>
          </cell>
        </row>
        <row r="921">
          <cell r="A921" t="str">
            <v>SCNW_6_PDRP11</v>
          </cell>
        </row>
        <row r="922">
          <cell r="A922" t="str">
            <v>SCNW_6_PDRP12</v>
          </cell>
        </row>
        <row r="923">
          <cell r="A923" t="str">
            <v>SCNW_6_PDRP15</v>
          </cell>
        </row>
        <row r="924">
          <cell r="A924" t="str">
            <v>SDG1_1_PDRP01</v>
          </cell>
        </row>
        <row r="925">
          <cell r="A925" t="str">
            <v>SDG1_1_PDRP02</v>
          </cell>
        </row>
        <row r="926">
          <cell r="A926" t="str">
            <v>SDG1_1_PDRP03</v>
          </cell>
        </row>
        <row r="927">
          <cell r="A927" t="str">
            <v>SDG1_1_PDRP04</v>
          </cell>
        </row>
        <row r="928">
          <cell r="A928" t="str">
            <v>SDG1_1_PDRP05</v>
          </cell>
        </row>
        <row r="929">
          <cell r="A929" t="str">
            <v>SDG1_1_PDRP06</v>
          </cell>
        </row>
        <row r="930">
          <cell r="A930" t="str">
            <v>SDG1_1_PDRP07</v>
          </cell>
        </row>
        <row r="931">
          <cell r="A931" t="str">
            <v>SDG1_1_PDRP08</v>
          </cell>
        </row>
        <row r="932">
          <cell r="A932" t="str">
            <v>SDG1_1_PDRP09</v>
          </cell>
        </row>
        <row r="933">
          <cell r="A933" t="str">
            <v>SDG1_1_PDRP10</v>
          </cell>
        </row>
        <row r="934">
          <cell r="A934" t="str">
            <v>SDG1_1_PDRP11</v>
          </cell>
        </row>
        <row r="935">
          <cell r="A935" t="str">
            <v>SDG1_1_PDRP14</v>
          </cell>
        </row>
        <row r="936">
          <cell r="A936" t="str">
            <v>SDG1_1_PDRP15</v>
          </cell>
        </row>
        <row r="937">
          <cell r="A937" t="str">
            <v>SDG1_1_PDRP16</v>
          </cell>
        </row>
        <row r="938">
          <cell r="A938" t="str">
            <v>SDG1_1_PDRP17</v>
          </cell>
        </row>
        <row r="939">
          <cell r="A939" t="str">
            <v>SDG1_1_PDRP18</v>
          </cell>
        </row>
        <row r="940">
          <cell r="A940" t="str">
            <v>SDG1_1_PDRP19</v>
          </cell>
        </row>
        <row r="941">
          <cell r="A941" t="str">
            <v>SEARLS_7_ARGUS</v>
          </cell>
        </row>
        <row r="942">
          <cell r="A942" t="str">
            <v>SEGS_1_SR2SL2</v>
          </cell>
        </row>
        <row r="943">
          <cell r="A943" t="str">
            <v>SENTNL_2_CTG1</v>
          </cell>
        </row>
        <row r="944">
          <cell r="A944" t="str">
            <v>SENTNL_2_CTG2</v>
          </cell>
        </row>
        <row r="945">
          <cell r="A945" t="str">
            <v>SENTNL_2_CTG3</v>
          </cell>
        </row>
        <row r="946">
          <cell r="A946" t="str">
            <v>SENTNL_2_CTG4</v>
          </cell>
        </row>
        <row r="947">
          <cell r="A947" t="str">
            <v>SENTNL_2_CTG5</v>
          </cell>
        </row>
        <row r="948">
          <cell r="A948" t="str">
            <v>SENTNL_2_CTG6</v>
          </cell>
        </row>
        <row r="949">
          <cell r="A949" t="str">
            <v>SENTNL_2_CTG7</v>
          </cell>
        </row>
        <row r="950">
          <cell r="A950" t="str">
            <v>SENTNL_2_CTG8</v>
          </cell>
        </row>
        <row r="951">
          <cell r="A951" t="str">
            <v>SGREGY_6_SANGER</v>
          </cell>
        </row>
        <row r="952">
          <cell r="A952" t="str">
            <v>SHUTLE_6_CREST</v>
          </cell>
        </row>
        <row r="953">
          <cell r="A953" t="str">
            <v>SIERRA_1_UNITS</v>
          </cell>
        </row>
        <row r="954">
          <cell r="A954" t="str">
            <v>SISQUC_1_SMARIA</v>
          </cell>
        </row>
        <row r="955">
          <cell r="A955" t="str">
            <v>SKERN_6_SOLAR1</v>
          </cell>
        </row>
        <row r="956">
          <cell r="A956" t="str">
            <v>SKERN_6_SOLAR2</v>
          </cell>
        </row>
        <row r="957">
          <cell r="A957" t="str">
            <v>SLST13_2_SOLAR1</v>
          </cell>
        </row>
        <row r="958">
          <cell r="A958" t="str">
            <v>SLSTR1_2_SOLAR1</v>
          </cell>
        </row>
        <row r="959">
          <cell r="A959" t="str">
            <v>SLSTR2_2_SOLAR2</v>
          </cell>
        </row>
        <row r="960">
          <cell r="A960" t="str">
            <v>SLUISP_2_UNITS</v>
          </cell>
        </row>
        <row r="961">
          <cell r="A961" t="str">
            <v>SLYCRK_1_UNIT 1</v>
          </cell>
        </row>
        <row r="962">
          <cell r="A962" t="str">
            <v>SMPRIP_1_SMPSON</v>
          </cell>
        </row>
        <row r="963">
          <cell r="A963" t="str">
            <v>SMRCOS_6_LNDFIL</v>
          </cell>
        </row>
        <row r="964">
          <cell r="A964" t="str">
            <v>SMUDGO_7_UNIT 1</v>
          </cell>
        </row>
        <row r="965">
          <cell r="A965" t="str">
            <v>SNCLRA_2_HOWLNG</v>
          </cell>
        </row>
        <row r="966">
          <cell r="A966" t="str">
            <v>SNCLRA_2_SPRHYD</v>
          </cell>
        </row>
        <row r="967">
          <cell r="A967" t="str">
            <v>SNCLRA_2_UNIT1</v>
          </cell>
        </row>
        <row r="968">
          <cell r="A968" t="str">
            <v>SNCLRA_6_OXGEN</v>
          </cell>
        </row>
        <row r="969">
          <cell r="A969" t="str">
            <v>SNCLRA_6_PROCGN</v>
          </cell>
        </row>
        <row r="970">
          <cell r="A970" t="str">
            <v>SNCLRA_6_QF</v>
          </cell>
        </row>
        <row r="971">
          <cell r="A971" t="str">
            <v>SNCLRA_6_WILLMT</v>
          </cell>
        </row>
        <row r="972">
          <cell r="A972" t="str">
            <v>SNDBAR_7_UNIT 1</v>
          </cell>
        </row>
        <row r="973">
          <cell r="A973" t="str">
            <v>SNMALF_6_UNITS</v>
          </cell>
        </row>
        <row r="974">
          <cell r="A974" t="str">
            <v>SOUTH_2_UNIT</v>
          </cell>
        </row>
        <row r="975">
          <cell r="A975" t="str">
            <v>SPAULD_6_UNIT 3</v>
          </cell>
        </row>
        <row r="976">
          <cell r="A976" t="str">
            <v>SPAULD_6_UNIT12</v>
          </cell>
        </row>
        <row r="977">
          <cell r="A977" t="str">
            <v>SPBURN_2_UNIT 1</v>
          </cell>
        </row>
        <row r="978">
          <cell r="A978" t="str">
            <v>SPBURN_7_SNOWMT</v>
          </cell>
        </row>
        <row r="979">
          <cell r="A979" t="str">
            <v>SPI LI_2_UNIT 1</v>
          </cell>
        </row>
        <row r="980">
          <cell r="A980" t="str">
            <v>SPIAND_1_ANDSN2</v>
          </cell>
        </row>
        <row r="981">
          <cell r="A981" t="str">
            <v>SPICER_1_UNITS</v>
          </cell>
        </row>
        <row r="982">
          <cell r="A982" t="str">
            <v>SPIFBD_1_PL1X2</v>
          </cell>
        </row>
        <row r="983">
          <cell r="A983" t="str">
            <v>SPQUIN_6_SRPCQU</v>
          </cell>
        </row>
        <row r="984">
          <cell r="A984" t="str">
            <v>SPRGAP_1_UNIT 1</v>
          </cell>
        </row>
        <row r="985">
          <cell r="A985" t="str">
            <v>SPRGVL_2_CREST</v>
          </cell>
        </row>
        <row r="986">
          <cell r="A986" t="str">
            <v>SPRGVL_2_QF</v>
          </cell>
        </row>
        <row r="987">
          <cell r="A987" t="str">
            <v>SPRGVL_2_TULE</v>
          </cell>
        </row>
        <row r="988">
          <cell r="A988" t="str">
            <v>SPRGVL_2_TULESC</v>
          </cell>
        </row>
        <row r="989">
          <cell r="A989" t="str">
            <v>SRINTL_6_UNIT</v>
          </cell>
        </row>
        <row r="990">
          <cell r="A990" t="str">
            <v>STANIS_7_UNIT 1</v>
          </cell>
        </row>
        <row r="991">
          <cell r="A991" t="str">
            <v>STAUFF_1_UNIT</v>
          </cell>
        </row>
        <row r="992">
          <cell r="A992" t="str">
            <v>STIGCT_2_LODI</v>
          </cell>
        </row>
        <row r="993">
          <cell r="A993" t="str">
            <v>STNRES_1_UNIT</v>
          </cell>
        </row>
        <row r="994">
          <cell r="A994" t="str">
            <v>STOILS_1_UNITS</v>
          </cell>
        </row>
        <row r="995">
          <cell r="A995" t="str">
            <v>STOREY_2_MDRCH2</v>
          </cell>
        </row>
        <row r="996">
          <cell r="A996" t="str">
            <v>STOREY_2_MDRCH3</v>
          </cell>
        </row>
        <row r="997">
          <cell r="A997" t="str">
            <v>STOREY_2_MDRCH4</v>
          </cell>
        </row>
        <row r="998">
          <cell r="A998" t="str">
            <v>STOREY_7_MDRCHW</v>
          </cell>
        </row>
        <row r="999">
          <cell r="A999" t="str">
            <v>STROUD_6_SOLAR</v>
          </cell>
        </row>
        <row r="1000">
          <cell r="A1000" t="str">
            <v>SUNRIS_2_PL1X3</v>
          </cell>
        </row>
        <row r="1001">
          <cell r="A1001" t="str">
            <v>SUNSET_2_UNITS</v>
          </cell>
        </row>
        <row r="1002">
          <cell r="A1002" t="str">
            <v>SUNSHN_2_LNDFL</v>
          </cell>
        </row>
        <row r="1003">
          <cell r="A1003" t="str">
            <v>SUTTER_2_PL1X3</v>
          </cell>
        </row>
        <row r="1004">
          <cell r="A1004" t="str">
            <v>SYCAMR_2_UNIT 1</v>
          </cell>
        </row>
        <row r="1005">
          <cell r="A1005" t="str">
            <v>SYCAMR_2_UNIT 2</v>
          </cell>
        </row>
        <row r="1006">
          <cell r="A1006" t="str">
            <v>SYCAMR_2_UNIT 3</v>
          </cell>
        </row>
        <row r="1007">
          <cell r="A1007" t="str">
            <v>SYCAMR_2_UNIT 4</v>
          </cell>
        </row>
        <row r="1008">
          <cell r="A1008" t="str">
            <v>TANHIL_6_SOLART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4BDC2-747C-451F-AED0-A72252E3EA7F}">
  <sheetPr>
    <pageSetUpPr fitToPage="1"/>
  </sheetPr>
  <dimension ref="A1:AK36"/>
  <sheetViews>
    <sheetView tabSelected="1" zoomScaleNormal="100" workbookViewId="0">
      <selection activeCell="C24" sqref="C24"/>
    </sheetView>
  </sheetViews>
  <sheetFormatPr defaultRowHeight="13.2" x14ac:dyDescent="0.25"/>
  <cols>
    <col min="1" max="1" width="19.33203125" customWidth="1"/>
    <col min="2" max="2" width="30" customWidth="1"/>
    <col min="3" max="6" width="9.44140625" customWidth="1"/>
    <col min="7" max="7" width="9.5546875" customWidth="1"/>
    <col min="8" max="8" width="10.5546875" customWidth="1"/>
    <col min="9" max="9" width="10.5546875" style="3" customWidth="1"/>
    <col min="10" max="10" width="10.6640625" customWidth="1"/>
    <col min="11" max="11" width="10.44140625" customWidth="1"/>
    <col min="12" max="12" width="10" customWidth="1"/>
    <col min="13" max="13" width="10.44140625" customWidth="1"/>
    <col min="14" max="14" width="11.109375" customWidth="1"/>
    <col min="15" max="15" width="16.33203125" bestFit="1" customWidth="1"/>
    <col min="16" max="16" width="11.88671875" customWidth="1"/>
    <col min="17" max="18" width="9.88671875" customWidth="1"/>
    <col min="19" max="19" width="11.6640625" customWidth="1"/>
    <col min="20" max="21" width="15.44140625" customWidth="1"/>
    <col min="22" max="22" width="10.88671875" customWidth="1"/>
    <col min="23" max="23" width="42.44140625" customWidth="1"/>
    <col min="25" max="25" width="9.88671875" customWidth="1"/>
    <col min="36" max="36" width="13.88671875" bestFit="1" customWidth="1"/>
  </cols>
  <sheetData>
    <row r="1" spans="1:37" x14ac:dyDescent="0.25">
      <c r="G1" s="1"/>
      <c r="H1" s="2" t="s">
        <v>0</v>
      </c>
    </row>
    <row r="2" spans="1:37" x14ac:dyDescent="0.25">
      <c r="A2" s="4" t="s">
        <v>1</v>
      </c>
      <c r="B2" s="5" t="s">
        <v>2</v>
      </c>
      <c r="C2" s="6"/>
      <c r="D2" s="6"/>
      <c r="E2" s="6"/>
      <c r="F2" s="7"/>
      <c r="G2" s="7"/>
      <c r="H2" s="7"/>
    </row>
    <row r="3" spans="1:37" ht="39.6" x14ac:dyDescent="0.25">
      <c r="A3" s="8" t="s">
        <v>3</v>
      </c>
      <c r="B3" s="8" t="s">
        <v>4</v>
      </c>
      <c r="C3" s="9">
        <v>44927</v>
      </c>
      <c r="D3" s="9">
        <v>44958</v>
      </c>
      <c r="E3" s="9">
        <v>44986</v>
      </c>
      <c r="F3" s="9">
        <v>45017</v>
      </c>
      <c r="G3" s="9">
        <v>45047</v>
      </c>
      <c r="H3" s="9">
        <v>45078</v>
      </c>
      <c r="I3" s="9">
        <v>45108</v>
      </c>
      <c r="J3" s="9">
        <v>45139</v>
      </c>
      <c r="K3" s="9">
        <v>45170</v>
      </c>
      <c r="L3" s="9">
        <v>45200</v>
      </c>
      <c r="M3" s="9">
        <v>45231</v>
      </c>
      <c r="N3" s="9">
        <v>45261</v>
      </c>
      <c r="O3" s="8" t="s">
        <v>5</v>
      </c>
      <c r="P3" s="8" t="s">
        <v>6</v>
      </c>
      <c r="Q3" s="8" t="s">
        <v>7</v>
      </c>
      <c r="R3" s="8" t="s">
        <v>8</v>
      </c>
      <c r="S3" s="10" t="s">
        <v>9</v>
      </c>
      <c r="T3" s="8" t="s">
        <v>10</v>
      </c>
      <c r="U3" s="8" t="s">
        <v>11</v>
      </c>
      <c r="V3" s="11"/>
      <c r="Z3" s="12"/>
      <c r="AA3" s="12"/>
      <c r="AB3" s="12"/>
    </row>
    <row r="4" spans="1:37" x14ac:dyDescent="0.25">
      <c r="A4" s="8"/>
      <c r="B4" s="8"/>
      <c r="C4" s="13">
        <f t="shared" ref="C4:N4" si="0">SUM(C5:C17)</f>
        <v>1303.1599999999999</v>
      </c>
      <c r="D4" s="13">
        <f t="shared" si="0"/>
        <v>1318.2800000000002</v>
      </c>
      <c r="E4" s="13">
        <f t="shared" si="0"/>
        <v>1299.08</v>
      </c>
      <c r="F4" s="13">
        <f t="shared" si="0"/>
        <v>1286.4100000000001</v>
      </c>
      <c r="G4" s="13">
        <f t="shared" si="0"/>
        <v>495.24</v>
      </c>
      <c r="H4" s="13">
        <f t="shared" si="0"/>
        <v>494.4</v>
      </c>
      <c r="I4" s="13">
        <f t="shared" si="0"/>
        <v>500.77</v>
      </c>
      <c r="J4" s="13">
        <f t="shared" si="0"/>
        <v>497.36</v>
      </c>
      <c r="K4" s="13">
        <f t="shared" si="0"/>
        <v>493.96</v>
      </c>
      <c r="L4" s="13">
        <f t="shared" si="0"/>
        <v>503.68</v>
      </c>
      <c r="M4" s="13">
        <f t="shared" si="0"/>
        <v>508.62</v>
      </c>
      <c r="N4" s="13">
        <f t="shared" si="0"/>
        <v>495.07</v>
      </c>
      <c r="O4" s="8"/>
      <c r="P4" s="8"/>
      <c r="Q4" s="8"/>
      <c r="R4" s="8"/>
      <c r="S4" s="8"/>
      <c r="T4" s="8"/>
      <c r="U4" s="8"/>
      <c r="V4" s="11"/>
      <c r="W4" s="14" t="s">
        <v>12</v>
      </c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</row>
    <row r="5" spans="1:37" x14ac:dyDescent="0.25">
      <c r="A5" s="15" t="s">
        <v>13</v>
      </c>
      <c r="B5" s="16" t="s">
        <v>14</v>
      </c>
      <c r="C5" s="17">
        <v>202.5</v>
      </c>
      <c r="D5" s="17">
        <v>202.49</v>
      </c>
      <c r="E5" s="17">
        <v>201.5</v>
      </c>
      <c r="F5" s="17">
        <v>197.99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18">
        <v>0</v>
      </c>
      <c r="N5" s="18">
        <v>0</v>
      </c>
      <c r="O5" s="17" t="str">
        <f>INDEX('[12]2023 Draft NQC_081922'!C:C,MATCH('PGE CAM eligible contracts ''23'!$B5,'[12]2023 Draft NQC_081922'!$A:$A,0))</f>
        <v>Bay Area</v>
      </c>
      <c r="P5" s="17">
        <f t="shared" ref="P5:P17" si="1">IF(O5="CAISO System","0.00",J5)</f>
        <v>0</v>
      </c>
      <c r="Q5" s="17">
        <v>4</v>
      </c>
      <c r="R5" s="17" t="s">
        <v>15</v>
      </c>
      <c r="S5" s="17">
        <f t="shared" ref="S5:S16" si="2">IFERROR(INDEX($AJ$6:$AJ$17,MATCH(B5,$W$6:$W$14,0)),"")</f>
        <v>1</v>
      </c>
      <c r="T5" s="19">
        <v>41395</v>
      </c>
      <c r="U5" s="20">
        <v>45046</v>
      </c>
      <c r="V5" s="21"/>
      <c r="X5" s="22">
        <v>44927</v>
      </c>
      <c r="Y5" s="23">
        <v>44958</v>
      </c>
      <c r="Z5" s="22">
        <v>44986</v>
      </c>
      <c r="AA5" s="23">
        <v>45017</v>
      </c>
      <c r="AB5" s="22">
        <v>45047</v>
      </c>
      <c r="AC5" s="23">
        <v>45078</v>
      </c>
      <c r="AD5" s="22">
        <v>45108</v>
      </c>
      <c r="AE5" s="23">
        <v>45139</v>
      </c>
      <c r="AF5" s="22">
        <v>45170</v>
      </c>
      <c r="AG5" s="23">
        <v>45200</v>
      </c>
      <c r="AH5" s="22">
        <v>45231</v>
      </c>
      <c r="AI5" s="23">
        <v>45261</v>
      </c>
      <c r="AJ5" s="24" t="s">
        <v>16</v>
      </c>
    </row>
    <row r="6" spans="1:37" x14ac:dyDescent="0.25">
      <c r="A6" s="15" t="s">
        <v>13</v>
      </c>
      <c r="B6" s="16" t="s">
        <v>17</v>
      </c>
      <c r="C6" s="17">
        <v>201.6</v>
      </c>
      <c r="D6" s="17">
        <v>201.63</v>
      </c>
      <c r="E6" s="17">
        <v>200.66</v>
      </c>
      <c r="F6" s="17">
        <v>197.15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8">
        <v>0</v>
      </c>
      <c r="O6" s="17" t="str">
        <f>INDEX('[12]2023 Draft NQC_081922'!C:C,MATCH('PGE CAM eligible contracts ''23'!$B6,'[12]2023 Draft NQC_081922'!$A:$A,0))</f>
        <v>Bay Area</v>
      </c>
      <c r="P6" s="17">
        <f t="shared" si="1"/>
        <v>0</v>
      </c>
      <c r="Q6" s="17">
        <v>4</v>
      </c>
      <c r="R6" s="17" t="s">
        <v>15</v>
      </c>
      <c r="S6" s="17">
        <f t="shared" si="2"/>
        <v>1</v>
      </c>
      <c r="T6" s="25">
        <v>41395</v>
      </c>
      <c r="U6" s="20">
        <v>45046</v>
      </c>
      <c r="V6" s="21"/>
      <c r="W6" s="16" t="s">
        <v>14</v>
      </c>
      <c r="X6" s="26">
        <v>202.5</v>
      </c>
      <c r="Y6" s="26">
        <v>202.49</v>
      </c>
      <c r="Z6" s="26">
        <v>201.5</v>
      </c>
      <c r="AA6" s="26">
        <v>197.99</v>
      </c>
      <c r="AB6" s="27">
        <v>0</v>
      </c>
      <c r="AC6" s="27">
        <v>0</v>
      </c>
      <c r="AD6" s="27">
        <v>0</v>
      </c>
      <c r="AE6" s="27">
        <v>0</v>
      </c>
      <c r="AF6" s="27">
        <v>0</v>
      </c>
      <c r="AG6" s="27">
        <v>0</v>
      </c>
      <c r="AH6" s="27">
        <v>0</v>
      </c>
      <c r="AI6" s="27">
        <v>0</v>
      </c>
      <c r="AJ6" s="28">
        <f>INDEX('[12]2023 Draft EFC_081822'!N:N,MATCH('PGE CAM eligible contracts ''23'!$W6,'[12]2023 Draft EFC_081822'!$A:$A,0))</f>
        <v>1</v>
      </c>
    </row>
    <row r="7" spans="1:37" x14ac:dyDescent="0.25">
      <c r="A7" s="15" t="s">
        <v>13</v>
      </c>
      <c r="B7" s="16" t="s">
        <v>18</v>
      </c>
      <c r="C7" s="17">
        <v>201.2</v>
      </c>
      <c r="D7" s="17">
        <v>201.2</v>
      </c>
      <c r="E7" s="17">
        <v>200.19</v>
      </c>
      <c r="F7" s="17">
        <v>196.84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8">
        <v>0</v>
      </c>
      <c r="O7" s="17" t="str">
        <f>INDEX('[12]2023 Draft NQC_081922'!C:C,MATCH('PGE CAM eligible contracts ''23'!$B7,'[12]2023 Draft NQC_081922'!$A:$A,0))</f>
        <v>Bay Area</v>
      </c>
      <c r="P7" s="17">
        <f t="shared" si="1"/>
        <v>0</v>
      </c>
      <c r="Q7" s="17">
        <v>4</v>
      </c>
      <c r="R7" s="17" t="s">
        <v>15</v>
      </c>
      <c r="S7" s="17">
        <f t="shared" si="2"/>
        <v>1</v>
      </c>
      <c r="T7" s="19">
        <v>41395</v>
      </c>
      <c r="U7" s="20">
        <v>45046</v>
      </c>
      <c r="V7" s="29"/>
      <c r="W7" s="16" t="s">
        <v>17</v>
      </c>
      <c r="X7" s="26">
        <v>201.6</v>
      </c>
      <c r="Y7" s="26">
        <v>201.63</v>
      </c>
      <c r="Z7" s="26">
        <v>200.66</v>
      </c>
      <c r="AA7" s="26">
        <v>197.15</v>
      </c>
      <c r="AB7" s="27">
        <v>0</v>
      </c>
      <c r="AC7" s="27">
        <v>0</v>
      </c>
      <c r="AD7" s="27">
        <v>0</v>
      </c>
      <c r="AE7" s="27">
        <v>0</v>
      </c>
      <c r="AF7" s="27">
        <v>0</v>
      </c>
      <c r="AG7" s="27">
        <v>0</v>
      </c>
      <c r="AH7" s="27">
        <v>0</v>
      </c>
      <c r="AI7" s="27">
        <v>0</v>
      </c>
      <c r="AJ7" s="28">
        <f>INDEX('[12]2023 Draft EFC_081822'!N:N,MATCH('PGE CAM eligible contracts ''23'!$W7,'[12]2023 Draft EFC_081822'!$A:$A,0))</f>
        <v>1</v>
      </c>
    </row>
    <row r="8" spans="1:37" x14ac:dyDescent="0.25">
      <c r="A8" s="15" t="s">
        <v>13</v>
      </c>
      <c r="B8" s="16" t="s">
        <v>19</v>
      </c>
      <c r="C8" s="17">
        <v>203.1</v>
      </c>
      <c r="D8" s="17">
        <v>203.09</v>
      </c>
      <c r="E8" s="17">
        <v>202.07</v>
      </c>
      <c r="F8" s="17">
        <v>198.69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7" t="str">
        <f>INDEX('[12]2023 Draft NQC_081922'!C:C,MATCH('PGE CAM eligible contracts ''23'!$B8,'[12]2023 Draft NQC_081922'!$A:$A,0))</f>
        <v>Bay Area</v>
      </c>
      <c r="P8" s="17">
        <f t="shared" si="1"/>
        <v>0</v>
      </c>
      <c r="Q8" s="17">
        <v>4</v>
      </c>
      <c r="R8" s="17" t="s">
        <v>15</v>
      </c>
      <c r="S8" s="17">
        <f t="shared" si="2"/>
        <v>1</v>
      </c>
      <c r="T8" s="25">
        <v>41395</v>
      </c>
      <c r="U8" s="20">
        <v>45046</v>
      </c>
      <c r="V8" s="29"/>
      <c r="W8" s="30" t="s">
        <v>18</v>
      </c>
      <c r="X8" s="26">
        <v>201.2</v>
      </c>
      <c r="Y8" s="26">
        <v>201.2</v>
      </c>
      <c r="Z8" s="26">
        <v>200.19</v>
      </c>
      <c r="AA8" s="26">
        <v>196.84</v>
      </c>
      <c r="AB8" s="27">
        <v>0</v>
      </c>
      <c r="AC8" s="27">
        <v>0</v>
      </c>
      <c r="AD8" s="27">
        <v>0</v>
      </c>
      <c r="AE8" s="27">
        <v>0</v>
      </c>
      <c r="AF8" s="27">
        <v>0</v>
      </c>
      <c r="AG8" s="27">
        <v>0</v>
      </c>
      <c r="AH8" s="27">
        <v>0</v>
      </c>
      <c r="AI8" s="27">
        <v>0</v>
      </c>
      <c r="AJ8" s="28">
        <f>INDEX('[12]2023 Draft EFC_081822'!N:N,MATCH('PGE CAM eligible contracts ''23'!$W8,'[12]2023 Draft EFC_081822'!$A:$A,0))</f>
        <v>1</v>
      </c>
    </row>
    <row r="9" spans="1:37" x14ac:dyDescent="0.25">
      <c r="A9" s="15" t="s">
        <v>20</v>
      </c>
      <c r="B9" s="16" t="s">
        <v>21</v>
      </c>
      <c r="C9" s="17">
        <f>VLOOKUP($B9,'[12]2023 Draft NQC_081922'!$A$2:$O$2009,3+MONTH('PGE CAM eligible contracts ''23'!C$3),FALSE)</f>
        <v>0.43</v>
      </c>
      <c r="D9" s="17">
        <f>VLOOKUP($B9,'[12]2023 Draft NQC_081922'!$A$2:$O$2009,3+MONTH('PGE CAM eligible contracts ''23'!D$3),FALSE)</f>
        <v>7.78</v>
      </c>
      <c r="E9" s="17">
        <f>VLOOKUP($B9,'[12]2023 Draft NQC_081922'!$A$2:$O$2009,3+MONTH('PGE CAM eligible contracts ''23'!E$3),FALSE)</f>
        <v>0.23</v>
      </c>
      <c r="F9" s="17">
        <f>VLOOKUP($B9,'[12]2023 Draft NQC_081922'!$A$2:$O$2009,3+MONTH('PGE CAM eligible contracts ''23'!F$3),FALSE)</f>
        <v>2.97</v>
      </c>
      <c r="G9" s="17">
        <f>VLOOKUP($B9,'[12]2023 Draft NQC_081922'!$A$2:$O$2009,3+MONTH('PGE CAM eligible contracts ''23'!G$3),FALSE)</f>
        <v>0.91</v>
      </c>
      <c r="H9" s="17">
        <f>VLOOKUP($B9,'[12]2023 Draft NQC_081922'!$A$2:$O$2009,3+MONTH('PGE CAM eligible contracts ''23'!H$3),FALSE)</f>
        <v>0.66</v>
      </c>
      <c r="I9" s="17">
        <f>VLOOKUP($B9,'[12]2023 Draft NQC_081922'!$A$2:$O$3009,3+MONTH('PGE CAM eligible contracts ''23'!I$3),FALSE)</f>
        <v>0.55000000000000004</v>
      </c>
      <c r="J9" s="17">
        <f>VLOOKUP($B9,'[12]2023 Draft NQC_081922'!$A$2:$O$3009,3+MONTH('PGE CAM eligible contracts ''23'!J$3),FALSE)</f>
        <v>0.5</v>
      </c>
      <c r="K9" s="17">
        <f>VLOOKUP($B9,'[12]2023 Draft NQC_081922'!$A$2:$O$3009,3+MONTH('PGE CAM eligible contracts ''23'!K$3),FALSE)</f>
        <v>0.14000000000000001</v>
      </c>
      <c r="L9" s="17">
        <f>VLOOKUP($B9,'[12]2023 Draft NQC_081922'!$A$2:$O$3009,3+MONTH('PGE CAM eligible contracts ''23'!L$3),FALSE)</f>
        <v>0.16</v>
      </c>
      <c r="M9" s="17">
        <f>VLOOKUP($B9,'[12]2023 Draft NQC_081922'!$A$2:$O$3009,3+MONTH('PGE CAM eligible contracts ''23'!M$3),FALSE)</f>
        <v>0.26</v>
      </c>
      <c r="N9" s="17">
        <f>VLOOKUP($B9,'[12]2023 Draft NQC_081922'!$A$2:$O$3009,3+MONTH('PGE CAM eligible contracts ''23'!N$3),FALSE)</f>
        <v>0.2</v>
      </c>
      <c r="O9" s="17" t="str">
        <f>INDEX('[12]2023 Draft NQC_081922'!C:C,MATCH('PGE CAM eligible contracts ''23'!$B9,'[12]2023 Draft NQC_081922'!$A:$A,0))</f>
        <v>Bay Area</v>
      </c>
      <c r="P9" s="17">
        <f t="shared" si="1"/>
        <v>0.5</v>
      </c>
      <c r="Q9" s="17">
        <v>4</v>
      </c>
      <c r="R9" s="17" t="s">
        <v>15</v>
      </c>
      <c r="S9" s="17" t="str">
        <f t="shared" si="2"/>
        <v/>
      </c>
      <c r="T9" s="19">
        <v>42948</v>
      </c>
      <c r="U9" s="19">
        <v>45504</v>
      </c>
      <c r="V9" s="29"/>
      <c r="W9" s="30" t="s">
        <v>19</v>
      </c>
      <c r="X9" s="26">
        <v>203.1</v>
      </c>
      <c r="Y9" s="26">
        <v>203.09</v>
      </c>
      <c r="Z9" s="26">
        <v>202.07</v>
      </c>
      <c r="AA9" s="26">
        <v>198.69</v>
      </c>
      <c r="AB9" s="27">
        <v>0</v>
      </c>
      <c r="AC9" s="27">
        <v>0</v>
      </c>
      <c r="AD9" s="27">
        <v>0</v>
      </c>
      <c r="AE9" s="27">
        <v>0</v>
      </c>
      <c r="AF9" s="27">
        <v>0</v>
      </c>
      <c r="AG9" s="27">
        <v>0</v>
      </c>
      <c r="AH9" s="27">
        <v>0</v>
      </c>
      <c r="AI9" s="27">
        <v>0</v>
      </c>
      <c r="AJ9" s="28">
        <f>INDEX('[12]2023 Draft EFC_081822'!N:N,MATCH('PGE CAM eligible contracts ''23'!$W9,'[12]2023 Draft EFC_081822'!$A:$A,0))</f>
        <v>1</v>
      </c>
      <c r="AK9" s="12"/>
    </row>
    <row r="10" spans="1:37" x14ac:dyDescent="0.25">
      <c r="A10" s="15" t="s">
        <v>22</v>
      </c>
      <c r="B10" s="16" t="s">
        <v>23</v>
      </c>
      <c r="C10" s="17">
        <f>VLOOKUP($B10,'[12]2023 Draft NQC_081922'!$A$2:$O$2009,3+MONTH('PGE CAM eligible contracts ''23'!C$3),FALSE)</f>
        <v>0</v>
      </c>
      <c r="D10" s="17">
        <f>VLOOKUP($B10,'[12]2023 Draft NQC_081922'!$A$2:$O$2009,3+MONTH('PGE CAM eligible contracts ''23'!D$3),FALSE)</f>
        <v>7.46</v>
      </c>
      <c r="E10" s="17">
        <f>VLOOKUP($B10,'[12]2023 Draft NQC_081922'!$A$2:$O$2009,3+MONTH('PGE CAM eligible contracts ''23'!E$3),FALSE)</f>
        <v>0.19</v>
      </c>
      <c r="F10" s="17">
        <f>VLOOKUP($B10,'[12]2023 Draft NQC_081922'!$A$2:$O$2009,3+MONTH('PGE CAM eligible contracts ''23'!F$3),FALSE)</f>
        <v>0</v>
      </c>
      <c r="G10" s="17">
        <f>VLOOKUP($B10,'[12]2023 Draft NQC_081922'!$A$2:$O$2009,3+MONTH('PGE CAM eligible contracts ''23'!G$3),FALSE)</f>
        <v>0</v>
      </c>
      <c r="H10" s="17">
        <f>VLOOKUP($B10,'[12]2023 Draft NQC_081922'!$A$2:$O$2009,3+MONTH('PGE CAM eligible contracts ''23'!H$3),FALSE)</f>
        <v>0</v>
      </c>
      <c r="I10" s="17">
        <f>VLOOKUP($B10,'[12]2023 Draft NQC_081922'!$A$2:$O$3009,3+MONTH('PGE CAM eligible contracts ''23'!I$3),FALSE)</f>
        <v>6.49</v>
      </c>
      <c r="J10" s="17">
        <f>VLOOKUP($B10,'[12]2023 Draft NQC_081922'!$A$2:$O$3009,3+MONTH('PGE CAM eligible contracts ''23'!J$3),FALSE)</f>
        <v>3.33</v>
      </c>
      <c r="K10" s="17">
        <f>VLOOKUP($B10,'[12]2023 Draft NQC_081922'!$A$2:$O$3009,3+MONTH('PGE CAM eligible contracts ''23'!K$3),FALSE)</f>
        <v>0</v>
      </c>
      <c r="L10" s="17">
        <f>VLOOKUP($B10,'[12]2023 Draft NQC_081922'!$A$2:$O$2009,3+MONTH('PGE CAM eligible contracts ''23'!L$3),FALSE)</f>
        <v>11.34</v>
      </c>
      <c r="M10" s="17">
        <f>VLOOKUP($B10,'[12]2023 Draft NQC_081922'!$A$2:$O$2009,3+MONTH('PGE CAM eligible contracts ''23'!M$3),FALSE)</f>
        <v>16.559999999999999</v>
      </c>
      <c r="N10" s="17">
        <f>VLOOKUP($B10,'[12]2023 Draft NQC_081922'!$A$2:$O$2009,3+MONTH('PGE CAM eligible contracts ''23'!N$3),FALSE)</f>
        <v>0</v>
      </c>
      <c r="O10" s="17" t="str">
        <f>INDEX('[12]2023 Draft NQC_081922'!C:C,MATCH('PGE CAM eligible contracts ''23'!$B10,'[12]2023 Draft NQC_081922'!$A:$A,0))</f>
        <v>Bay Area</v>
      </c>
      <c r="P10" s="17">
        <f t="shared" si="1"/>
        <v>3.33</v>
      </c>
      <c r="Q10" s="17">
        <v>4</v>
      </c>
      <c r="R10" s="17" t="s">
        <v>15</v>
      </c>
      <c r="S10" s="17" t="str">
        <f t="shared" si="2"/>
        <v/>
      </c>
      <c r="T10" s="19">
        <v>41852</v>
      </c>
      <c r="U10" s="19">
        <v>46234</v>
      </c>
      <c r="V10" s="29"/>
      <c r="W10" s="30" t="s">
        <v>24</v>
      </c>
      <c r="X10" s="26">
        <v>200</v>
      </c>
      <c r="Y10" s="26">
        <v>200</v>
      </c>
      <c r="Z10" s="26">
        <v>200</v>
      </c>
      <c r="AA10" s="26">
        <f>INDEX('[12]2023 Draft EFC_081822'!E:E,MATCH('PGE CAM eligible contracts ''23'!$W10,'[12]2023 Draft EFC_081822'!$A:$A,0))</f>
        <v>200</v>
      </c>
      <c r="AB10" s="26">
        <f>INDEX('[12]2023 Draft EFC_081822'!F:F,MATCH('PGE CAM eligible contracts ''23'!$W10,'[12]2023 Draft EFC_081822'!$A:$A,0))</f>
        <v>200</v>
      </c>
      <c r="AC10" s="26">
        <f>INDEX('[12]2023 Draft EFC_081822'!G:G,MATCH('PGE CAM eligible contracts ''23'!$W10,'[12]2023 Draft EFC_081822'!$A:$A,0))</f>
        <v>200</v>
      </c>
      <c r="AD10" s="26">
        <f>INDEX('[12]2023 Draft EFC_081822'!H:H,MATCH('PGE CAM eligible contracts ''23'!$W10,'[12]2023 Draft EFC_081822'!$A:$A,0))</f>
        <v>200</v>
      </c>
      <c r="AE10" s="26">
        <f>INDEX('[12]2023 Draft EFC_081822'!I:I,MATCH('PGE CAM eligible contracts ''23'!$W10,'[12]2023 Draft EFC_081822'!$A:$A,0))</f>
        <v>200</v>
      </c>
      <c r="AF10" s="26">
        <f>INDEX('[12]2023 Draft EFC_081822'!J:J,MATCH('PGE CAM eligible contracts ''23'!$W10,'[12]2023 Draft EFC_081822'!$A:$A,0))</f>
        <v>200</v>
      </c>
      <c r="AG10" s="26">
        <f>INDEX('[12]2023 Draft EFC_081822'!K:K,MATCH('PGE CAM eligible contracts ''23'!$W10,'[12]2023 Draft EFC_081822'!$A:$A,0))</f>
        <v>200</v>
      </c>
      <c r="AH10" s="26">
        <f>INDEX('[12]2023 Draft EFC_081822'!L:L,MATCH('PGE CAM eligible contracts ''23'!$W10,'[12]2023 Draft EFC_081822'!$A:$A,0))</f>
        <v>200</v>
      </c>
      <c r="AI10" s="26">
        <f>INDEX('[12]2023 Draft EFC_081822'!M:M,MATCH('PGE CAM eligible contracts ''23'!$W10,'[12]2023 Draft EFC_081822'!$A:$A,0))</f>
        <v>200</v>
      </c>
      <c r="AJ10" s="28">
        <v>1</v>
      </c>
    </row>
    <row r="11" spans="1:37" x14ac:dyDescent="0.25">
      <c r="A11" s="15" t="s">
        <v>25</v>
      </c>
      <c r="B11" s="16" t="s">
        <v>26</v>
      </c>
      <c r="C11" s="17">
        <f>VLOOKUP($B11,'[12]2023 Draft NQC_081922'!$A$2:$O$2009,3+MONTH('PGE CAM eligible contracts ''23'!C$3),FALSE)</f>
        <v>0.17</v>
      </c>
      <c r="D11" s="17">
        <f>VLOOKUP($B11,'[12]2023 Draft NQC_081922'!$A$2:$O$2009,3+MONTH('PGE CAM eligible contracts ''23'!D$3),FALSE)</f>
        <v>0.1</v>
      </c>
      <c r="E11" s="17">
        <f>VLOOKUP($B11,'[12]2023 Draft NQC_081922'!$A$2:$O$2009,3+MONTH('PGE CAM eligible contracts ''23'!E$3),FALSE)</f>
        <v>0.13</v>
      </c>
      <c r="F11" s="17">
        <f>VLOOKUP($B11,'[12]2023 Draft NQC_081922'!$A$2:$O$2009,3+MONTH('PGE CAM eligible contracts ''23'!F$3),FALSE)</f>
        <v>0.14000000000000001</v>
      </c>
      <c r="G11" s="17">
        <f>VLOOKUP($B11,'[12]2023 Draft NQC_081922'!$A$2:$O$2009,3+MONTH('PGE CAM eligible contracts ''23'!G$3),FALSE)</f>
        <v>0.08</v>
      </c>
      <c r="H11" s="17">
        <f>VLOOKUP($B11,'[12]2023 Draft NQC_081922'!$A$2:$O$2009,3+MONTH('PGE CAM eligible contracts ''23'!H$3),FALSE)</f>
        <v>0.15</v>
      </c>
      <c r="I11" s="17">
        <f>VLOOKUP($B11,'[12]2023 Draft NQC_081922'!$A$2:$O$3009,3+MONTH('PGE CAM eligible contracts ''23'!I$3),FALSE)</f>
        <v>0.1</v>
      </c>
      <c r="J11" s="17">
        <f>VLOOKUP($B11,'[12]2023 Draft NQC_081922'!$A$2:$O$3009,3+MONTH('PGE CAM eligible contracts ''23'!J$3),FALSE)</f>
        <v>0.14000000000000001</v>
      </c>
      <c r="K11" s="17">
        <f>VLOOKUP($B11,'[12]2023 Draft NQC_081922'!$A$2:$O$3009,3+MONTH('PGE CAM eligible contracts ''23'!K$3),FALSE)</f>
        <v>0.14000000000000001</v>
      </c>
      <c r="L11" s="17">
        <f>VLOOKUP($B11,'[12]2023 Draft NQC_081922'!$A$2:$O$2009,3+MONTH('PGE CAM eligible contracts ''23'!L$3),FALSE)</f>
        <v>0.25</v>
      </c>
      <c r="M11" s="17">
        <f>VLOOKUP($B11,'[12]2023 Draft NQC_081922'!$A$2:$O$2009,3+MONTH('PGE CAM eligible contracts ''23'!M$3),FALSE)</f>
        <v>0.28999999999999998</v>
      </c>
      <c r="N11" s="17">
        <f>VLOOKUP($B11,'[12]2023 Draft NQC_081922'!$A$2:$O$2009,3+MONTH('PGE CAM eligible contracts ''23'!N$3),FALSE)</f>
        <v>0.31</v>
      </c>
      <c r="O11" s="17" t="str">
        <f>INDEX('[12]2023 Draft NQC_081922'!C:C,MATCH('PGE CAM eligible contracts ''23'!$B11,'[12]2023 Draft NQC_081922'!$A:$A,0))</f>
        <v>CAISO System</v>
      </c>
      <c r="P11" s="17" t="str">
        <f t="shared" si="1"/>
        <v>0.00</v>
      </c>
      <c r="Q11" s="17">
        <v>4</v>
      </c>
      <c r="R11" s="17" t="s">
        <v>15</v>
      </c>
      <c r="S11" s="17" t="str">
        <f t="shared" si="2"/>
        <v/>
      </c>
      <c r="T11" s="19">
        <v>43739</v>
      </c>
      <c r="U11" s="19">
        <v>46295</v>
      </c>
      <c r="V11" s="29"/>
      <c r="W11" s="30" t="s">
        <v>27</v>
      </c>
      <c r="X11" s="26">
        <v>200</v>
      </c>
      <c r="Y11" s="26">
        <v>200</v>
      </c>
      <c r="Z11" s="26">
        <v>200</v>
      </c>
      <c r="AA11" s="26">
        <f>INDEX('[12]2023 Draft EFC_081822'!E:E,MATCH('PGE CAM eligible contracts ''23'!$W11,'[12]2023 Draft EFC_081822'!$A:$A,0))</f>
        <v>200</v>
      </c>
      <c r="AB11" s="26">
        <f>INDEX('[12]2023 Draft EFC_081822'!F:F,MATCH('PGE CAM eligible contracts ''23'!$W11,'[12]2023 Draft EFC_081822'!$A:$A,0))</f>
        <v>200</v>
      </c>
      <c r="AC11" s="26">
        <f>INDEX('[12]2023 Draft EFC_081822'!G:G,MATCH('PGE CAM eligible contracts ''23'!$W11,'[12]2023 Draft EFC_081822'!$A:$A,0))</f>
        <v>200</v>
      </c>
      <c r="AD11" s="26">
        <f>INDEX('[12]2023 Draft EFC_081822'!H:H,MATCH('PGE CAM eligible contracts ''23'!$W11,'[12]2023 Draft EFC_081822'!$A:$A,0))</f>
        <v>200</v>
      </c>
      <c r="AE11" s="26">
        <f>INDEX('[12]2023 Draft EFC_081822'!I:I,MATCH('PGE CAM eligible contracts ''23'!$W11,'[12]2023 Draft EFC_081822'!$A:$A,0))</f>
        <v>200</v>
      </c>
      <c r="AF11" s="26">
        <f>INDEX('[12]2023 Draft EFC_081822'!J:J,MATCH('PGE CAM eligible contracts ''23'!$W11,'[12]2023 Draft EFC_081822'!$A:$A,0))</f>
        <v>200</v>
      </c>
      <c r="AG11" s="26">
        <f>INDEX('[12]2023 Draft EFC_081822'!K:K,MATCH('PGE CAM eligible contracts ''23'!$W11,'[12]2023 Draft EFC_081822'!$A:$A,0))</f>
        <v>200</v>
      </c>
      <c r="AH11" s="26">
        <f>INDEX('[12]2023 Draft EFC_081822'!L:L,MATCH('PGE CAM eligible contracts ''23'!$W11,'[12]2023 Draft EFC_081822'!$A:$A,0))</f>
        <v>200</v>
      </c>
      <c r="AI11" s="26">
        <f>INDEX('[12]2023 Draft EFC_081822'!M:M,MATCH('PGE CAM eligible contracts ''23'!$W11,'[12]2023 Draft EFC_081822'!$A:$A,0))</f>
        <v>200</v>
      </c>
      <c r="AJ11" s="28">
        <v>1</v>
      </c>
    </row>
    <row r="12" spans="1:37" x14ac:dyDescent="0.25">
      <c r="A12" s="31" t="s">
        <v>28</v>
      </c>
      <c r="B12" s="32" t="s">
        <v>29</v>
      </c>
      <c r="C12" s="17">
        <f>VLOOKUP($B12,'[12]2023 Draft NQC_081922'!$A$2:$O$2009,3+MONTH('PGE CAM eligible contracts ''23'!C$3),FALSE)</f>
        <v>11.52</v>
      </c>
      <c r="D12" s="17">
        <f>VLOOKUP($B12,'[12]2023 Draft NQC_081922'!$A$2:$O$2009,3+MONTH('PGE CAM eligible contracts ''23'!D$3),FALSE)</f>
        <v>11.84</v>
      </c>
      <c r="E12" s="17">
        <f>VLOOKUP($B12,'[12]2023 Draft NQC_081922'!$A$2:$O$2009,3+MONTH('PGE CAM eligible contracts ''23'!E$3),FALSE)</f>
        <v>11.48</v>
      </c>
      <c r="F12" s="17">
        <f>VLOOKUP($B12,'[12]2023 Draft NQC_081922'!$A$2:$O$2009,3+MONTH('PGE CAM eligible contracts ''23'!F$3),FALSE)</f>
        <v>10.039999999999999</v>
      </c>
      <c r="G12" s="17">
        <f>VLOOKUP($B12,'[12]2023 Draft NQC_081922'!$A$2:$O$2009,3+MONTH('PGE CAM eligible contracts ''23'!G$3),FALSE)</f>
        <v>11.68</v>
      </c>
      <c r="H12" s="17">
        <f>VLOOKUP($B12,'[12]2023 Draft NQC_081922'!$A$2:$O$2009,3+MONTH('PGE CAM eligible contracts ''23'!H$3),FALSE)</f>
        <v>11.01</v>
      </c>
      <c r="I12" s="17">
        <f>VLOOKUP($B12,'[12]2023 Draft NQC_081922'!$A$2:$O$3009,3+MONTH('PGE CAM eligible contracts ''23'!I$3),FALSE)</f>
        <v>11.07</v>
      </c>
      <c r="J12" s="17">
        <f>VLOOKUP($B12,'[12]2023 Draft NQC_081922'!$A$2:$O$3009,3+MONTH('PGE CAM eligible contracts ''23'!J$3),FALSE)</f>
        <v>10.82</v>
      </c>
      <c r="K12" s="17">
        <f>VLOOKUP($B12,'[12]2023 Draft NQC_081922'!$A$2:$O$3009,3+MONTH('PGE CAM eligible contracts ''23'!K$3),FALSE)</f>
        <v>11.09</v>
      </c>
      <c r="L12" s="17">
        <f>VLOOKUP($B12,'[12]2023 Draft NQC_081922'!$A$2:$O$2009,3+MONTH('PGE CAM eligible contracts ''23'!L$3),FALSE)</f>
        <v>9.36</v>
      </c>
      <c r="M12" s="17">
        <f>VLOOKUP($B12,'[12]2023 Draft NQC_081922'!$A$2:$O$2009,3+MONTH('PGE CAM eligible contracts ''23'!M$3),FALSE)</f>
        <v>8.91</v>
      </c>
      <c r="N12" s="17">
        <f>VLOOKUP($B12,'[12]2023 Draft NQC_081922'!$A$2:$O$2009,3+MONTH('PGE CAM eligible contracts ''23'!N$3),FALSE)</f>
        <v>11.87</v>
      </c>
      <c r="O12" s="17" t="str">
        <f>INDEX('[12]2023 Draft NQC_081922'!C:C,MATCH('PGE CAM eligible contracts ''23'!$B12,'[12]2023 Draft NQC_081922'!$A:$A,0))</f>
        <v>CAISO System</v>
      </c>
      <c r="P12" s="17" t="str">
        <f t="shared" si="1"/>
        <v>0.00</v>
      </c>
      <c r="Q12" s="17">
        <v>4</v>
      </c>
      <c r="R12" s="17" t="s">
        <v>15</v>
      </c>
      <c r="S12" s="17" t="str">
        <f t="shared" si="2"/>
        <v/>
      </c>
      <c r="T12" s="19">
        <v>43800</v>
      </c>
      <c r="U12" s="19">
        <v>46356</v>
      </c>
      <c r="V12" s="29"/>
      <c r="W12" s="30" t="s">
        <v>30</v>
      </c>
      <c r="X12" s="26">
        <v>200</v>
      </c>
      <c r="Y12" s="26">
        <v>200</v>
      </c>
      <c r="Z12" s="26">
        <v>200</v>
      </c>
      <c r="AA12" s="26">
        <f>INDEX('[12]2023 Draft EFC_081822'!E:E,MATCH('PGE CAM eligible contracts ''23'!$W12,'[12]2023 Draft EFC_081822'!$A:$A,0))</f>
        <v>200</v>
      </c>
      <c r="AB12" s="26">
        <f>INDEX('[12]2023 Draft EFC_081822'!F:F,MATCH('PGE CAM eligible contracts ''23'!$W12,'[12]2023 Draft EFC_081822'!$A:$A,0))</f>
        <v>200</v>
      </c>
      <c r="AC12" s="26">
        <f>INDEX('[12]2023 Draft EFC_081822'!G:G,MATCH('PGE CAM eligible contracts ''23'!$W12,'[12]2023 Draft EFC_081822'!$A:$A,0))</f>
        <v>200</v>
      </c>
      <c r="AD12" s="26">
        <f>INDEX('[12]2023 Draft EFC_081822'!H:H,MATCH('PGE CAM eligible contracts ''23'!$W12,'[12]2023 Draft EFC_081822'!$A:$A,0))</f>
        <v>200</v>
      </c>
      <c r="AE12" s="26">
        <f>INDEX('[12]2023 Draft EFC_081822'!I:I,MATCH('PGE CAM eligible contracts ''23'!$W12,'[12]2023 Draft EFC_081822'!$A:$A,0))</f>
        <v>200</v>
      </c>
      <c r="AF12" s="26">
        <f>INDEX('[12]2023 Draft EFC_081822'!J:J,MATCH('PGE CAM eligible contracts ''23'!$W12,'[12]2023 Draft EFC_081822'!$A:$A,0))</f>
        <v>200</v>
      </c>
      <c r="AG12" s="26">
        <f>INDEX('[12]2023 Draft EFC_081822'!K:K,MATCH('PGE CAM eligible contracts ''23'!$W12,'[12]2023 Draft EFC_081822'!$A:$A,0))</f>
        <v>200</v>
      </c>
      <c r="AH12" s="26">
        <f>INDEX('[12]2023 Draft EFC_081822'!L:L,MATCH('PGE CAM eligible contracts ''23'!$W12,'[12]2023 Draft EFC_081822'!$A:$A,0))</f>
        <v>200</v>
      </c>
      <c r="AI12" s="26">
        <f>INDEX('[12]2023 Draft EFC_081822'!M:M,MATCH('PGE CAM eligible contracts ''23'!$W12,'[12]2023 Draft EFC_081822'!$A:$A,0))</f>
        <v>200</v>
      </c>
      <c r="AJ12" s="28">
        <v>1</v>
      </c>
    </row>
    <row r="13" spans="1:37" x14ac:dyDescent="0.25">
      <c r="A13" s="33" t="s">
        <v>31</v>
      </c>
      <c r="B13" s="34" t="s">
        <v>32</v>
      </c>
      <c r="C13" s="17">
        <f>VLOOKUP($B13,'[12]2023 Draft NQC_081922'!$A$2:$O$2009,3+MONTH('PGE CAM eligible contracts ''23'!C$3),FALSE)</f>
        <v>0.14000000000000001</v>
      </c>
      <c r="D13" s="17">
        <f>VLOOKUP($B13,'[12]2023 Draft NQC_081922'!$A$2:$O$2009,3+MONTH('PGE CAM eligible contracts ''23'!D$3),FALSE)</f>
        <v>0.19</v>
      </c>
      <c r="E13" s="17">
        <f>VLOOKUP($B13,'[12]2023 Draft NQC_081922'!$A$2:$O$2009,3+MONTH('PGE CAM eligible contracts ''23'!E$3),FALSE)</f>
        <v>0.13</v>
      </c>
      <c r="F13" s="17">
        <f>VLOOKUP($B13,'[12]2023 Draft NQC_081922'!$A$2:$O$2009,3+MONTH('PGE CAM eligible contracts ''23'!F$3),FALSE)</f>
        <v>0.09</v>
      </c>
      <c r="G13" s="17">
        <f>VLOOKUP($B13,'[12]2023 Draft NQC_081922'!$A$2:$O$2009,3+MONTH('PGE CAM eligible contracts ''23'!G$3),FALSE)</f>
        <v>7.0000000000000007E-2</v>
      </c>
      <c r="H13" s="17">
        <f>VLOOKUP($B13,'[12]2023 Draft NQC_081922'!$A$2:$O$2009,3+MONTH('PGE CAM eligible contracts ''23'!H$3),FALSE)</f>
        <v>0.08</v>
      </c>
      <c r="I13" s="17">
        <f>VLOOKUP($B13,'[12]2023 Draft NQC_081922'!$A$2:$O$3009,3+MONTH('PGE CAM eligible contracts ''23'!I$3),FALSE)</f>
        <v>0.06</v>
      </c>
      <c r="J13" s="17">
        <f>VLOOKUP($B13,'[12]2023 Draft NQC_081922'!$A$2:$O$3009,3+MONTH('PGE CAM eligible contracts ''23'!J$3),FALSE)</f>
        <v>7.0000000000000007E-2</v>
      </c>
      <c r="K13" s="17">
        <f>VLOOKUP($B13,'[12]2023 Draft NQC_081922'!$A$2:$O$3009,3+MONTH('PGE CAM eligible contracts ''23'!K$3),FALSE)</f>
        <v>0.09</v>
      </c>
      <c r="L13" s="17">
        <f>VLOOKUP($B13,'[12]2023 Draft NQC_081922'!$A$2:$O$2009,3+MONTH('PGE CAM eligible contracts ''23'!L$3),FALSE)</f>
        <v>7.0000000000000007E-2</v>
      </c>
      <c r="M13" s="17">
        <f>VLOOKUP($B13,'[12]2023 Draft NQC_081922'!$A$2:$O$2009,3+MONTH('PGE CAM eligible contracts ''23'!M$3),FALSE)</f>
        <v>0.1</v>
      </c>
      <c r="N13" s="17">
        <f>VLOOKUP($B13,'[12]2023 Draft NQC_081922'!$A$2:$O$2009,3+MONTH('PGE CAM eligible contracts ''23'!N$3),FALSE)</f>
        <v>0.19</v>
      </c>
      <c r="O13" s="17" t="str">
        <f>INDEX('[12]2023 Draft NQC_081922'!C:C,MATCH('PGE CAM eligible contracts ''23'!$B13,'[12]2023 Draft NQC_081922'!$A:$A,0))</f>
        <v>CAISO System</v>
      </c>
      <c r="P13" s="17" t="str">
        <f t="shared" si="1"/>
        <v>0.00</v>
      </c>
      <c r="Q13" s="17">
        <v>4</v>
      </c>
      <c r="R13" s="17" t="s">
        <v>15</v>
      </c>
      <c r="S13" s="17" t="str">
        <f t="shared" si="2"/>
        <v/>
      </c>
      <c r="T13" s="35">
        <v>43770</v>
      </c>
      <c r="U13" s="35">
        <v>46326</v>
      </c>
      <c r="V13" s="29"/>
      <c r="W13" s="36" t="s">
        <v>33</v>
      </c>
      <c r="X13" s="26">
        <v>365</v>
      </c>
      <c r="Y13" s="26">
        <v>365</v>
      </c>
      <c r="Z13" s="26">
        <v>365</v>
      </c>
      <c r="AA13" s="26">
        <v>365</v>
      </c>
      <c r="AB13" s="26">
        <v>365</v>
      </c>
      <c r="AC13" s="26">
        <v>365</v>
      </c>
      <c r="AD13" s="26">
        <v>365</v>
      </c>
      <c r="AE13" s="26">
        <v>365</v>
      </c>
      <c r="AF13" s="26">
        <v>365</v>
      </c>
      <c r="AG13" s="26">
        <v>365</v>
      </c>
      <c r="AH13" s="26">
        <v>365</v>
      </c>
      <c r="AI13" s="26">
        <v>365</v>
      </c>
      <c r="AJ13" s="28">
        <v>1</v>
      </c>
    </row>
    <row r="14" spans="1:37" x14ac:dyDescent="0.25">
      <c r="A14" s="33" t="s">
        <v>34</v>
      </c>
      <c r="B14" s="34" t="s">
        <v>24</v>
      </c>
      <c r="C14" s="17">
        <f>VLOOKUP($B14,'[12]2023 Draft NQC_081922'!$A$2:$O$2009,3+MONTH('PGE CAM eligible contracts ''23'!C$3),FALSE)</f>
        <v>100</v>
      </c>
      <c r="D14" s="17">
        <f>VLOOKUP($B14,'[12]2023 Draft NQC_081922'!$A$2:$O$2009,3+MONTH('PGE CAM eligible contracts ''23'!D$3),FALSE)</f>
        <v>100</v>
      </c>
      <c r="E14" s="17">
        <f>VLOOKUP($B14,'[12]2023 Draft NQC_081922'!$A$2:$O$2009,3+MONTH('PGE CAM eligible contracts ''23'!E$3),FALSE)</f>
        <v>100</v>
      </c>
      <c r="F14" s="17">
        <f>VLOOKUP($B14,'[12]2023 Draft NQC_081922'!$A$2:$O$2009,3+MONTH('PGE CAM eligible contracts ''23'!F$3),FALSE)</f>
        <v>100</v>
      </c>
      <c r="G14" s="17">
        <f>VLOOKUP($B14,'[12]2023 Draft NQC_081922'!$A$2:$O$2009,3+MONTH('PGE CAM eligible contracts ''23'!G$3),FALSE)</f>
        <v>100</v>
      </c>
      <c r="H14" s="17">
        <f>VLOOKUP($B14,'[12]2023 Draft NQC_081922'!$A$2:$O$2009,3+MONTH('PGE CAM eligible contracts ''23'!H$3),FALSE)</f>
        <v>100</v>
      </c>
      <c r="I14" s="17">
        <f>VLOOKUP($B14,'[12]2023 Draft NQC_081922'!$A$2:$O$3009,3+MONTH('PGE CAM eligible contracts ''23'!I$3),FALSE)</f>
        <v>100</v>
      </c>
      <c r="J14" s="17">
        <f>VLOOKUP($B14,'[12]2023 Draft NQC_081922'!$A$2:$O$3009,3+MONTH('PGE CAM eligible contracts ''23'!J$3),FALSE)</f>
        <v>100</v>
      </c>
      <c r="K14" s="17">
        <f>VLOOKUP($B14,'[12]2023 Draft NQC_081922'!$A$2:$O$3009,3+MONTH('PGE CAM eligible contracts ''23'!K$3),FALSE)</f>
        <v>100</v>
      </c>
      <c r="L14" s="17">
        <f>VLOOKUP($B14,'[12]2023 Draft NQC_081922'!$A$2:$O$2009,3+MONTH('PGE CAM eligible contracts ''23'!L$3),FALSE)</f>
        <v>100</v>
      </c>
      <c r="M14" s="17">
        <f>VLOOKUP($B14,'[12]2023 Draft NQC_081922'!$A$2:$O$2009,3+MONTH('PGE CAM eligible contracts ''23'!M$3),FALSE)</f>
        <v>100</v>
      </c>
      <c r="N14" s="17">
        <f>VLOOKUP($B14,'[12]2023 Draft NQC_081922'!$A$2:$O$2009,3+MONTH('PGE CAM eligible contracts ''23'!N$3),FALSE)</f>
        <v>100</v>
      </c>
      <c r="O14" s="17" t="str">
        <f>INDEX('[12]2023 Draft NQC_081922'!C:C,MATCH('PGE CAM eligible contracts ''23'!$B14,'[12]2023 Draft NQC_081922'!$A:$A,0))</f>
        <v>Bay Area</v>
      </c>
      <c r="P14" s="17">
        <f t="shared" si="1"/>
        <v>100</v>
      </c>
      <c r="Q14" s="17">
        <v>1</v>
      </c>
      <c r="R14" s="17" t="s">
        <v>35</v>
      </c>
      <c r="S14" s="17">
        <f t="shared" si="2"/>
        <v>1</v>
      </c>
      <c r="T14" s="35">
        <v>44348</v>
      </c>
      <c r="U14" s="35">
        <v>51652</v>
      </c>
      <c r="V14" s="29"/>
      <c r="W14" s="30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8"/>
    </row>
    <row r="15" spans="1:37" x14ac:dyDescent="0.25">
      <c r="A15" s="33" t="s">
        <v>34</v>
      </c>
      <c r="B15" s="34" t="s">
        <v>27</v>
      </c>
      <c r="C15" s="17">
        <f>VLOOKUP($B15,'[12]2023 Draft NQC_081922'!$A$2:$O$2009,3+MONTH('PGE CAM eligible contracts ''23'!C$3),FALSE)</f>
        <v>100</v>
      </c>
      <c r="D15" s="17">
        <f>VLOOKUP($B15,'[12]2023 Draft NQC_081922'!$A$2:$O$2009,3+MONTH('PGE CAM eligible contracts ''23'!D$3),FALSE)</f>
        <v>100</v>
      </c>
      <c r="E15" s="17">
        <f>VLOOKUP($B15,'[12]2023 Draft NQC_081922'!$A$2:$O$2009,3+MONTH('PGE CAM eligible contracts ''23'!E$3),FALSE)</f>
        <v>100</v>
      </c>
      <c r="F15" s="17">
        <f>VLOOKUP($B15,'[12]2023 Draft NQC_081922'!$A$2:$O$2009,3+MONTH('PGE CAM eligible contracts ''23'!F$3),FALSE)</f>
        <v>100</v>
      </c>
      <c r="G15" s="17">
        <f>VLOOKUP($B15,'[12]2023 Draft NQC_081922'!$A$2:$O$2009,3+MONTH('PGE CAM eligible contracts ''23'!G$3),FALSE)</f>
        <v>100</v>
      </c>
      <c r="H15" s="17">
        <f>VLOOKUP($B15,'[12]2023 Draft NQC_081922'!$A$2:$O$2009,3+MONTH('PGE CAM eligible contracts ''23'!H$3),FALSE)</f>
        <v>100</v>
      </c>
      <c r="I15" s="17">
        <f>VLOOKUP($B15,'[12]2023 Draft NQC_081922'!$A$2:$O$3009,3+MONTH('PGE CAM eligible contracts ''23'!I$3),FALSE)</f>
        <v>100</v>
      </c>
      <c r="J15" s="17">
        <f>VLOOKUP($B15,'[12]2023 Draft NQC_081922'!$A$2:$O$3009,3+MONTH('PGE CAM eligible contracts ''23'!J$3),FALSE)</f>
        <v>100</v>
      </c>
      <c r="K15" s="17">
        <f>VLOOKUP($B15,'[12]2023 Draft NQC_081922'!$A$2:$O$3009,3+MONTH('PGE CAM eligible contracts ''23'!K$3),FALSE)</f>
        <v>100</v>
      </c>
      <c r="L15" s="17">
        <f>VLOOKUP($B15,'[12]2023 Draft NQC_081922'!$A$2:$O$2009,3+MONTH('PGE CAM eligible contracts ''23'!L$3),FALSE)</f>
        <v>100</v>
      </c>
      <c r="M15" s="17">
        <f>VLOOKUP($B15,'[12]2023 Draft NQC_081922'!$A$2:$O$2009,3+MONTH('PGE CAM eligible contracts ''23'!M$3),FALSE)</f>
        <v>100</v>
      </c>
      <c r="N15" s="17">
        <f>VLOOKUP($B15,'[12]2023 Draft NQC_081922'!$A$2:$O$2009,3+MONTH('PGE CAM eligible contracts ''23'!N$3),FALSE)</f>
        <v>100</v>
      </c>
      <c r="O15" s="17" t="str">
        <f>INDEX('[12]2023 Draft NQC_081922'!C:C,MATCH('PGE CAM eligible contracts ''23'!$B15,'[12]2023 Draft NQC_081922'!$A:$A,0))</f>
        <v>Bay Area</v>
      </c>
      <c r="P15" s="17">
        <f t="shared" si="1"/>
        <v>100</v>
      </c>
      <c r="Q15" s="17">
        <v>1</v>
      </c>
      <c r="R15" s="17" t="s">
        <v>35</v>
      </c>
      <c r="S15" s="17">
        <f t="shared" si="2"/>
        <v>1</v>
      </c>
      <c r="T15" s="35">
        <v>44348</v>
      </c>
      <c r="U15" s="35">
        <v>51652</v>
      </c>
      <c r="V15" s="29"/>
      <c r="W15" s="37" t="s">
        <v>36</v>
      </c>
      <c r="X15" s="38">
        <f t="shared" ref="X15:AI15" si="3">SUM(X6:X13)</f>
        <v>1773.4</v>
      </c>
      <c r="Y15" s="38">
        <f t="shared" si="3"/>
        <v>1773.4099999999999</v>
      </c>
      <c r="Z15" s="38">
        <f t="shared" si="3"/>
        <v>1769.4199999999998</v>
      </c>
      <c r="AA15" s="38">
        <f t="shared" si="3"/>
        <v>1755.67</v>
      </c>
      <c r="AB15" s="38">
        <f t="shared" si="3"/>
        <v>965</v>
      </c>
      <c r="AC15" s="38">
        <f t="shared" si="3"/>
        <v>965</v>
      </c>
      <c r="AD15" s="38">
        <f t="shared" si="3"/>
        <v>965</v>
      </c>
      <c r="AE15" s="38">
        <f t="shared" si="3"/>
        <v>965</v>
      </c>
      <c r="AF15" s="38">
        <f t="shared" si="3"/>
        <v>965</v>
      </c>
      <c r="AG15" s="38">
        <f t="shared" si="3"/>
        <v>965</v>
      </c>
      <c r="AH15" s="38">
        <f t="shared" si="3"/>
        <v>965</v>
      </c>
      <c r="AI15" s="38">
        <f t="shared" si="3"/>
        <v>965</v>
      </c>
      <c r="AJ15" s="39"/>
      <c r="AK15" s="12"/>
    </row>
    <row r="16" spans="1:37" x14ac:dyDescent="0.25">
      <c r="A16" s="33" t="s">
        <v>34</v>
      </c>
      <c r="B16" s="34" t="s">
        <v>30</v>
      </c>
      <c r="C16" s="17">
        <f>VLOOKUP($B16,'[12]2023 Draft NQC_081922'!$A$2:$O$2009,3+MONTH('PGE CAM eligible contracts ''23'!C$3),FALSE)</f>
        <v>100</v>
      </c>
      <c r="D16" s="17">
        <f>VLOOKUP($B16,'[12]2023 Draft NQC_081922'!$A$2:$O$2009,3+MONTH('PGE CAM eligible contracts ''23'!D$3),FALSE)</f>
        <v>100</v>
      </c>
      <c r="E16" s="17">
        <f>VLOOKUP($B16,'[12]2023 Draft NQC_081922'!$A$2:$O$2009,3+MONTH('PGE CAM eligible contracts ''23'!E$3),FALSE)</f>
        <v>100</v>
      </c>
      <c r="F16" s="17">
        <f>VLOOKUP($B16,'[12]2023 Draft NQC_081922'!$A$2:$O$2009,3+MONTH('PGE CAM eligible contracts ''23'!F$3),FALSE)</f>
        <v>100</v>
      </c>
      <c r="G16" s="17">
        <f>VLOOKUP($B16,'[12]2023 Draft NQC_081922'!$A$2:$O$2009,3+MONTH('PGE CAM eligible contracts ''23'!G$3),FALSE)</f>
        <v>100</v>
      </c>
      <c r="H16" s="17">
        <f>VLOOKUP($B16,'[12]2023 Draft NQC_081922'!$A$2:$O$2009,3+MONTH('PGE CAM eligible contracts ''23'!H$3),FALSE)</f>
        <v>100</v>
      </c>
      <c r="I16" s="17">
        <f>VLOOKUP($B16,'[12]2023 Draft NQC_081922'!$A$2:$O$3009,3+MONTH('PGE CAM eligible contracts ''23'!I$3),FALSE)</f>
        <v>100</v>
      </c>
      <c r="J16" s="17">
        <f>VLOOKUP($B16,'[12]2023 Draft NQC_081922'!$A$2:$O$3009,3+MONTH('PGE CAM eligible contracts ''23'!J$3),FALSE)</f>
        <v>100</v>
      </c>
      <c r="K16" s="17">
        <f>VLOOKUP($B16,'[12]2023 Draft NQC_081922'!$A$2:$O$3009,3+MONTH('PGE CAM eligible contracts ''23'!K$3),FALSE)</f>
        <v>100</v>
      </c>
      <c r="L16" s="17">
        <f>VLOOKUP($B16,'[12]2023 Draft NQC_081922'!$A$2:$O$2009,3+MONTH('PGE CAM eligible contracts ''23'!L$3),FALSE)</f>
        <v>100</v>
      </c>
      <c r="M16" s="17">
        <f>VLOOKUP($B16,'[12]2023 Draft NQC_081922'!$A$2:$O$2009,3+MONTH('PGE CAM eligible contracts ''23'!M$3),FALSE)</f>
        <v>100</v>
      </c>
      <c r="N16" s="17">
        <f>VLOOKUP($B16,'[12]2023 Draft NQC_081922'!$A$2:$O$2009,3+MONTH('PGE CAM eligible contracts ''23'!N$3),FALSE)</f>
        <v>100</v>
      </c>
      <c r="O16" s="17" t="str">
        <f>INDEX('[12]2023 Draft NQC_081922'!C:C,MATCH('PGE CAM eligible contracts ''23'!$B16,'[12]2023 Draft NQC_081922'!$A:$A,0))</f>
        <v>Bay Area</v>
      </c>
      <c r="P16" s="17">
        <f t="shared" si="1"/>
        <v>100</v>
      </c>
      <c r="Q16" s="17">
        <v>1</v>
      </c>
      <c r="R16" s="17" t="s">
        <v>35</v>
      </c>
      <c r="S16" s="17">
        <f t="shared" si="2"/>
        <v>1</v>
      </c>
      <c r="T16" s="35">
        <v>44348</v>
      </c>
      <c r="U16" s="35">
        <v>51652</v>
      </c>
      <c r="V16" s="29"/>
    </row>
    <row r="17" spans="1:27" x14ac:dyDescent="0.25">
      <c r="A17" s="31" t="s">
        <v>33</v>
      </c>
      <c r="B17" s="36" t="s">
        <v>33</v>
      </c>
      <c r="C17" s="17">
        <v>182.5</v>
      </c>
      <c r="D17" s="17">
        <v>182.5</v>
      </c>
      <c r="E17" s="17">
        <v>182.5</v>
      </c>
      <c r="F17" s="17">
        <v>182.5</v>
      </c>
      <c r="G17" s="17">
        <v>182.5</v>
      </c>
      <c r="H17" s="17">
        <v>182.5</v>
      </c>
      <c r="I17" s="17">
        <v>182.5</v>
      </c>
      <c r="J17" s="17">
        <v>182.5</v>
      </c>
      <c r="K17" s="17">
        <v>182.5</v>
      </c>
      <c r="L17" s="17">
        <v>182.5</v>
      </c>
      <c r="M17" s="17">
        <v>182.5</v>
      </c>
      <c r="N17" s="17">
        <v>182.5</v>
      </c>
      <c r="O17" s="17" t="s">
        <v>37</v>
      </c>
      <c r="P17" s="17">
        <f t="shared" si="1"/>
        <v>182.5</v>
      </c>
      <c r="Q17" s="17">
        <v>1</v>
      </c>
      <c r="R17" s="17" t="s">
        <v>35</v>
      </c>
      <c r="S17" s="17">
        <v>1</v>
      </c>
      <c r="T17" s="19">
        <v>44470</v>
      </c>
      <c r="U17" s="19">
        <v>55153</v>
      </c>
      <c r="V17" s="29"/>
    </row>
    <row r="18" spans="1:27" s="12" customFormat="1" x14ac:dyDescent="0.25">
      <c r="A18"/>
      <c r="B18"/>
      <c r="C18"/>
      <c r="D18"/>
      <c r="E18"/>
      <c r="F18"/>
      <c r="G18"/>
      <c r="H18"/>
      <c r="I18" s="3"/>
      <c r="J18"/>
      <c r="K18"/>
      <c r="L18"/>
      <c r="M18"/>
      <c r="N18"/>
      <c r="O18"/>
      <c r="P18"/>
      <c r="Q18"/>
      <c r="R18"/>
      <c r="S18"/>
      <c r="T18"/>
      <c r="U18"/>
      <c r="V18" s="29"/>
    </row>
    <row r="19" spans="1:27" x14ac:dyDescent="0.25">
      <c r="A19" s="40"/>
      <c r="B19" s="40" t="s">
        <v>38</v>
      </c>
      <c r="C19" s="41">
        <f t="shared" ref="C19:N19" si="4">SUM(C20:C22)</f>
        <v>37.200000000000003</v>
      </c>
      <c r="D19" s="41">
        <f t="shared" si="4"/>
        <v>37.51</v>
      </c>
      <c r="E19" s="41">
        <f t="shared" si="4"/>
        <v>38.44</v>
      </c>
      <c r="F19" s="41">
        <f t="shared" si="4"/>
        <v>46.05</v>
      </c>
      <c r="G19" s="41">
        <f t="shared" si="4"/>
        <v>62.25</v>
      </c>
      <c r="H19" s="41">
        <f t="shared" si="4"/>
        <v>75.849999999999994</v>
      </c>
      <c r="I19" s="41">
        <f t="shared" si="4"/>
        <v>81.45</v>
      </c>
      <c r="J19" s="41">
        <f t="shared" si="4"/>
        <v>83</v>
      </c>
      <c r="K19" s="41">
        <f t="shared" si="4"/>
        <v>83</v>
      </c>
      <c r="L19" s="41">
        <f t="shared" si="4"/>
        <v>56.35</v>
      </c>
      <c r="M19" s="41">
        <f t="shared" si="4"/>
        <v>42.95</v>
      </c>
      <c r="N19" s="41">
        <f t="shared" si="4"/>
        <v>42.95</v>
      </c>
      <c r="O19" s="42" t="s">
        <v>39</v>
      </c>
      <c r="P19" s="42"/>
      <c r="Q19" s="42"/>
      <c r="R19" s="42"/>
      <c r="S19" s="42"/>
      <c r="T19" s="43">
        <v>44927</v>
      </c>
      <c r="U19" s="43">
        <v>45291</v>
      </c>
      <c r="V19" s="44"/>
      <c r="X19" s="12"/>
      <c r="Z19" s="45"/>
      <c r="AA19" s="45"/>
    </row>
    <row r="20" spans="1:27" x14ac:dyDescent="0.25">
      <c r="A20" s="40"/>
      <c r="B20" s="40" t="s">
        <v>40</v>
      </c>
      <c r="C20" s="40">
        <v>37.200000000000003</v>
      </c>
      <c r="D20" s="40">
        <v>37.51</v>
      </c>
      <c r="E20" s="40">
        <v>38.44</v>
      </c>
      <c r="F20" s="40">
        <v>46.05</v>
      </c>
      <c r="G20" s="40">
        <v>62.25</v>
      </c>
      <c r="H20" s="40">
        <v>75.849999999999994</v>
      </c>
      <c r="I20" s="40">
        <v>81.45</v>
      </c>
      <c r="J20" s="40">
        <v>83</v>
      </c>
      <c r="K20" s="40">
        <v>83</v>
      </c>
      <c r="L20" s="40">
        <v>56.35</v>
      </c>
      <c r="M20" s="40">
        <v>42.95</v>
      </c>
      <c r="N20" s="40">
        <v>42.95</v>
      </c>
      <c r="O20" s="42"/>
      <c r="P20" s="42"/>
      <c r="Q20" s="42"/>
      <c r="R20" s="42"/>
      <c r="S20" s="42"/>
      <c r="T20" s="43"/>
      <c r="U20" s="43"/>
      <c r="V20" s="44"/>
      <c r="X20" s="12"/>
      <c r="Z20" s="45"/>
      <c r="AA20" s="45"/>
    </row>
    <row r="21" spans="1:27" x14ac:dyDescent="0.25">
      <c r="A21" s="40"/>
      <c r="B21" s="40" t="s">
        <v>41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2"/>
      <c r="P21" s="42"/>
      <c r="Q21" s="42"/>
      <c r="R21" s="42"/>
      <c r="S21" s="42"/>
      <c r="T21" s="43"/>
      <c r="U21" s="43"/>
      <c r="V21" s="44"/>
      <c r="X21" s="12"/>
      <c r="Z21" s="45"/>
      <c r="AA21" s="45"/>
    </row>
    <row r="22" spans="1:27" x14ac:dyDescent="0.25">
      <c r="A22" s="40"/>
      <c r="B22" s="40" t="s">
        <v>42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2"/>
      <c r="P22" s="42"/>
      <c r="Q22" s="42"/>
      <c r="R22" s="42"/>
      <c r="S22" s="42"/>
      <c r="T22" s="43"/>
      <c r="U22" s="43"/>
      <c r="V22" s="44"/>
      <c r="X22" s="12"/>
      <c r="Z22" s="45"/>
      <c r="AA22" s="45"/>
    </row>
    <row r="23" spans="1:27" x14ac:dyDescent="0.25">
      <c r="I23"/>
      <c r="X23" s="12"/>
      <c r="Z23" s="45"/>
      <c r="AA23" s="45"/>
    </row>
    <row r="24" spans="1:27" ht="24" customHeight="1" x14ac:dyDescent="0.25">
      <c r="B24" s="46" t="s">
        <v>43</v>
      </c>
      <c r="C24" s="13">
        <f t="shared" ref="C24:N24" si="5">SUM(C5:C17)+C19*1.09</f>
        <v>1343.7079999999999</v>
      </c>
      <c r="D24" s="13">
        <f t="shared" si="5"/>
        <v>1359.1659000000002</v>
      </c>
      <c r="E24" s="13">
        <f t="shared" si="5"/>
        <v>1340.9795999999999</v>
      </c>
      <c r="F24" s="13">
        <f t="shared" si="5"/>
        <v>1336.6045000000001</v>
      </c>
      <c r="G24" s="13">
        <f t="shared" si="5"/>
        <v>563.09249999999997</v>
      </c>
      <c r="H24" s="13">
        <f t="shared" si="5"/>
        <v>577.07650000000001</v>
      </c>
      <c r="I24" s="13">
        <f t="shared" si="5"/>
        <v>589.55049999999994</v>
      </c>
      <c r="J24" s="13">
        <f t="shared" si="5"/>
        <v>587.83000000000004</v>
      </c>
      <c r="K24" s="13">
        <f t="shared" si="5"/>
        <v>584.42999999999995</v>
      </c>
      <c r="L24" s="13">
        <f t="shared" si="5"/>
        <v>565.10149999999999</v>
      </c>
      <c r="M24" s="13">
        <f t="shared" si="5"/>
        <v>555.43550000000005</v>
      </c>
      <c r="N24" s="13">
        <f t="shared" si="5"/>
        <v>541.88549999999998</v>
      </c>
      <c r="X24" s="12"/>
    </row>
    <row r="25" spans="1:27" x14ac:dyDescent="0.25">
      <c r="X25" s="12"/>
    </row>
    <row r="26" spans="1:27" x14ac:dyDescent="0.25">
      <c r="B26" s="47" t="s">
        <v>44</v>
      </c>
      <c r="C26" s="48"/>
      <c r="D26" s="12"/>
      <c r="E26" s="12"/>
      <c r="X26" s="12"/>
    </row>
    <row r="27" spans="1:27" x14ac:dyDescent="0.25">
      <c r="B27" s="48" t="s">
        <v>37</v>
      </c>
      <c r="C27" s="49">
        <f t="shared" ref="C27:C32" si="6">SUMIF($O$5:$O$17,B27,$J$5:$J$17)</f>
        <v>486.33</v>
      </c>
      <c r="D27" s="12"/>
      <c r="E27" s="12"/>
      <c r="X27" s="12"/>
    </row>
    <row r="28" spans="1:27" x14ac:dyDescent="0.25">
      <c r="B28" s="50" t="s">
        <v>45</v>
      </c>
      <c r="C28" s="49">
        <f t="shared" si="6"/>
        <v>0</v>
      </c>
      <c r="D28" s="12"/>
      <c r="E28" s="12"/>
      <c r="X28" s="12"/>
    </row>
    <row r="29" spans="1:27" x14ac:dyDescent="0.25">
      <c r="B29" s="50" t="s">
        <v>46</v>
      </c>
      <c r="C29" s="49">
        <f t="shared" si="6"/>
        <v>0</v>
      </c>
      <c r="D29" s="12"/>
      <c r="E29" s="12"/>
      <c r="X29" s="12"/>
    </row>
    <row r="30" spans="1:27" x14ac:dyDescent="0.25">
      <c r="B30" s="50" t="s">
        <v>47</v>
      </c>
      <c r="C30" s="49">
        <f t="shared" si="6"/>
        <v>0</v>
      </c>
      <c r="D30" s="12"/>
      <c r="E30" s="12"/>
      <c r="X30" s="12"/>
    </row>
    <row r="31" spans="1:27" x14ac:dyDescent="0.25">
      <c r="B31" s="50" t="s">
        <v>48</v>
      </c>
      <c r="C31" s="49">
        <f t="shared" si="6"/>
        <v>0</v>
      </c>
      <c r="D31" s="12"/>
      <c r="E31" s="12"/>
      <c r="X31" s="12"/>
    </row>
    <row r="32" spans="1:27" x14ac:dyDescent="0.25">
      <c r="B32" s="50" t="s">
        <v>39</v>
      </c>
      <c r="C32" s="49">
        <f t="shared" si="6"/>
        <v>11.030000000000001</v>
      </c>
      <c r="X32" s="12"/>
    </row>
    <row r="33" spans="2:24" x14ac:dyDescent="0.25">
      <c r="B33" s="48"/>
      <c r="C33" s="48"/>
      <c r="X33" s="12"/>
    </row>
    <row r="34" spans="2:24" x14ac:dyDescent="0.25">
      <c r="B34" s="50" t="s">
        <v>36</v>
      </c>
      <c r="C34" s="49">
        <f>SUM(C27:C32)</f>
        <v>497.36</v>
      </c>
      <c r="X34" s="12"/>
    </row>
    <row r="35" spans="2:24" x14ac:dyDescent="0.25">
      <c r="B35" s="12"/>
      <c r="C35" s="12"/>
      <c r="D35" s="12"/>
      <c r="E35" s="12"/>
      <c r="X35" s="12"/>
    </row>
    <row r="36" spans="2:24" x14ac:dyDescent="0.25">
      <c r="X36" s="12"/>
    </row>
  </sheetData>
  <pageMargins left="0.75" right="0.75" top="1" bottom="1" header="0.5" footer="0.5"/>
  <pageSetup scale="28" orientation="landscape" r:id="rId1"/>
  <headerFooter alignWithMargins="0">
    <oddFooter>&amp;C&amp;1#&amp;"Calibri"&amp;12&amp;K000000Internal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B53F1-8DEC-4646-86F2-36DC31B65A42}">
  <dimension ref="A1:V24"/>
  <sheetViews>
    <sheetView zoomScale="87" zoomScaleNormal="87" workbookViewId="0">
      <selection activeCell="D24" sqref="D24"/>
    </sheetView>
  </sheetViews>
  <sheetFormatPr defaultRowHeight="14.4" x14ac:dyDescent="0.3"/>
  <cols>
    <col min="1" max="1" width="28" style="242" bestFit="1" customWidth="1"/>
    <col min="2" max="2" width="29.44140625" style="242" customWidth="1"/>
    <col min="3" max="3" width="26.77734375" style="242" customWidth="1"/>
    <col min="4" max="4" width="12" style="242" customWidth="1"/>
    <col min="5" max="9" width="10" style="242" customWidth="1"/>
    <col min="10" max="10" width="16.21875" style="242" bestFit="1" customWidth="1"/>
    <col min="11" max="11" width="9" style="242" bestFit="1" customWidth="1"/>
    <col min="12" max="15" width="10" style="242" customWidth="1"/>
    <col min="16" max="16" width="10.5546875" style="242" customWidth="1"/>
    <col min="17" max="17" width="14.21875" style="242" customWidth="1"/>
    <col min="18" max="18" width="13.21875" style="242" customWidth="1"/>
    <col min="19" max="19" width="26.44140625" style="242" customWidth="1"/>
    <col min="20" max="21" width="14.21875" style="242" customWidth="1"/>
    <col min="22" max="22" width="37.21875" style="242" bestFit="1" customWidth="1"/>
    <col min="23" max="16384" width="8.88671875" style="242"/>
  </cols>
  <sheetData>
    <row r="1" spans="1:22" x14ac:dyDescent="0.3">
      <c r="D1" s="243">
        <v>4</v>
      </c>
      <c r="E1" s="243">
        <v>5</v>
      </c>
      <c r="F1" s="243">
        <v>6</v>
      </c>
      <c r="G1" s="243">
        <v>7</v>
      </c>
      <c r="H1" s="243">
        <v>8</v>
      </c>
      <c r="I1" s="243">
        <v>9</v>
      </c>
      <c r="J1" s="243">
        <v>10</v>
      </c>
      <c r="K1" s="243">
        <v>11</v>
      </c>
      <c r="L1" s="243">
        <v>12</v>
      </c>
      <c r="M1" s="243">
        <v>13</v>
      </c>
      <c r="N1" s="243">
        <v>14</v>
      </c>
      <c r="O1" s="243">
        <v>15</v>
      </c>
      <c r="P1" s="243"/>
    </row>
    <row r="2" spans="1:22" ht="53.4" x14ac:dyDescent="0.3">
      <c r="A2" s="244" t="s">
        <v>3</v>
      </c>
      <c r="B2" s="244" t="s">
        <v>4</v>
      </c>
      <c r="C2" s="244" t="s">
        <v>58</v>
      </c>
      <c r="D2" s="245" t="s">
        <v>338</v>
      </c>
      <c r="E2" s="245" t="s">
        <v>338</v>
      </c>
      <c r="F2" s="245" t="s">
        <v>338</v>
      </c>
      <c r="G2" s="245" t="s">
        <v>338</v>
      </c>
      <c r="H2" s="245" t="s">
        <v>338</v>
      </c>
      <c r="I2" s="245" t="s">
        <v>338</v>
      </c>
      <c r="J2" s="245" t="s">
        <v>338</v>
      </c>
      <c r="K2" s="245" t="s">
        <v>338</v>
      </c>
      <c r="L2" s="245" t="s">
        <v>338</v>
      </c>
      <c r="M2" s="245" t="s">
        <v>338</v>
      </c>
      <c r="N2" s="245" t="s">
        <v>338</v>
      </c>
      <c r="O2" s="245" t="s">
        <v>338</v>
      </c>
      <c r="P2" s="245" t="s">
        <v>289</v>
      </c>
      <c r="Q2" s="246" t="s">
        <v>5</v>
      </c>
      <c r="R2" s="247" t="s">
        <v>339</v>
      </c>
      <c r="S2" s="247" t="s">
        <v>11</v>
      </c>
      <c r="T2" s="247" t="s">
        <v>7</v>
      </c>
      <c r="U2" s="247" t="s">
        <v>290</v>
      </c>
    </row>
    <row r="3" spans="1:22" x14ac:dyDescent="0.3">
      <c r="D3" s="249" t="s">
        <v>291</v>
      </c>
      <c r="E3" s="249" t="s">
        <v>292</v>
      </c>
      <c r="F3" s="249" t="s">
        <v>293</v>
      </c>
      <c r="G3" s="249" t="s">
        <v>294</v>
      </c>
      <c r="H3" s="249" t="s">
        <v>82</v>
      </c>
      <c r="I3" s="250" t="s">
        <v>295</v>
      </c>
      <c r="J3" s="251" t="s">
        <v>296</v>
      </c>
      <c r="K3" s="252" t="s">
        <v>297</v>
      </c>
      <c r="L3" s="253" t="s">
        <v>298</v>
      </c>
      <c r="M3" s="252" t="s">
        <v>299</v>
      </c>
      <c r="N3" s="252" t="s">
        <v>300</v>
      </c>
      <c r="O3" s="254" t="s">
        <v>301</v>
      </c>
      <c r="P3" s="254"/>
      <c r="Q3" s="255"/>
      <c r="R3" s="256"/>
      <c r="S3" s="256"/>
      <c r="T3" s="256"/>
      <c r="U3" s="256"/>
    </row>
    <row r="4" spans="1:22" x14ac:dyDescent="0.3">
      <c r="A4" s="244"/>
      <c r="B4" s="244"/>
      <c r="C4" s="244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5"/>
      <c r="R4" s="255"/>
      <c r="S4" s="255"/>
      <c r="T4" s="255"/>
      <c r="U4" s="255"/>
    </row>
    <row r="5" spans="1:22" ht="30" customHeight="1" x14ac:dyDescent="0.3">
      <c r="A5" s="260" t="s">
        <v>340</v>
      </c>
      <c r="B5" s="260" t="s">
        <v>341</v>
      </c>
      <c r="C5" s="260" t="s">
        <v>304</v>
      </c>
      <c r="D5" s="261">
        <v>26.44</v>
      </c>
      <c r="E5" s="261">
        <v>26.44</v>
      </c>
      <c r="F5" s="261">
        <v>26.44</v>
      </c>
      <c r="G5" s="261">
        <v>26.44</v>
      </c>
      <c r="H5" s="261">
        <v>26.44</v>
      </c>
      <c r="I5" s="261">
        <v>26.44</v>
      </c>
      <c r="J5" s="261">
        <v>26.44</v>
      </c>
      <c r="K5" s="261">
        <v>26.44</v>
      </c>
      <c r="L5" s="261">
        <v>26.44</v>
      </c>
      <c r="M5" s="261">
        <v>26.44</v>
      </c>
      <c r="N5" s="261">
        <v>26.44</v>
      </c>
      <c r="O5" s="261">
        <v>26.44</v>
      </c>
      <c r="P5" s="261">
        <f>$K5</f>
        <v>26.44</v>
      </c>
      <c r="Q5" s="259" t="s">
        <v>100</v>
      </c>
      <c r="R5" s="262">
        <v>44348</v>
      </c>
      <c r="S5" s="262">
        <v>46143</v>
      </c>
      <c r="T5" s="263">
        <v>1</v>
      </c>
      <c r="U5" s="263" t="s">
        <v>306</v>
      </c>
    </row>
    <row r="6" spans="1:22" ht="30" customHeight="1" x14ac:dyDescent="0.3">
      <c r="A6" s="260" t="s">
        <v>342</v>
      </c>
      <c r="B6" s="260" t="s">
        <v>169</v>
      </c>
      <c r="C6" s="260" t="s">
        <v>304</v>
      </c>
      <c r="D6" s="261"/>
      <c r="E6" s="261"/>
      <c r="F6" s="261"/>
      <c r="G6" s="261">
        <v>131</v>
      </c>
      <c r="H6" s="261">
        <v>131</v>
      </c>
      <c r="I6" s="261">
        <v>131</v>
      </c>
      <c r="J6" s="261">
        <v>131</v>
      </c>
      <c r="K6" s="261">
        <v>131</v>
      </c>
      <c r="L6" s="261">
        <v>131</v>
      </c>
      <c r="M6" s="261">
        <v>131</v>
      </c>
      <c r="N6" s="261">
        <v>131</v>
      </c>
      <c r="O6" s="261">
        <v>131</v>
      </c>
      <c r="P6" s="261">
        <f t="shared" ref="P6:P9" si="0">$K6</f>
        <v>131</v>
      </c>
      <c r="Q6" s="261" t="s">
        <v>305</v>
      </c>
      <c r="R6" s="262">
        <v>45017</v>
      </c>
      <c r="S6" s="262">
        <v>73050</v>
      </c>
      <c r="T6" s="263">
        <v>1</v>
      </c>
      <c r="U6" s="263" t="s">
        <v>306</v>
      </c>
    </row>
    <row r="7" spans="1:22" ht="30" customHeight="1" x14ac:dyDescent="0.3">
      <c r="A7" s="260" t="s">
        <v>343</v>
      </c>
      <c r="B7" s="260" t="s">
        <v>169</v>
      </c>
      <c r="C7" s="260" t="s">
        <v>304</v>
      </c>
      <c r="D7" s="261"/>
      <c r="E7" s="261"/>
      <c r="F7" s="261"/>
      <c r="G7" s="261">
        <v>20</v>
      </c>
      <c r="H7" s="261">
        <v>20</v>
      </c>
      <c r="I7" s="261">
        <v>20</v>
      </c>
      <c r="J7" s="261">
        <v>20</v>
      </c>
      <c r="K7" s="261">
        <v>20</v>
      </c>
      <c r="L7" s="261">
        <v>20</v>
      </c>
      <c r="M7" s="261">
        <v>20</v>
      </c>
      <c r="N7" s="261">
        <v>20</v>
      </c>
      <c r="O7" s="261">
        <v>20</v>
      </c>
      <c r="P7" s="261">
        <f t="shared" si="0"/>
        <v>20</v>
      </c>
      <c r="Q7" s="261" t="s">
        <v>305</v>
      </c>
      <c r="R7" s="262">
        <v>45017</v>
      </c>
      <c r="S7" s="262">
        <v>73050</v>
      </c>
      <c r="T7" s="263">
        <v>1</v>
      </c>
      <c r="U7" s="263" t="s">
        <v>306</v>
      </c>
    </row>
    <row r="8" spans="1:22" ht="30" customHeight="1" x14ac:dyDescent="0.3">
      <c r="A8" s="260" t="s">
        <v>344</v>
      </c>
      <c r="B8" s="260" t="s">
        <v>169</v>
      </c>
      <c r="C8" s="260" t="s">
        <v>304</v>
      </c>
      <c r="D8" s="261"/>
      <c r="E8" s="261"/>
      <c r="F8" s="261">
        <v>10</v>
      </c>
      <c r="G8" s="261">
        <v>10</v>
      </c>
      <c r="H8" s="261">
        <v>10</v>
      </c>
      <c r="I8" s="261">
        <v>10</v>
      </c>
      <c r="J8" s="261">
        <v>10</v>
      </c>
      <c r="K8" s="261">
        <v>10</v>
      </c>
      <c r="L8" s="261">
        <v>10</v>
      </c>
      <c r="M8" s="261">
        <v>10</v>
      </c>
      <c r="N8" s="261">
        <v>10</v>
      </c>
      <c r="O8" s="261">
        <v>10</v>
      </c>
      <c r="P8" s="261">
        <f t="shared" si="0"/>
        <v>10</v>
      </c>
      <c r="Q8" s="261" t="s">
        <v>305</v>
      </c>
      <c r="R8" s="262">
        <v>44986</v>
      </c>
      <c r="S8" s="262">
        <v>73050</v>
      </c>
      <c r="T8" s="263">
        <v>1</v>
      </c>
      <c r="U8" s="263" t="s">
        <v>306</v>
      </c>
    </row>
    <row r="9" spans="1:22" ht="30" customHeight="1" x14ac:dyDescent="0.3">
      <c r="A9" s="260" t="s">
        <v>345</v>
      </c>
      <c r="B9" s="260" t="s">
        <v>169</v>
      </c>
      <c r="C9" s="265" t="s">
        <v>346</v>
      </c>
      <c r="D9" s="261">
        <v>80</v>
      </c>
      <c r="E9" s="261">
        <v>80</v>
      </c>
      <c r="F9" s="261">
        <v>80</v>
      </c>
      <c r="G9" s="261">
        <v>80</v>
      </c>
      <c r="H9" s="261">
        <v>80</v>
      </c>
      <c r="I9" s="261">
        <v>80</v>
      </c>
      <c r="J9" s="261">
        <v>80</v>
      </c>
      <c r="K9" s="261"/>
      <c r="L9" s="261"/>
      <c r="M9" s="261"/>
      <c r="N9" s="261"/>
      <c r="O9" s="261"/>
      <c r="P9" s="261">
        <f t="shared" si="0"/>
        <v>0</v>
      </c>
      <c r="Q9" s="261" t="s">
        <v>39</v>
      </c>
      <c r="R9" s="262">
        <v>44927</v>
      </c>
      <c r="S9" s="262">
        <v>48457</v>
      </c>
      <c r="T9" s="263">
        <v>1</v>
      </c>
      <c r="U9" s="263" t="s">
        <v>306</v>
      </c>
      <c r="V9" s="283"/>
    </row>
    <row r="10" spans="1:22" x14ac:dyDescent="0.3">
      <c r="A10" s="284"/>
      <c r="B10" s="284"/>
      <c r="C10" s="284"/>
      <c r="D10" s="275"/>
      <c r="E10" s="275"/>
      <c r="F10" s="275"/>
      <c r="G10" s="275"/>
      <c r="H10" s="275"/>
      <c r="I10" s="275"/>
      <c r="J10" s="275" t="s">
        <v>347</v>
      </c>
      <c r="K10" s="275">
        <f>SUM(K6:K8)</f>
        <v>161</v>
      </c>
      <c r="L10" s="275"/>
      <c r="M10" s="275"/>
      <c r="N10" s="275"/>
      <c r="O10" s="275"/>
      <c r="P10" s="275"/>
      <c r="Q10" s="276"/>
      <c r="R10" s="285"/>
      <c r="S10" s="285"/>
      <c r="T10" s="285"/>
      <c r="U10" s="285"/>
    </row>
    <row r="11" spans="1:22" x14ac:dyDescent="0.3">
      <c r="K11" s="286"/>
    </row>
    <row r="13" spans="1:22" x14ac:dyDescent="0.3">
      <c r="C13" s="243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3"/>
    </row>
    <row r="14" spans="1:22" ht="40.200000000000003" x14ac:dyDescent="0.3">
      <c r="A14" s="244" t="s">
        <v>3</v>
      </c>
      <c r="B14" s="244" t="s">
        <v>4</v>
      </c>
      <c r="C14" s="244" t="s">
        <v>58</v>
      </c>
      <c r="D14" s="244" t="s">
        <v>332</v>
      </c>
      <c r="E14" s="244" t="s">
        <v>332</v>
      </c>
      <c r="F14" s="244" t="s">
        <v>332</v>
      </c>
      <c r="G14" s="244" t="s">
        <v>332</v>
      </c>
      <c r="H14" s="244" t="s">
        <v>332</v>
      </c>
      <c r="I14" s="244" t="s">
        <v>332</v>
      </c>
      <c r="J14" s="244" t="s">
        <v>332</v>
      </c>
      <c r="K14" s="244" t="s">
        <v>332</v>
      </c>
      <c r="L14" s="244" t="s">
        <v>332</v>
      </c>
      <c r="M14" s="244" t="s">
        <v>332</v>
      </c>
      <c r="N14" s="244" t="s">
        <v>332</v>
      </c>
      <c r="O14" s="244" t="s">
        <v>332</v>
      </c>
      <c r="P14" s="244" t="s">
        <v>9</v>
      </c>
      <c r="Q14" s="247" t="s">
        <v>348</v>
      </c>
      <c r="R14" s="247" t="s">
        <v>11</v>
      </c>
      <c r="S14" s="247" t="s">
        <v>290</v>
      </c>
    </row>
    <row r="15" spans="1:22" x14ac:dyDescent="0.3">
      <c r="D15" s="249" t="s">
        <v>291</v>
      </c>
      <c r="E15" s="249" t="s">
        <v>292</v>
      </c>
      <c r="F15" s="249" t="s">
        <v>293</v>
      </c>
      <c r="G15" s="249" t="s">
        <v>294</v>
      </c>
      <c r="H15" s="249" t="s">
        <v>82</v>
      </c>
      <c r="I15" s="250" t="s">
        <v>295</v>
      </c>
      <c r="J15" s="251" t="s">
        <v>296</v>
      </c>
      <c r="K15" s="252" t="s">
        <v>297</v>
      </c>
      <c r="L15" s="253" t="s">
        <v>298</v>
      </c>
      <c r="M15" s="252" t="s">
        <v>299</v>
      </c>
      <c r="N15" s="252" t="s">
        <v>300</v>
      </c>
      <c r="O15" s="254" t="s">
        <v>301</v>
      </c>
      <c r="P15" s="255"/>
      <c r="Q15" s="287"/>
      <c r="R15" s="256"/>
      <c r="S15" s="263"/>
    </row>
    <row r="16" spans="1:22" ht="42.6" customHeight="1" x14ac:dyDescent="0.3">
      <c r="A16" s="260" t="s">
        <v>340</v>
      </c>
      <c r="B16" s="260" t="s">
        <v>341</v>
      </c>
      <c r="C16" s="260" t="s">
        <v>304</v>
      </c>
      <c r="D16" s="261">
        <v>26.44</v>
      </c>
      <c r="E16" s="261">
        <v>26.44</v>
      </c>
      <c r="F16" s="261">
        <v>26.44</v>
      </c>
      <c r="G16" s="261">
        <v>26.44</v>
      </c>
      <c r="H16" s="261">
        <v>26.44</v>
      </c>
      <c r="I16" s="261">
        <v>26.44</v>
      </c>
      <c r="J16" s="261">
        <v>26.44</v>
      </c>
      <c r="K16" s="261">
        <v>26.44</v>
      </c>
      <c r="L16" s="261">
        <v>26.44</v>
      </c>
      <c r="M16" s="261">
        <v>26.44</v>
      </c>
      <c r="N16" s="261">
        <v>26.44</v>
      </c>
      <c r="O16" s="261">
        <v>26.44</v>
      </c>
      <c r="P16" s="288">
        <v>1</v>
      </c>
      <c r="Q16" s="262">
        <v>44348</v>
      </c>
      <c r="R16" s="262">
        <v>46143</v>
      </c>
      <c r="S16" s="263" t="s">
        <v>306</v>
      </c>
    </row>
    <row r="17" spans="1:19" ht="45" customHeight="1" x14ac:dyDescent="0.3">
      <c r="A17" s="260" t="s">
        <v>342</v>
      </c>
      <c r="B17" s="260" t="s">
        <v>169</v>
      </c>
      <c r="C17" s="260" t="s">
        <v>304</v>
      </c>
      <c r="D17" s="261"/>
      <c r="E17" s="261"/>
      <c r="F17" s="261"/>
      <c r="G17" s="261">
        <v>262</v>
      </c>
      <c r="H17" s="261">
        <v>262</v>
      </c>
      <c r="I17" s="261">
        <v>262</v>
      </c>
      <c r="J17" s="261">
        <v>262</v>
      </c>
      <c r="K17" s="261">
        <v>262</v>
      </c>
      <c r="L17" s="261">
        <v>262</v>
      </c>
      <c r="M17" s="261">
        <v>262</v>
      </c>
      <c r="N17" s="261">
        <v>262</v>
      </c>
      <c r="O17" s="261">
        <v>262</v>
      </c>
      <c r="P17" s="288">
        <v>1</v>
      </c>
      <c r="Q17" s="262">
        <v>45017</v>
      </c>
      <c r="R17" s="262">
        <v>73050</v>
      </c>
      <c r="S17" s="263" t="s">
        <v>306</v>
      </c>
    </row>
    <row r="18" spans="1:19" ht="45" customHeight="1" x14ac:dyDescent="0.3">
      <c r="A18" s="260" t="s">
        <v>343</v>
      </c>
      <c r="B18" s="260" t="s">
        <v>169</v>
      </c>
      <c r="C18" s="260" t="s">
        <v>304</v>
      </c>
      <c r="D18" s="261"/>
      <c r="E18" s="261"/>
      <c r="F18" s="261"/>
      <c r="G18" s="261">
        <v>40</v>
      </c>
      <c r="H18" s="261">
        <v>40</v>
      </c>
      <c r="I18" s="261">
        <v>40</v>
      </c>
      <c r="J18" s="261">
        <v>40</v>
      </c>
      <c r="K18" s="261">
        <v>40</v>
      </c>
      <c r="L18" s="261">
        <v>40</v>
      </c>
      <c r="M18" s="261">
        <v>40</v>
      </c>
      <c r="N18" s="261">
        <v>40</v>
      </c>
      <c r="O18" s="261">
        <v>40</v>
      </c>
      <c r="P18" s="288">
        <v>1</v>
      </c>
      <c r="Q18" s="262">
        <v>45017</v>
      </c>
      <c r="R18" s="262">
        <v>73050</v>
      </c>
      <c r="S18" s="263" t="s">
        <v>306</v>
      </c>
    </row>
    <row r="19" spans="1:19" ht="45" customHeight="1" x14ac:dyDescent="0.3">
      <c r="A19" s="260" t="s">
        <v>344</v>
      </c>
      <c r="B19" s="260" t="s">
        <v>169</v>
      </c>
      <c r="C19" s="260" t="s">
        <v>304</v>
      </c>
      <c r="D19" s="261"/>
      <c r="E19" s="261"/>
      <c r="F19" s="261">
        <v>20</v>
      </c>
      <c r="G19" s="261">
        <v>20</v>
      </c>
      <c r="H19" s="261">
        <v>20</v>
      </c>
      <c r="I19" s="261">
        <v>20</v>
      </c>
      <c r="J19" s="261">
        <v>20</v>
      </c>
      <c r="K19" s="261">
        <v>20</v>
      </c>
      <c r="L19" s="261">
        <v>20</v>
      </c>
      <c r="M19" s="261">
        <v>20</v>
      </c>
      <c r="N19" s="261">
        <v>20</v>
      </c>
      <c r="O19" s="261">
        <v>20</v>
      </c>
      <c r="P19" s="288">
        <v>1</v>
      </c>
      <c r="Q19" s="262">
        <v>44986</v>
      </c>
      <c r="R19" s="262">
        <v>73050</v>
      </c>
      <c r="S19" s="263" t="s">
        <v>306</v>
      </c>
    </row>
    <row r="20" spans="1:19" ht="28.8" x14ac:dyDescent="0.3">
      <c r="A20" s="260" t="s">
        <v>345</v>
      </c>
      <c r="B20" s="260" t="s">
        <v>169</v>
      </c>
      <c r="C20" s="265" t="s">
        <v>349</v>
      </c>
      <c r="D20" s="261">
        <v>160</v>
      </c>
      <c r="E20" s="261">
        <v>160</v>
      </c>
      <c r="F20" s="261">
        <v>160</v>
      </c>
      <c r="G20" s="261">
        <v>160</v>
      </c>
      <c r="H20" s="261">
        <v>160</v>
      </c>
      <c r="I20" s="261">
        <v>160</v>
      </c>
      <c r="J20" s="261">
        <v>160</v>
      </c>
      <c r="K20" s="261"/>
      <c r="L20" s="261"/>
      <c r="M20" s="261"/>
      <c r="N20" s="261"/>
      <c r="O20" s="261"/>
      <c r="P20" s="288">
        <v>1</v>
      </c>
      <c r="Q20" s="262">
        <v>44805</v>
      </c>
      <c r="R20" s="262">
        <v>48457</v>
      </c>
      <c r="S20" s="263" t="s">
        <v>306</v>
      </c>
    </row>
    <row r="21" spans="1:19" x14ac:dyDescent="0.3">
      <c r="A21" s="272"/>
      <c r="B21" s="276" t="s">
        <v>335</v>
      </c>
      <c r="D21" s="243">
        <f t="shared" ref="D21:O21" si="1">SUMIF($P$16:$P$20, 1, D$16:D$20)</f>
        <v>186.44</v>
      </c>
      <c r="E21" s="243">
        <f t="shared" si="1"/>
        <v>186.44</v>
      </c>
      <c r="F21" s="243">
        <f t="shared" si="1"/>
        <v>206.44</v>
      </c>
      <c r="G21" s="243">
        <f t="shared" si="1"/>
        <v>508.44</v>
      </c>
      <c r="H21" s="243">
        <f t="shared" si="1"/>
        <v>508.44</v>
      </c>
      <c r="I21" s="243">
        <f t="shared" si="1"/>
        <v>508.44</v>
      </c>
      <c r="J21" s="243">
        <f t="shared" si="1"/>
        <v>508.44</v>
      </c>
      <c r="K21" s="243">
        <f t="shared" si="1"/>
        <v>348.44</v>
      </c>
      <c r="L21" s="243">
        <f t="shared" si="1"/>
        <v>348.44</v>
      </c>
      <c r="M21" s="243">
        <f t="shared" si="1"/>
        <v>348.44</v>
      </c>
      <c r="N21" s="243">
        <f t="shared" si="1"/>
        <v>348.44</v>
      </c>
      <c r="O21" s="243">
        <f t="shared" si="1"/>
        <v>348.44</v>
      </c>
    </row>
    <row r="22" spans="1:19" x14ac:dyDescent="0.3">
      <c r="B22" s="276" t="s">
        <v>336</v>
      </c>
      <c r="D22" s="243">
        <f t="shared" ref="D22:O22" si="2" xml:space="preserve"> SUMIF($P$16:$P$20, 2,D$16:D$20)</f>
        <v>0</v>
      </c>
      <c r="E22" s="243">
        <f t="shared" si="2"/>
        <v>0</v>
      </c>
      <c r="F22" s="243">
        <f t="shared" si="2"/>
        <v>0</v>
      </c>
      <c r="G22" s="243">
        <f t="shared" si="2"/>
        <v>0</v>
      </c>
      <c r="H22" s="243">
        <f t="shared" si="2"/>
        <v>0</v>
      </c>
      <c r="I22" s="243">
        <f t="shared" si="2"/>
        <v>0</v>
      </c>
      <c r="J22" s="243">
        <f t="shared" si="2"/>
        <v>0</v>
      </c>
      <c r="K22" s="243">
        <f t="shared" si="2"/>
        <v>0</v>
      </c>
      <c r="L22" s="243">
        <f t="shared" si="2"/>
        <v>0</v>
      </c>
      <c r="M22" s="243">
        <f t="shared" si="2"/>
        <v>0</v>
      </c>
      <c r="N22" s="243">
        <f t="shared" si="2"/>
        <v>0</v>
      </c>
      <c r="O22" s="243">
        <f t="shared" si="2"/>
        <v>0</v>
      </c>
    </row>
    <row r="23" spans="1:19" x14ac:dyDescent="0.3">
      <c r="B23" s="276" t="s">
        <v>350</v>
      </c>
      <c r="D23" s="243">
        <f t="shared" ref="D23:O23" si="3" xml:space="preserve"> SUMIF($P$16:$P$20, 3,D$16:D$20)</f>
        <v>0</v>
      </c>
      <c r="E23" s="243">
        <f t="shared" si="3"/>
        <v>0</v>
      </c>
      <c r="F23" s="243">
        <f t="shared" si="3"/>
        <v>0</v>
      </c>
      <c r="G23" s="243">
        <f t="shared" si="3"/>
        <v>0</v>
      </c>
      <c r="H23" s="243">
        <f t="shared" si="3"/>
        <v>0</v>
      </c>
      <c r="I23" s="243">
        <f t="shared" si="3"/>
        <v>0</v>
      </c>
      <c r="J23" s="243">
        <f t="shared" si="3"/>
        <v>0</v>
      </c>
      <c r="K23" s="243">
        <f t="shared" si="3"/>
        <v>0</v>
      </c>
      <c r="L23" s="243">
        <f t="shared" si="3"/>
        <v>0</v>
      </c>
      <c r="M23" s="243">
        <f t="shared" si="3"/>
        <v>0</v>
      </c>
      <c r="N23" s="243">
        <f t="shared" si="3"/>
        <v>0</v>
      </c>
      <c r="O23" s="243">
        <f t="shared" si="3"/>
        <v>0</v>
      </c>
    </row>
    <row r="24" spans="1:19" x14ac:dyDescent="0.3">
      <c r="B24" s="281" t="s">
        <v>337</v>
      </c>
      <c r="D24" s="282">
        <f>SUM(D21:D22)</f>
        <v>186.44</v>
      </c>
      <c r="E24" s="282">
        <f t="shared" ref="E24:O24" si="4">SUM(E21:E22)</f>
        <v>186.44</v>
      </c>
      <c r="F24" s="282">
        <f t="shared" si="4"/>
        <v>206.44</v>
      </c>
      <c r="G24" s="282">
        <f t="shared" si="4"/>
        <v>508.44</v>
      </c>
      <c r="H24" s="282">
        <f t="shared" si="4"/>
        <v>508.44</v>
      </c>
      <c r="I24" s="282">
        <f t="shared" si="4"/>
        <v>508.44</v>
      </c>
      <c r="J24" s="282">
        <f t="shared" si="4"/>
        <v>508.44</v>
      </c>
      <c r="K24" s="282">
        <f t="shared" si="4"/>
        <v>348.44</v>
      </c>
      <c r="L24" s="282">
        <f t="shared" si="4"/>
        <v>348.44</v>
      </c>
      <c r="M24" s="282">
        <f t="shared" si="4"/>
        <v>348.44</v>
      </c>
      <c r="N24" s="282">
        <f t="shared" si="4"/>
        <v>348.44</v>
      </c>
      <c r="O24" s="282">
        <f t="shared" si="4"/>
        <v>348.44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CC5E0-2F52-4653-A797-94DFEDD27F1B}">
  <sheetPr>
    <pageSetUpPr fitToPage="1"/>
  </sheetPr>
  <dimension ref="A1:AK32"/>
  <sheetViews>
    <sheetView zoomScaleNormal="100" workbookViewId="0">
      <selection activeCell="C20" sqref="C20"/>
    </sheetView>
  </sheetViews>
  <sheetFormatPr defaultRowHeight="13.2" x14ac:dyDescent="0.25"/>
  <cols>
    <col min="1" max="1" width="19.33203125" customWidth="1"/>
    <col min="2" max="2" width="30" customWidth="1"/>
    <col min="3" max="6" width="9.44140625" customWidth="1"/>
    <col min="7" max="7" width="9.5546875" customWidth="1"/>
    <col min="8" max="8" width="10.5546875" customWidth="1"/>
    <col min="9" max="9" width="10.5546875" style="3" customWidth="1"/>
    <col min="10" max="10" width="10.6640625" customWidth="1"/>
    <col min="11" max="11" width="10.44140625" customWidth="1"/>
    <col min="12" max="12" width="10" customWidth="1"/>
    <col min="13" max="13" width="10.44140625" customWidth="1"/>
    <col min="14" max="14" width="11.109375" customWidth="1"/>
    <col min="15" max="15" width="16.33203125" bestFit="1" customWidth="1"/>
    <col min="16" max="16" width="11.5546875" customWidth="1"/>
    <col min="17" max="18" width="10.109375" customWidth="1"/>
    <col min="19" max="19" width="11.6640625" customWidth="1"/>
    <col min="20" max="21" width="15.44140625" customWidth="1"/>
    <col min="22" max="22" width="10.88671875" customWidth="1"/>
    <col min="23" max="23" width="42.44140625" customWidth="1"/>
    <col min="25" max="25" width="9.88671875" customWidth="1"/>
    <col min="36" max="36" width="13.88671875" bestFit="1" customWidth="1"/>
  </cols>
  <sheetData>
    <row r="1" spans="1:37" x14ac:dyDescent="0.25">
      <c r="G1" s="1"/>
      <c r="H1" s="2" t="s">
        <v>0</v>
      </c>
    </row>
    <row r="2" spans="1:37" x14ac:dyDescent="0.25">
      <c r="A2" s="4" t="s">
        <v>1</v>
      </c>
      <c r="B2" s="5" t="s">
        <v>2</v>
      </c>
      <c r="C2" s="6"/>
      <c r="D2" s="6"/>
      <c r="E2" s="6"/>
      <c r="F2" s="7"/>
      <c r="G2" s="7"/>
      <c r="H2" s="7"/>
    </row>
    <row r="3" spans="1:37" ht="39.6" x14ac:dyDescent="0.25">
      <c r="A3" s="8" t="s">
        <v>3</v>
      </c>
      <c r="B3" s="8" t="s">
        <v>4</v>
      </c>
      <c r="C3" s="9">
        <v>45292</v>
      </c>
      <c r="D3" s="9">
        <v>45323</v>
      </c>
      <c r="E3" s="9">
        <v>45352</v>
      </c>
      <c r="F3" s="9">
        <v>45383</v>
      </c>
      <c r="G3" s="9">
        <v>45413</v>
      </c>
      <c r="H3" s="9">
        <v>45444</v>
      </c>
      <c r="I3" s="9">
        <v>45474</v>
      </c>
      <c r="J3" s="9">
        <v>45505</v>
      </c>
      <c r="K3" s="9">
        <v>45536</v>
      </c>
      <c r="L3" s="9">
        <v>45566</v>
      </c>
      <c r="M3" s="9">
        <v>45597</v>
      </c>
      <c r="N3" s="9">
        <v>45627</v>
      </c>
      <c r="O3" s="8" t="s">
        <v>5</v>
      </c>
      <c r="P3" s="8" t="s">
        <v>6</v>
      </c>
      <c r="Q3" s="8" t="s">
        <v>7</v>
      </c>
      <c r="R3" s="8" t="s">
        <v>8</v>
      </c>
      <c r="S3" s="10" t="s">
        <v>9</v>
      </c>
      <c r="T3" s="8" t="s">
        <v>10</v>
      </c>
      <c r="U3" s="8" t="s">
        <v>11</v>
      </c>
      <c r="V3" s="11"/>
      <c r="Z3" s="12"/>
      <c r="AA3" s="12"/>
      <c r="AB3" s="12"/>
    </row>
    <row r="4" spans="1:37" x14ac:dyDescent="0.25">
      <c r="A4" s="8"/>
      <c r="B4" s="8"/>
      <c r="C4" s="13">
        <f t="shared" ref="C4:N4" si="0">SUM(C5:C13)</f>
        <v>494.76</v>
      </c>
      <c r="D4" s="13">
        <f t="shared" si="0"/>
        <v>509.87</v>
      </c>
      <c r="E4" s="13">
        <f t="shared" si="0"/>
        <v>494.65999999999997</v>
      </c>
      <c r="F4" s="13">
        <f t="shared" si="0"/>
        <v>495.74</v>
      </c>
      <c r="G4" s="13">
        <f t="shared" si="0"/>
        <v>495.24</v>
      </c>
      <c r="H4" s="13">
        <f t="shared" si="0"/>
        <v>494.4</v>
      </c>
      <c r="I4" s="13">
        <f t="shared" si="0"/>
        <v>500.77</v>
      </c>
      <c r="J4" s="13">
        <f t="shared" si="0"/>
        <v>496.86</v>
      </c>
      <c r="K4" s="13">
        <f t="shared" si="0"/>
        <v>493.82</v>
      </c>
      <c r="L4" s="13">
        <f t="shared" si="0"/>
        <v>503.52</v>
      </c>
      <c r="M4" s="13">
        <f t="shared" si="0"/>
        <v>508.36</v>
      </c>
      <c r="N4" s="13">
        <f t="shared" si="0"/>
        <v>494.87</v>
      </c>
      <c r="O4" s="8"/>
      <c r="P4" s="8"/>
      <c r="Q4" s="8"/>
      <c r="R4" s="8"/>
      <c r="S4" s="8"/>
      <c r="T4" s="8"/>
      <c r="U4" s="8"/>
      <c r="V4" s="11"/>
      <c r="W4" s="14" t="s">
        <v>12</v>
      </c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</row>
    <row r="5" spans="1:37" x14ac:dyDescent="0.25">
      <c r="A5" s="15" t="s">
        <v>20</v>
      </c>
      <c r="B5" s="16" t="s">
        <v>21</v>
      </c>
      <c r="C5" s="17">
        <f>VLOOKUP($B5,'[12]2023 Draft NQC_081922'!$A$2:$O$2009,3+MONTH('PGE CAM eligible contracts ''24'!C$3),FALSE)</f>
        <v>0.43</v>
      </c>
      <c r="D5" s="17">
        <f>VLOOKUP($B5,'[12]2023 Draft NQC_081922'!$A$2:$O$2009,3+MONTH('PGE CAM eligible contracts ''24'!D$3),FALSE)</f>
        <v>7.78</v>
      </c>
      <c r="E5" s="17">
        <f>VLOOKUP($B5,'[12]2023 Draft NQC_081922'!$A$2:$O$2009,3+MONTH('PGE CAM eligible contracts ''24'!E$3),FALSE)</f>
        <v>0.23</v>
      </c>
      <c r="F5" s="17">
        <f>VLOOKUP($B5,'[12]2023 Draft NQC_081922'!$A$2:$O$2009,3+MONTH('PGE CAM eligible contracts ''24'!F$3),FALSE)</f>
        <v>2.97</v>
      </c>
      <c r="G5" s="17">
        <f>VLOOKUP($B5,'[12]2023 Draft NQC_081922'!$A$2:$O$2009,3+MONTH('PGE CAM eligible contracts ''24'!G$3),FALSE)</f>
        <v>0.91</v>
      </c>
      <c r="H5" s="17">
        <f>VLOOKUP($B5,'[12]2023 Draft NQC_081922'!$A$2:$O$2009,3+MONTH('PGE CAM eligible contracts ''24'!H$3),FALSE)</f>
        <v>0.66</v>
      </c>
      <c r="I5" s="17">
        <f>VLOOKUP($B5,'[12]2023 Draft NQC_081922'!$A$2:$O$3009,3+MONTH('PGE CAM eligible contracts ''24'!I$3),FALSE)</f>
        <v>0.55000000000000004</v>
      </c>
      <c r="J5" s="18">
        <v>0</v>
      </c>
      <c r="K5" s="18">
        <v>0</v>
      </c>
      <c r="L5" s="18">
        <v>0</v>
      </c>
      <c r="M5" s="18">
        <v>0</v>
      </c>
      <c r="N5" s="18">
        <v>0</v>
      </c>
      <c r="O5" s="17" t="str">
        <f>INDEX('[12]2023 Draft NQC_081922'!C:C,MATCH('PGE CAM eligible contracts ''24'!$B5,'[12]2023 Draft NQC_081922'!$A:$A,0))</f>
        <v>Bay Area</v>
      </c>
      <c r="P5" s="17">
        <f>IF(O5="CAISO System","0.00",J5)</f>
        <v>0</v>
      </c>
      <c r="Q5" s="17">
        <v>4</v>
      </c>
      <c r="R5" s="17" t="s">
        <v>15</v>
      </c>
      <c r="S5" s="17" t="str">
        <f t="shared" ref="S5:S12" si="1">IFERROR(INDEX($AJ$6:$AJ$13,MATCH(B5,$W$6:$W$11,0)),"")</f>
        <v/>
      </c>
      <c r="T5" s="19">
        <v>42948</v>
      </c>
      <c r="U5" s="20">
        <v>45504</v>
      </c>
      <c r="V5" s="21"/>
      <c r="X5" s="22">
        <v>44927</v>
      </c>
      <c r="Y5" s="23">
        <v>44958</v>
      </c>
      <c r="Z5" s="22">
        <v>44986</v>
      </c>
      <c r="AA5" s="23">
        <v>45017</v>
      </c>
      <c r="AB5" s="22">
        <v>45047</v>
      </c>
      <c r="AC5" s="23">
        <v>45078</v>
      </c>
      <c r="AD5" s="22">
        <v>45108</v>
      </c>
      <c r="AE5" s="23">
        <v>45139</v>
      </c>
      <c r="AF5" s="22">
        <v>45170</v>
      </c>
      <c r="AG5" s="23">
        <v>45200</v>
      </c>
      <c r="AH5" s="22">
        <v>45231</v>
      </c>
      <c r="AI5" s="23">
        <v>45261</v>
      </c>
      <c r="AJ5" s="24" t="s">
        <v>16</v>
      </c>
    </row>
    <row r="6" spans="1:37" x14ac:dyDescent="0.25">
      <c r="A6" s="15" t="s">
        <v>22</v>
      </c>
      <c r="B6" s="16" t="s">
        <v>23</v>
      </c>
      <c r="C6" s="17">
        <f>VLOOKUP($B6,'[12]2023 Draft NQC_081922'!$A$2:$O$2009,3+MONTH('PGE CAM eligible contracts ''24'!C$3),FALSE)</f>
        <v>0</v>
      </c>
      <c r="D6" s="17">
        <f>VLOOKUP($B6,'[12]2023 Draft NQC_081922'!$A$2:$O$2009,3+MONTH('PGE CAM eligible contracts ''24'!D$3),FALSE)</f>
        <v>7.46</v>
      </c>
      <c r="E6" s="17">
        <f>VLOOKUP($B6,'[12]2023 Draft NQC_081922'!$A$2:$O$2009,3+MONTH('PGE CAM eligible contracts ''24'!E$3),FALSE)</f>
        <v>0.19</v>
      </c>
      <c r="F6" s="17">
        <f>VLOOKUP($B6,'[12]2023 Draft NQC_081922'!$A$2:$O$2009,3+MONTH('PGE CAM eligible contracts ''24'!F$3),FALSE)</f>
        <v>0</v>
      </c>
      <c r="G6" s="17">
        <f>VLOOKUP($B6,'[12]2023 Draft NQC_081922'!$A$2:$O$2009,3+MONTH('PGE CAM eligible contracts ''24'!G$3),FALSE)</f>
        <v>0</v>
      </c>
      <c r="H6" s="17">
        <f>VLOOKUP($B6,'[12]2023 Draft NQC_081922'!$A$2:$O$2009,3+MONTH('PGE CAM eligible contracts ''24'!H$3),FALSE)</f>
        <v>0</v>
      </c>
      <c r="I6" s="17">
        <f>VLOOKUP($B6,'[12]2023 Draft NQC_081922'!$A$2:$O$3009,3+MONTH('PGE CAM eligible contracts ''24'!I$3),FALSE)</f>
        <v>6.49</v>
      </c>
      <c r="J6" s="17">
        <f>VLOOKUP($B6,'[12]2023 Draft NQC_081922'!$A$2:$O$3009,3+MONTH('PGE CAM eligible contracts ''24'!J$3),FALSE)</f>
        <v>3.33</v>
      </c>
      <c r="K6" s="17">
        <f>VLOOKUP($B6,'[12]2023 Draft NQC_081922'!$A$2:$O$3009,3+MONTH('PGE CAM eligible contracts ''24'!K$3),FALSE)</f>
        <v>0</v>
      </c>
      <c r="L6" s="17">
        <f>VLOOKUP($B6,'[12]2023 Draft NQC_081922'!$A$2:$O$2009,3+MONTH('PGE CAM eligible contracts ''24'!L$3),FALSE)</f>
        <v>11.34</v>
      </c>
      <c r="M6" s="17">
        <f>VLOOKUP($B6,'[12]2023 Draft NQC_081922'!$A$2:$O$2009,3+MONTH('PGE CAM eligible contracts ''24'!M$3),FALSE)</f>
        <v>16.559999999999999</v>
      </c>
      <c r="N6" s="17">
        <f>VLOOKUP($B6,'[12]2023 Draft NQC_081922'!$A$2:$O$2009,3+MONTH('PGE CAM eligible contracts ''24'!N$3),FALSE)</f>
        <v>0</v>
      </c>
      <c r="O6" s="17" t="str">
        <f>INDEX('[12]2023 Draft NQC_081922'!C:C,MATCH('PGE CAM eligible contracts ''24'!$B6,'[12]2023 Draft NQC_081922'!$A:$A,0))</f>
        <v>Bay Area</v>
      </c>
      <c r="P6" s="17">
        <f>IF(O6="CAISO System","0.00",J6)</f>
        <v>3.33</v>
      </c>
      <c r="Q6" s="17">
        <v>4</v>
      </c>
      <c r="R6" s="17" t="s">
        <v>15</v>
      </c>
      <c r="S6" s="17" t="str">
        <f t="shared" si="1"/>
        <v/>
      </c>
      <c r="T6" s="19">
        <v>41852</v>
      </c>
      <c r="U6" s="19">
        <v>46234</v>
      </c>
      <c r="V6" s="21"/>
      <c r="W6" s="30" t="s">
        <v>24</v>
      </c>
      <c r="X6" s="26">
        <v>200</v>
      </c>
      <c r="Y6" s="26">
        <v>200</v>
      </c>
      <c r="Z6" s="26">
        <v>200</v>
      </c>
      <c r="AA6" s="26">
        <f>INDEX('[12]2023 Draft EFC_081822'!E:E,MATCH('PGE CAM eligible contracts ''24'!$W6,'[12]2023 Draft EFC_081822'!$A:$A,0))</f>
        <v>200</v>
      </c>
      <c r="AB6" s="26">
        <f>INDEX('[12]2023 Draft EFC_081822'!F:F,MATCH('PGE CAM eligible contracts ''24'!$W6,'[12]2023 Draft EFC_081822'!$A:$A,0))</f>
        <v>200</v>
      </c>
      <c r="AC6" s="26">
        <f>INDEX('[12]2023 Draft EFC_081822'!G:G,MATCH('PGE CAM eligible contracts ''24'!$W6,'[12]2023 Draft EFC_081822'!$A:$A,0))</f>
        <v>200</v>
      </c>
      <c r="AD6" s="26">
        <f>INDEX('[12]2023 Draft EFC_081822'!H:H,MATCH('PGE CAM eligible contracts ''24'!$W6,'[12]2023 Draft EFC_081822'!$A:$A,0))</f>
        <v>200</v>
      </c>
      <c r="AE6" s="26">
        <f>INDEX('[12]2023 Draft EFC_081822'!I:I,MATCH('PGE CAM eligible contracts ''24'!$W6,'[12]2023 Draft EFC_081822'!$A:$A,0))</f>
        <v>200</v>
      </c>
      <c r="AF6" s="26">
        <f>INDEX('[12]2023 Draft EFC_081822'!J:J,MATCH('PGE CAM eligible contracts ''24'!$W6,'[12]2023 Draft EFC_081822'!$A:$A,0))</f>
        <v>200</v>
      </c>
      <c r="AG6" s="26">
        <f>INDEX('[12]2023 Draft EFC_081822'!K:K,MATCH('PGE CAM eligible contracts ''24'!$W6,'[12]2023 Draft EFC_081822'!$A:$A,0))</f>
        <v>200</v>
      </c>
      <c r="AH6" s="26">
        <f>INDEX('[12]2023 Draft EFC_081822'!L:L,MATCH('PGE CAM eligible contracts ''24'!$W6,'[12]2023 Draft EFC_081822'!$A:$A,0))</f>
        <v>200</v>
      </c>
      <c r="AI6" s="26">
        <f>INDEX('[12]2023 Draft EFC_081822'!M:M,MATCH('PGE CAM eligible contracts ''24'!$W6,'[12]2023 Draft EFC_081822'!$A:$A,0))</f>
        <v>200</v>
      </c>
      <c r="AJ6" s="28">
        <v>1</v>
      </c>
    </row>
    <row r="7" spans="1:37" x14ac:dyDescent="0.25">
      <c r="A7" s="15" t="s">
        <v>25</v>
      </c>
      <c r="B7" s="16" t="s">
        <v>26</v>
      </c>
      <c r="C7" s="17">
        <f>VLOOKUP($B7,'[12]2023 Draft NQC_081922'!$A$2:$O$2009,3+MONTH('PGE CAM eligible contracts ''24'!C$3),FALSE)</f>
        <v>0.17</v>
      </c>
      <c r="D7" s="17">
        <f>VLOOKUP($B7,'[12]2023 Draft NQC_081922'!$A$2:$O$2009,3+MONTH('PGE CAM eligible contracts ''24'!D$3),FALSE)</f>
        <v>0.1</v>
      </c>
      <c r="E7" s="17">
        <f>VLOOKUP($B7,'[12]2023 Draft NQC_081922'!$A$2:$O$2009,3+MONTH('PGE CAM eligible contracts ''24'!E$3),FALSE)</f>
        <v>0.13</v>
      </c>
      <c r="F7" s="17">
        <f>VLOOKUP($B7,'[12]2023 Draft NQC_081922'!$A$2:$O$2009,3+MONTH('PGE CAM eligible contracts ''24'!F$3),FALSE)</f>
        <v>0.14000000000000001</v>
      </c>
      <c r="G7" s="17">
        <f>VLOOKUP($B7,'[12]2023 Draft NQC_081922'!$A$2:$O$2009,3+MONTH('PGE CAM eligible contracts ''24'!G$3),FALSE)</f>
        <v>0.08</v>
      </c>
      <c r="H7" s="17">
        <f>VLOOKUP($B7,'[12]2023 Draft NQC_081922'!$A$2:$O$2009,3+MONTH('PGE CAM eligible contracts ''24'!H$3),FALSE)</f>
        <v>0.15</v>
      </c>
      <c r="I7" s="17">
        <f>VLOOKUP($B7,'[12]2023 Draft NQC_081922'!$A$2:$O$3009,3+MONTH('PGE CAM eligible contracts ''24'!I$3),FALSE)</f>
        <v>0.1</v>
      </c>
      <c r="J7" s="17">
        <f>VLOOKUP($B7,'[12]2023 Draft NQC_081922'!$A$2:$O$3009,3+MONTH('PGE CAM eligible contracts ''24'!J$3),FALSE)</f>
        <v>0.14000000000000001</v>
      </c>
      <c r="K7" s="17">
        <f>VLOOKUP($B7,'[12]2023 Draft NQC_081922'!$A$2:$O$3009,3+MONTH('PGE CAM eligible contracts ''24'!K$3),FALSE)</f>
        <v>0.14000000000000001</v>
      </c>
      <c r="L7" s="17">
        <f>VLOOKUP($B7,'[12]2023 Draft NQC_081922'!$A$2:$O$2009,3+MONTH('PGE CAM eligible contracts ''24'!L$3),FALSE)</f>
        <v>0.25</v>
      </c>
      <c r="M7" s="17">
        <f>VLOOKUP($B7,'[12]2023 Draft NQC_081922'!$A$2:$O$2009,3+MONTH('PGE CAM eligible contracts ''24'!M$3),FALSE)</f>
        <v>0.28999999999999998</v>
      </c>
      <c r="N7" s="17">
        <f>VLOOKUP($B7,'[12]2023 Draft NQC_081922'!$A$2:$O$2009,3+MONTH('PGE CAM eligible contracts ''24'!N$3),FALSE)</f>
        <v>0.31</v>
      </c>
      <c r="O7" s="17" t="str">
        <f>INDEX('[12]2023 Draft NQC_081922'!C:C,MATCH('PGE CAM eligible contracts ''24'!$B7,'[12]2023 Draft NQC_081922'!$A:$A,0))</f>
        <v>CAISO System</v>
      </c>
      <c r="P7" s="17" t="str">
        <f t="shared" ref="P7:P13" si="2">IF(O7="CAISO System","0.00",J7)</f>
        <v>0.00</v>
      </c>
      <c r="Q7" s="17">
        <v>4</v>
      </c>
      <c r="R7" s="17" t="s">
        <v>15</v>
      </c>
      <c r="S7" s="17" t="str">
        <f t="shared" si="1"/>
        <v/>
      </c>
      <c r="T7" s="19">
        <v>43739</v>
      </c>
      <c r="U7" s="19">
        <v>46295</v>
      </c>
      <c r="V7" s="29"/>
      <c r="W7" s="30" t="s">
        <v>27</v>
      </c>
      <c r="X7" s="26">
        <v>200</v>
      </c>
      <c r="Y7" s="26">
        <v>200</v>
      </c>
      <c r="Z7" s="26">
        <v>200</v>
      </c>
      <c r="AA7" s="26">
        <f>INDEX('[12]2023 Draft EFC_081822'!E:E,MATCH('PGE CAM eligible contracts ''24'!$W7,'[12]2023 Draft EFC_081822'!$A:$A,0))</f>
        <v>200</v>
      </c>
      <c r="AB7" s="26">
        <f>INDEX('[12]2023 Draft EFC_081822'!F:F,MATCH('PGE CAM eligible contracts ''24'!$W7,'[12]2023 Draft EFC_081822'!$A:$A,0))</f>
        <v>200</v>
      </c>
      <c r="AC7" s="26">
        <f>INDEX('[12]2023 Draft EFC_081822'!G:G,MATCH('PGE CAM eligible contracts ''24'!$W7,'[12]2023 Draft EFC_081822'!$A:$A,0))</f>
        <v>200</v>
      </c>
      <c r="AD7" s="26">
        <f>INDEX('[12]2023 Draft EFC_081822'!H:H,MATCH('PGE CAM eligible contracts ''24'!$W7,'[12]2023 Draft EFC_081822'!$A:$A,0))</f>
        <v>200</v>
      </c>
      <c r="AE7" s="26">
        <f>INDEX('[12]2023 Draft EFC_081822'!I:I,MATCH('PGE CAM eligible contracts ''24'!$W7,'[12]2023 Draft EFC_081822'!$A:$A,0))</f>
        <v>200</v>
      </c>
      <c r="AF7" s="26">
        <f>INDEX('[12]2023 Draft EFC_081822'!J:J,MATCH('PGE CAM eligible contracts ''24'!$W7,'[12]2023 Draft EFC_081822'!$A:$A,0))</f>
        <v>200</v>
      </c>
      <c r="AG7" s="26">
        <f>INDEX('[12]2023 Draft EFC_081822'!K:K,MATCH('PGE CAM eligible contracts ''24'!$W7,'[12]2023 Draft EFC_081822'!$A:$A,0))</f>
        <v>200</v>
      </c>
      <c r="AH7" s="26">
        <f>INDEX('[12]2023 Draft EFC_081822'!L:L,MATCH('PGE CAM eligible contracts ''24'!$W7,'[12]2023 Draft EFC_081822'!$A:$A,0))</f>
        <v>200</v>
      </c>
      <c r="AI7" s="26">
        <f>INDEX('[12]2023 Draft EFC_081822'!M:M,MATCH('PGE CAM eligible contracts ''24'!$W7,'[12]2023 Draft EFC_081822'!$A:$A,0))</f>
        <v>200</v>
      </c>
      <c r="AJ7" s="28">
        <v>1</v>
      </c>
    </row>
    <row r="8" spans="1:37" x14ac:dyDescent="0.25">
      <c r="A8" s="31" t="s">
        <v>28</v>
      </c>
      <c r="B8" s="32" t="s">
        <v>29</v>
      </c>
      <c r="C8" s="17">
        <f>VLOOKUP($B8,'[12]2023 Draft NQC_081922'!$A$2:$O$2009,3+MONTH('PGE CAM eligible contracts ''24'!C$3),FALSE)</f>
        <v>11.52</v>
      </c>
      <c r="D8" s="17">
        <f>VLOOKUP($B8,'[12]2023 Draft NQC_081922'!$A$2:$O$2009,3+MONTH('PGE CAM eligible contracts ''24'!D$3),FALSE)</f>
        <v>11.84</v>
      </c>
      <c r="E8" s="17">
        <f>VLOOKUP($B8,'[12]2023 Draft NQC_081922'!$A$2:$O$2009,3+MONTH('PGE CAM eligible contracts ''24'!E$3),FALSE)</f>
        <v>11.48</v>
      </c>
      <c r="F8" s="17">
        <f>VLOOKUP($B8,'[12]2023 Draft NQC_081922'!$A$2:$O$2009,3+MONTH('PGE CAM eligible contracts ''24'!F$3),FALSE)</f>
        <v>10.039999999999999</v>
      </c>
      <c r="G8" s="17">
        <f>VLOOKUP($B8,'[12]2023 Draft NQC_081922'!$A$2:$O$2009,3+MONTH('PGE CAM eligible contracts ''24'!G$3),FALSE)</f>
        <v>11.68</v>
      </c>
      <c r="H8" s="17">
        <f>VLOOKUP($B8,'[12]2023 Draft NQC_081922'!$A$2:$O$2009,3+MONTH('PGE CAM eligible contracts ''24'!H$3),FALSE)</f>
        <v>11.01</v>
      </c>
      <c r="I8" s="17">
        <f>VLOOKUP($B8,'[12]2023 Draft NQC_081922'!$A$2:$O$3009,3+MONTH('PGE CAM eligible contracts ''24'!I$3),FALSE)</f>
        <v>11.07</v>
      </c>
      <c r="J8" s="17">
        <f>VLOOKUP($B8,'[12]2023 Draft NQC_081922'!$A$2:$O$3009,3+MONTH('PGE CAM eligible contracts ''24'!J$3),FALSE)</f>
        <v>10.82</v>
      </c>
      <c r="K8" s="17">
        <f>VLOOKUP($B8,'[12]2023 Draft NQC_081922'!$A$2:$O$3009,3+MONTH('PGE CAM eligible contracts ''24'!K$3),FALSE)</f>
        <v>11.09</v>
      </c>
      <c r="L8" s="17">
        <f>VLOOKUP($B8,'[12]2023 Draft NQC_081922'!$A$2:$O$2009,3+MONTH('PGE CAM eligible contracts ''24'!L$3),FALSE)</f>
        <v>9.36</v>
      </c>
      <c r="M8" s="17">
        <f>VLOOKUP($B8,'[12]2023 Draft NQC_081922'!$A$2:$O$2009,3+MONTH('PGE CAM eligible contracts ''24'!M$3),FALSE)</f>
        <v>8.91</v>
      </c>
      <c r="N8" s="17">
        <f>VLOOKUP($B8,'[12]2023 Draft NQC_081922'!$A$2:$O$2009,3+MONTH('PGE CAM eligible contracts ''24'!N$3),FALSE)</f>
        <v>11.87</v>
      </c>
      <c r="O8" s="17" t="str">
        <f>INDEX('[12]2023 Draft NQC_081922'!C:C,MATCH('PGE CAM eligible contracts ''24'!$B8,'[12]2023 Draft NQC_081922'!$A:$A,0))</f>
        <v>CAISO System</v>
      </c>
      <c r="P8" s="17" t="str">
        <f t="shared" si="2"/>
        <v>0.00</v>
      </c>
      <c r="Q8" s="17">
        <v>4</v>
      </c>
      <c r="R8" s="17" t="s">
        <v>15</v>
      </c>
      <c r="S8" s="17" t="str">
        <f t="shared" si="1"/>
        <v/>
      </c>
      <c r="T8" s="19">
        <v>43800</v>
      </c>
      <c r="U8" s="19">
        <v>46356</v>
      </c>
      <c r="V8" s="29"/>
      <c r="W8" s="30" t="s">
        <v>30</v>
      </c>
      <c r="X8" s="26">
        <v>200</v>
      </c>
      <c r="Y8" s="26">
        <v>200</v>
      </c>
      <c r="Z8" s="26">
        <v>200</v>
      </c>
      <c r="AA8" s="26">
        <f>INDEX('[12]2023 Draft EFC_081822'!E:E,MATCH('PGE CAM eligible contracts ''24'!$W8,'[12]2023 Draft EFC_081822'!$A:$A,0))</f>
        <v>200</v>
      </c>
      <c r="AB8" s="26">
        <f>INDEX('[12]2023 Draft EFC_081822'!F:F,MATCH('PGE CAM eligible contracts ''24'!$W8,'[12]2023 Draft EFC_081822'!$A:$A,0))</f>
        <v>200</v>
      </c>
      <c r="AC8" s="26">
        <f>INDEX('[12]2023 Draft EFC_081822'!G:G,MATCH('PGE CAM eligible contracts ''24'!$W8,'[12]2023 Draft EFC_081822'!$A:$A,0))</f>
        <v>200</v>
      </c>
      <c r="AD8" s="26">
        <f>INDEX('[12]2023 Draft EFC_081822'!H:H,MATCH('PGE CAM eligible contracts ''24'!$W8,'[12]2023 Draft EFC_081822'!$A:$A,0))</f>
        <v>200</v>
      </c>
      <c r="AE8" s="26">
        <f>INDEX('[12]2023 Draft EFC_081822'!I:I,MATCH('PGE CAM eligible contracts ''24'!$W8,'[12]2023 Draft EFC_081822'!$A:$A,0))</f>
        <v>200</v>
      </c>
      <c r="AF8" s="26">
        <f>INDEX('[12]2023 Draft EFC_081822'!J:J,MATCH('PGE CAM eligible contracts ''24'!$W8,'[12]2023 Draft EFC_081822'!$A:$A,0))</f>
        <v>200</v>
      </c>
      <c r="AG8" s="26">
        <f>INDEX('[12]2023 Draft EFC_081822'!K:K,MATCH('PGE CAM eligible contracts ''24'!$W8,'[12]2023 Draft EFC_081822'!$A:$A,0))</f>
        <v>200</v>
      </c>
      <c r="AH8" s="26">
        <f>INDEX('[12]2023 Draft EFC_081822'!L:L,MATCH('PGE CAM eligible contracts ''24'!$W8,'[12]2023 Draft EFC_081822'!$A:$A,0))</f>
        <v>200</v>
      </c>
      <c r="AI8" s="26">
        <f>INDEX('[12]2023 Draft EFC_081822'!M:M,MATCH('PGE CAM eligible contracts ''24'!$W8,'[12]2023 Draft EFC_081822'!$A:$A,0))</f>
        <v>200</v>
      </c>
      <c r="AJ8" s="28">
        <v>1</v>
      </c>
    </row>
    <row r="9" spans="1:37" x14ac:dyDescent="0.25">
      <c r="A9" s="33" t="s">
        <v>31</v>
      </c>
      <c r="B9" s="34" t="s">
        <v>32</v>
      </c>
      <c r="C9" s="17">
        <f>VLOOKUP($B9,'[12]2023 Draft NQC_081922'!$A$2:$O$2009,3+MONTH('PGE CAM eligible contracts ''24'!C$3),FALSE)</f>
        <v>0.14000000000000001</v>
      </c>
      <c r="D9" s="17">
        <f>VLOOKUP($B9,'[12]2023 Draft NQC_081922'!$A$2:$O$2009,3+MONTH('PGE CAM eligible contracts ''24'!D$3),FALSE)</f>
        <v>0.19</v>
      </c>
      <c r="E9" s="17">
        <f>VLOOKUP($B9,'[12]2023 Draft NQC_081922'!$A$2:$O$2009,3+MONTH('PGE CAM eligible contracts ''24'!E$3),FALSE)</f>
        <v>0.13</v>
      </c>
      <c r="F9" s="17">
        <f>VLOOKUP($B9,'[12]2023 Draft NQC_081922'!$A$2:$O$2009,3+MONTH('PGE CAM eligible contracts ''24'!F$3),FALSE)</f>
        <v>0.09</v>
      </c>
      <c r="G9" s="17">
        <f>VLOOKUP($B9,'[12]2023 Draft NQC_081922'!$A$2:$O$2009,3+MONTH('PGE CAM eligible contracts ''24'!G$3),FALSE)</f>
        <v>7.0000000000000007E-2</v>
      </c>
      <c r="H9" s="17">
        <f>VLOOKUP($B9,'[12]2023 Draft NQC_081922'!$A$2:$O$2009,3+MONTH('PGE CAM eligible contracts ''24'!H$3),FALSE)</f>
        <v>0.08</v>
      </c>
      <c r="I9" s="17">
        <f>VLOOKUP($B9,'[12]2023 Draft NQC_081922'!$A$2:$O$3009,3+MONTH('PGE CAM eligible contracts ''24'!I$3),FALSE)</f>
        <v>0.06</v>
      </c>
      <c r="J9" s="17">
        <f>VLOOKUP($B9,'[12]2023 Draft NQC_081922'!$A$2:$O$3009,3+MONTH('PGE CAM eligible contracts ''24'!J$3),FALSE)</f>
        <v>7.0000000000000007E-2</v>
      </c>
      <c r="K9" s="17">
        <f>VLOOKUP($B9,'[12]2023 Draft NQC_081922'!$A$2:$O$3009,3+MONTH('PGE CAM eligible contracts ''24'!K$3),FALSE)</f>
        <v>0.09</v>
      </c>
      <c r="L9" s="17">
        <f>VLOOKUP($B9,'[12]2023 Draft NQC_081922'!$A$2:$O$2009,3+MONTH('PGE CAM eligible contracts ''24'!L$3),FALSE)</f>
        <v>7.0000000000000007E-2</v>
      </c>
      <c r="M9" s="17">
        <f>VLOOKUP($B9,'[12]2023 Draft NQC_081922'!$A$2:$O$2009,3+MONTH('PGE CAM eligible contracts ''24'!M$3),FALSE)</f>
        <v>0.1</v>
      </c>
      <c r="N9" s="17">
        <f>VLOOKUP($B9,'[12]2023 Draft NQC_081922'!$A$2:$O$2009,3+MONTH('PGE CAM eligible contracts ''24'!N$3),FALSE)</f>
        <v>0.19</v>
      </c>
      <c r="O9" s="17" t="str">
        <f>INDEX('[12]2023 Draft NQC_081922'!C:C,MATCH('PGE CAM eligible contracts ''24'!$B9,'[12]2023 Draft NQC_081922'!$A:$A,0))</f>
        <v>CAISO System</v>
      </c>
      <c r="P9" s="17" t="str">
        <f t="shared" si="2"/>
        <v>0.00</v>
      </c>
      <c r="Q9" s="17">
        <v>4</v>
      </c>
      <c r="R9" s="17" t="s">
        <v>15</v>
      </c>
      <c r="S9" s="17" t="str">
        <f t="shared" si="1"/>
        <v/>
      </c>
      <c r="T9" s="35">
        <v>43770</v>
      </c>
      <c r="U9" s="35">
        <v>46326</v>
      </c>
      <c r="V9" s="29"/>
      <c r="W9" s="36" t="s">
        <v>33</v>
      </c>
      <c r="X9" s="26">
        <v>365</v>
      </c>
      <c r="Y9" s="26">
        <v>365</v>
      </c>
      <c r="Z9" s="26">
        <v>365</v>
      </c>
      <c r="AA9" s="26">
        <v>365</v>
      </c>
      <c r="AB9" s="26">
        <v>365</v>
      </c>
      <c r="AC9" s="26">
        <v>365</v>
      </c>
      <c r="AD9" s="26">
        <v>365</v>
      </c>
      <c r="AE9" s="26">
        <v>365</v>
      </c>
      <c r="AF9" s="26">
        <v>365</v>
      </c>
      <c r="AG9" s="26">
        <v>365</v>
      </c>
      <c r="AH9" s="26">
        <v>365</v>
      </c>
      <c r="AI9" s="26">
        <v>365</v>
      </c>
      <c r="AJ9" s="28">
        <v>1</v>
      </c>
      <c r="AK9" s="12"/>
    </row>
    <row r="10" spans="1:37" x14ac:dyDescent="0.25">
      <c r="A10" s="33" t="s">
        <v>34</v>
      </c>
      <c r="B10" s="34" t="s">
        <v>24</v>
      </c>
      <c r="C10" s="17">
        <f>VLOOKUP($B10,'[12]2023 Draft NQC_081922'!$A$2:$O$2009,3+MONTH('PGE CAM eligible contracts ''24'!C$3),FALSE)</f>
        <v>100</v>
      </c>
      <c r="D10" s="17">
        <f>VLOOKUP($B10,'[12]2023 Draft NQC_081922'!$A$2:$O$2009,3+MONTH('PGE CAM eligible contracts ''24'!D$3),FALSE)</f>
        <v>100</v>
      </c>
      <c r="E10" s="17">
        <f>VLOOKUP($B10,'[12]2023 Draft NQC_081922'!$A$2:$O$2009,3+MONTH('PGE CAM eligible contracts ''24'!E$3),FALSE)</f>
        <v>100</v>
      </c>
      <c r="F10" s="17">
        <f>VLOOKUP($B10,'[12]2023 Draft NQC_081922'!$A$2:$O$2009,3+MONTH('PGE CAM eligible contracts ''24'!F$3),FALSE)</f>
        <v>100</v>
      </c>
      <c r="G10" s="17">
        <f>VLOOKUP($B10,'[12]2023 Draft NQC_081922'!$A$2:$O$2009,3+MONTH('PGE CAM eligible contracts ''24'!G$3),FALSE)</f>
        <v>100</v>
      </c>
      <c r="H10" s="17">
        <f>VLOOKUP($B10,'[12]2023 Draft NQC_081922'!$A$2:$O$2009,3+MONTH('PGE CAM eligible contracts ''24'!H$3),FALSE)</f>
        <v>100</v>
      </c>
      <c r="I10" s="17">
        <f>VLOOKUP($B10,'[12]2023 Draft NQC_081922'!$A$2:$O$3009,3+MONTH('PGE CAM eligible contracts ''24'!I$3),FALSE)</f>
        <v>100</v>
      </c>
      <c r="J10" s="17">
        <f>VLOOKUP($B10,'[12]2023 Draft NQC_081922'!$A$2:$O$3009,3+MONTH('PGE CAM eligible contracts ''24'!J$3),FALSE)</f>
        <v>100</v>
      </c>
      <c r="K10" s="17">
        <f>VLOOKUP($B10,'[12]2023 Draft NQC_081922'!$A$2:$O$3009,3+MONTH('PGE CAM eligible contracts ''24'!K$3),FALSE)</f>
        <v>100</v>
      </c>
      <c r="L10" s="17">
        <f>VLOOKUP($B10,'[12]2023 Draft NQC_081922'!$A$2:$O$2009,3+MONTH('PGE CAM eligible contracts ''24'!L$3),FALSE)</f>
        <v>100</v>
      </c>
      <c r="M10" s="17">
        <f>VLOOKUP($B10,'[12]2023 Draft NQC_081922'!$A$2:$O$2009,3+MONTH('PGE CAM eligible contracts ''24'!M$3),FALSE)</f>
        <v>100</v>
      </c>
      <c r="N10" s="17">
        <f>VLOOKUP($B10,'[12]2023 Draft NQC_081922'!$A$2:$O$2009,3+MONTH('PGE CAM eligible contracts ''24'!N$3),FALSE)</f>
        <v>100</v>
      </c>
      <c r="O10" s="17" t="str">
        <f>INDEX('[12]2023 Draft NQC_081922'!C:C,MATCH('PGE CAM eligible contracts ''24'!$B10,'[12]2023 Draft NQC_081922'!$A:$A,0))</f>
        <v>Bay Area</v>
      </c>
      <c r="P10" s="17">
        <f t="shared" si="2"/>
        <v>100</v>
      </c>
      <c r="Q10" s="17">
        <v>1</v>
      </c>
      <c r="R10" s="17" t="s">
        <v>35</v>
      </c>
      <c r="S10" s="17">
        <f t="shared" si="1"/>
        <v>1</v>
      </c>
      <c r="T10" s="35">
        <v>44348</v>
      </c>
      <c r="U10" s="35">
        <v>51652</v>
      </c>
      <c r="V10" s="29"/>
      <c r="W10" s="30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8"/>
    </row>
    <row r="11" spans="1:37" x14ac:dyDescent="0.25">
      <c r="A11" s="33" t="s">
        <v>34</v>
      </c>
      <c r="B11" s="34" t="s">
        <v>27</v>
      </c>
      <c r="C11" s="17">
        <f>VLOOKUP($B11,'[12]2023 Draft NQC_081922'!$A$2:$O$2009,3+MONTH('PGE CAM eligible contracts ''24'!C$3),FALSE)</f>
        <v>100</v>
      </c>
      <c r="D11" s="17">
        <f>VLOOKUP($B11,'[12]2023 Draft NQC_081922'!$A$2:$O$2009,3+MONTH('PGE CAM eligible contracts ''24'!D$3),FALSE)</f>
        <v>100</v>
      </c>
      <c r="E11" s="17">
        <f>VLOOKUP($B11,'[12]2023 Draft NQC_081922'!$A$2:$O$2009,3+MONTH('PGE CAM eligible contracts ''24'!E$3),FALSE)</f>
        <v>100</v>
      </c>
      <c r="F11" s="17">
        <f>VLOOKUP($B11,'[12]2023 Draft NQC_081922'!$A$2:$O$2009,3+MONTH('PGE CAM eligible contracts ''24'!F$3),FALSE)</f>
        <v>100</v>
      </c>
      <c r="G11" s="17">
        <f>VLOOKUP($B11,'[12]2023 Draft NQC_081922'!$A$2:$O$2009,3+MONTH('PGE CAM eligible contracts ''24'!G$3),FALSE)</f>
        <v>100</v>
      </c>
      <c r="H11" s="17">
        <f>VLOOKUP($B11,'[12]2023 Draft NQC_081922'!$A$2:$O$2009,3+MONTH('PGE CAM eligible contracts ''24'!H$3),FALSE)</f>
        <v>100</v>
      </c>
      <c r="I11" s="17">
        <f>VLOOKUP($B11,'[12]2023 Draft NQC_081922'!$A$2:$O$3009,3+MONTH('PGE CAM eligible contracts ''24'!I$3),FALSE)</f>
        <v>100</v>
      </c>
      <c r="J11" s="17">
        <f>VLOOKUP($B11,'[12]2023 Draft NQC_081922'!$A$2:$O$3009,3+MONTH('PGE CAM eligible contracts ''24'!J$3),FALSE)</f>
        <v>100</v>
      </c>
      <c r="K11" s="17">
        <f>VLOOKUP($B11,'[12]2023 Draft NQC_081922'!$A$2:$O$3009,3+MONTH('PGE CAM eligible contracts ''24'!K$3),FALSE)</f>
        <v>100</v>
      </c>
      <c r="L11" s="17">
        <f>VLOOKUP($B11,'[12]2023 Draft NQC_081922'!$A$2:$O$2009,3+MONTH('PGE CAM eligible contracts ''24'!L$3),FALSE)</f>
        <v>100</v>
      </c>
      <c r="M11" s="17">
        <f>VLOOKUP($B11,'[12]2023 Draft NQC_081922'!$A$2:$O$2009,3+MONTH('PGE CAM eligible contracts ''24'!M$3),FALSE)</f>
        <v>100</v>
      </c>
      <c r="N11" s="17">
        <f>VLOOKUP($B11,'[12]2023 Draft NQC_081922'!$A$2:$O$2009,3+MONTH('PGE CAM eligible contracts ''24'!N$3),FALSE)</f>
        <v>100</v>
      </c>
      <c r="O11" s="17" t="str">
        <f>INDEX('[12]2023 Draft NQC_081922'!C:C,MATCH('PGE CAM eligible contracts ''24'!$B11,'[12]2023 Draft NQC_081922'!$A:$A,0))</f>
        <v>Bay Area</v>
      </c>
      <c r="P11" s="17">
        <f t="shared" si="2"/>
        <v>100</v>
      </c>
      <c r="Q11" s="17">
        <v>1</v>
      </c>
      <c r="R11" s="17" t="s">
        <v>35</v>
      </c>
      <c r="S11" s="17">
        <f t="shared" si="1"/>
        <v>1</v>
      </c>
      <c r="T11" s="35">
        <v>44348</v>
      </c>
      <c r="U11" s="35">
        <v>51652</v>
      </c>
      <c r="V11" s="29"/>
      <c r="W11" s="30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8"/>
    </row>
    <row r="12" spans="1:37" x14ac:dyDescent="0.25">
      <c r="A12" s="33" t="s">
        <v>34</v>
      </c>
      <c r="B12" s="34" t="s">
        <v>30</v>
      </c>
      <c r="C12" s="17">
        <f>VLOOKUP($B12,'[12]2023 Draft NQC_081922'!$A$2:$O$2009,3+MONTH('PGE CAM eligible contracts ''24'!C$3),FALSE)</f>
        <v>100</v>
      </c>
      <c r="D12" s="17">
        <f>VLOOKUP($B12,'[12]2023 Draft NQC_081922'!$A$2:$O$2009,3+MONTH('PGE CAM eligible contracts ''24'!D$3),FALSE)</f>
        <v>100</v>
      </c>
      <c r="E12" s="17">
        <f>VLOOKUP($B12,'[12]2023 Draft NQC_081922'!$A$2:$O$2009,3+MONTH('PGE CAM eligible contracts ''24'!E$3),FALSE)</f>
        <v>100</v>
      </c>
      <c r="F12" s="17">
        <f>VLOOKUP($B12,'[12]2023 Draft NQC_081922'!$A$2:$O$2009,3+MONTH('PGE CAM eligible contracts ''24'!F$3),FALSE)</f>
        <v>100</v>
      </c>
      <c r="G12" s="17">
        <f>VLOOKUP($B12,'[12]2023 Draft NQC_081922'!$A$2:$O$2009,3+MONTH('PGE CAM eligible contracts ''24'!G$3),FALSE)</f>
        <v>100</v>
      </c>
      <c r="H12" s="17">
        <f>VLOOKUP($B12,'[12]2023 Draft NQC_081922'!$A$2:$O$2009,3+MONTH('PGE CAM eligible contracts ''24'!H$3),FALSE)</f>
        <v>100</v>
      </c>
      <c r="I12" s="17">
        <f>VLOOKUP($B12,'[12]2023 Draft NQC_081922'!$A$2:$O$3009,3+MONTH('PGE CAM eligible contracts ''24'!I$3),FALSE)</f>
        <v>100</v>
      </c>
      <c r="J12" s="17">
        <f>VLOOKUP($B12,'[12]2023 Draft NQC_081922'!$A$2:$O$3009,3+MONTH('PGE CAM eligible contracts ''24'!J$3),FALSE)</f>
        <v>100</v>
      </c>
      <c r="K12" s="17">
        <f>VLOOKUP($B12,'[12]2023 Draft NQC_081922'!$A$2:$O$3009,3+MONTH('PGE CAM eligible contracts ''24'!K$3),FALSE)</f>
        <v>100</v>
      </c>
      <c r="L12" s="17">
        <f>VLOOKUP($B12,'[12]2023 Draft NQC_081922'!$A$2:$O$2009,3+MONTH('PGE CAM eligible contracts ''24'!L$3),FALSE)</f>
        <v>100</v>
      </c>
      <c r="M12" s="17">
        <f>VLOOKUP($B12,'[12]2023 Draft NQC_081922'!$A$2:$O$2009,3+MONTH('PGE CAM eligible contracts ''24'!M$3),FALSE)</f>
        <v>100</v>
      </c>
      <c r="N12" s="17">
        <f>VLOOKUP($B12,'[12]2023 Draft NQC_081922'!$A$2:$O$2009,3+MONTH('PGE CAM eligible contracts ''24'!N$3),FALSE)</f>
        <v>100</v>
      </c>
      <c r="O12" s="17" t="str">
        <f>INDEX('[12]2023 Draft NQC_081922'!C:C,MATCH('PGE CAM eligible contracts ''24'!$B12,'[12]2023 Draft NQC_081922'!$A:$A,0))</f>
        <v>Bay Area</v>
      </c>
      <c r="P12" s="17">
        <f t="shared" si="2"/>
        <v>100</v>
      </c>
      <c r="Q12" s="17">
        <v>1</v>
      </c>
      <c r="R12" s="17" t="s">
        <v>35</v>
      </c>
      <c r="S12" s="17">
        <f t="shared" si="1"/>
        <v>1</v>
      </c>
      <c r="T12" s="35">
        <v>44348</v>
      </c>
      <c r="U12" s="35">
        <v>51652</v>
      </c>
      <c r="V12" s="29"/>
      <c r="W12" s="37" t="s">
        <v>36</v>
      </c>
      <c r="X12" s="38">
        <f>SUM(X6:X10)</f>
        <v>965</v>
      </c>
      <c r="Y12" s="38">
        <f t="shared" ref="Y12:AI12" si="3">SUM(Y6:Y10)</f>
        <v>965</v>
      </c>
      <c r="Z12" s="38">
        <f t="shared" si="3"/>
        <v>965</v>
      </c>
      <c r="AA12" s="38">
        <f t="shared" si="3"/>
        <v>965</v>
      </c>
      <c r="AB12" s="38">
        <f t="shared" si="3"/>
        <v>965</v>
      </c>
      <c r="AC12" s="38">
        <f t="shared" si="3"/>
        <v>965</v>
      </c>
      <c r="AD12" s="38">
        <f t="shared" si="3"/>
        <v>965</v>
      </c>
      <c r="AE12" s="38">
        <f t="shared" si="3"/>
        <v>965</v>
      </c>
      <c r="AF12" s="38">
        <f t="shared" si="3"/>
        <v>965</v>
      </c>
      <c r="AG12" s="38">
        <f t="shared" si="3"/>
        <v>965</v>
      </c>
      <c r="AH12" s="38">
        <f t="shared" si="3"/>
        <v>965</v>
      </c>
      <c r="AI12" s="38">
        <f t="shared" si="3"/>
        <v>965</v>
      </c>
      <c r="AJ12" s="39"/>
    </row>
    <row r="13" spans="1:37" x14ac:dyDescent="0.25">
      <c r="A13" s="31" t="s">
        <v>33</v>
      </c>
      <c r="B13" s="36" t="s">
        <v>33</v>
      </c>
      <c r="C13" s="17">
        <v>182.5</v>
      </c>
      <c r="D13" s="17">
        <v>182.5</v>
      </c>
      <c r="E13" s="17">
        <v>182.5</v>
      </c>
      <c r="F13" s="17">
        <v>182.5</v>
      </c>
      <c r="G13" s="17">
        <v>182.5</v>
      </c>
      <c r="H13" s="17">
        <v>182.5</v>
      </c>
      <c r="I13" s="17">
        <v>182.5</v>
      </c>
      <c r="J13" s="17">
        <v>182.5</v>
      </c>
      <c r="K13" s="17">
        <v>182.5</v>
      </c>
      <c r="L13" s="17">
        <v>182.5</v>
      </c>
      <c r="M13" s="17">
        <v>182.5</v>
      </c>
      <c r="N13" s="17">
        <v>182.5</v>
      </c>
      <c r="O13" s="17" t="s">
        <v>37</v>
      </c>
      <c r="P13" s="17">
        <f t="shared" si="2"/>
        <v>182.5</v>
      </c>
      <c r="Q13" s="17">
        <v>1</v>
      </c>
      <c r="R13" s="17" t="s">
        <v>35</v>
      </c>
      <c r="S13" s="17">
        <v>1</v>
      </c>
      <c r="T13" s="19">
        <v>44470</v>
      </c>
      <c r="U13" s="19">
        <v>55153</v>
      </c>
      <c r="V13" s="29"/>
    </row>
    <row r="14" spans="1:37" x14ac:dyDescent="0.25">
      <c r="V14" s="29"/>
    </row>
    <row r="15" spans="1:37" x14ac:dyDescent="0.25">
      <c r="A15" s="40"/>
      <c r="B15" s="40" t="s">
        <v>49</v>
      </c>
      <c r="C15" s="41">
        <f t="shared" ref="C15:N15" si="4">SUM(C16:C18)</f>
        <v>0</v>
      </c>
      <c r="D15" s="41">
        <f t="shared" si="4"/>
        <v>0</v>
      </c>
      <c r="E15" s="41">
        <f t="shared" si="4"/>
        <v>0</v>
      </c>
      <c r="F15" s="41">
        <f t="shared" si="4"/>
        <v>0</v>
      </c>
      <c r="G15" s="41">
        <f t="shared" si="4"/>
        <v>0</v>
      </c>
      <c r="H15" s="41">
        <f t="shared" si="4"/>
        <v>0</v>
      </c>
      <c r="I15" s="41">
        <f t="shared" si="4"/>
        <v>0</v>
      </c>
      <c r="J15" s="41">
        <f t="shared" si="4"/>
        <v>0</v>
      </c>
      <c r="K15" s="41">
        <f t="shared" si="4"/>
        <v>0</v>
      </c>
      <c r="L15" s="41">
        <f t="shared" si="4"/>
        <v>0</v>
      </c>
      <c r="M15" s="41">
        <f t="shared" si="4"/>
        <v>0</v>
      </c>
      <c r="N15" s="41">
        <f t="shared" si="4"/>
        <v>0</v>
      </c>
      <c r="O15" s="42" t="s">
        <v>39</v>
      </c>
      <c r="P15" s="42"/>
      <c r="Q15" s="42"/>
      <c r="R15" s="42"/>
      <c r="S15" s="42"/>
      <c r="T15" s="43">
        <v>45292</v>
      </c>
      <c r="U15" s="43">
        <v>45657</v>
      </c>
      <c r="V15" s="44"/>
      <c r="X15" s="12"/>
      <c r="Z15" s="45"/>
      <c r="AA15" s="45"/>
    </row>
    <row r="16" spans="1:37" x14ac:dyDescent="0.25">
      <c r="A16" s="40"/>
      <c r="B16" s="40" t="s">
        <v>40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2"/>
      <c r="P16" s="42"/>
      <c r="Q16" s="42"/>
      <c r="R16" s="42"/>
      <c r="S16" s="42"/>
      <c r="T16" s="43"/>
      <c r="U16" s="43"/>
      <c r="V16" s="44"/>
      <c r="X16" s="12"/>
      <c r="Z16" s="45"/>
      <c r="AA16" s="45"/>
    </row>
    <row r="17" spans="1:27" x14ac:dyDescent="0.25">
      <c r="A17" s="40"/>
      <c r="B17" s="40" t="s">
        <v>41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2"/>
      <c r="P17" s="42"/>
      <c r="Q17" s="42"/>
      <c r="R17" s="42"/>
      <c r="S17" s="42"/>
      <c r="T17" s="43"/>
      <c r="U17" s="43"/>
      <c r="V17" s="44"/>
      <c r="X17" s="12"/>
      <c r="Z17" s="45"/>
      <c r="AA17" s="45"/>
    </row>
    <row r="18" spans="1:27" x14ac:dyDescent="0.25">
      <c r="A18" s="40"/>
      <c r="B18" s="40" t="s">
        <v>42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2"/>
      <c r="P18" s="42"/>
      <c r="Q18" s="42"/>
      <c r="R18" s="42"/>
      <c r="S18" s="42"/>
      <c r="T18" s="43"/>
      <c r="U18" s="43"/>
      <c r="V18" s="44"/>
      <c r="X18" s="12"/>
      <c r="Z18" s="45"/>
      <c r="AA18" s="45"/>
    </row>
    <row r="19" spans="1:27" x14ac:dyDescent="0.25">
      <c r="I19"/>
      <c r="X19" s="12"/>
      <c r="Z19" s="45"/>
      <c r="AA19" s="45"/>
    </row>
    <row r="20" spans="1:27" ht="24" customHeight="1" x14ac:dyDescent="0.25">
      <c r="B20" s="46" t="s">
        <v>43</v>
      </c>
      <c r="C20" s="13">
        <f t="shared" ref="C20:N20" si="5">SUM(C5:C13)+C15*1.09</f>
        <v>494.76</v>
      </c>
      <c r="D20" s="13">
        <f t="shared" si="5"/>
        <v>509.87</v>
      </c>
      <c r="E20" s="13">
        <f t="shared" si="5"/>
        <v>494.65999999999997</v>
      </c>
      <c r="F20" s="13">
        <f t="shared" si="5"/>
        <v>495.74</v>
      </c>
      <c r="G20" s="13">
        <f t="shared" si="5"/>
        <v>495.24</v>
      </c>
      <c r="H20" s="13">
        <f t="shared" si="5"/>
        <v>494.4</v>
      </c>
      <c r="I20" s="13">
        <f t="shared" si="5"/>
        <v>500.77</v>
      </c>
      <c r="J20" s="13">
        <f t="shared" si="5"/>
        <v>496.86</v>
      </c>
      <c r="K20" s="13">
        <f t="shared" si="5"/>
        <v>493.82</v>
      </c>
      <c r="L20" s="13">
        <f t="shared" si="5"/>
        <v>503.52</v>
      </c>
      <c r="M20" s="13">
        <f t="shared" si="5"/>
        <v>508.36</v>
      </c>
      <c r="N20" s="13">
        <f t="shared" si="5"/>
        <v>494.87</v>
      </c>
      <c r="X20" s="12"/>
    </row>
    <row r="21" spans="1:27" x14ac:dyDescent="0.25">
      <c r="X21" s="12"/>
    </row>
    <row r="22" spans="1:27" x14ac:dyDescent="0.25">
      <c r="B22" s="47" t="s">
        <v>50</v>
      </c>
      <c r="C22" s="48"/>
      <c r="D22" s="12"/>
      <c r="E22" s="12"/>
      <c r="X22" s="12"/>
    </row>
    <row r="23" spans="1:27" x14ac:dyDescent="0.25">
      <c r="B23" s="48" t="s">
        <v>37</v>
      </c>
      <c r="C23" s="49">
        <f t="shared" ref="C23:C28" si="6">SUMIF($O$5:$O$13,B23,$J$5:$J$13)</f>
        <v>485.83</v>
      </c>
      <c r="D23" s="12"/>
      <c r="E23" s="12"/>
      <c r="X23" s="12"/>
    </row>
    <row r="24" spans="1:27" x14ac:dyDescent="0.25">
      <c r="B24" s="50" t="s">
        <v>45</v>
      </c>
      <c r="C24" s="49">
        <f t="shared" si="6"/>
        <v>0</v>
      </c>
      <c r="D24" s="12"/>
      <c r="E24" s="12"/>
      <c r="X24" s="12"/>
    </row>
    <row r="25" spans="1:27" x14ac:dyDescent="0.25">
      <c r="B25" s="50" t="s">
        <v>46</v>
      </c>
      <c r="C25" s="49">
        <f t="shared" si="6"/>
        <v>0</v>
      </c>
      <c r="D25" s="12"/>
      <c r="E25" s="12"/>
      <c r="X25" s="12"/>
    </row>
    <row r="26" spans="1:27" x14ac:dyDescent="0.25">
      <c r="B26" s="50" t="s">
        <v>47</v>
      </c>
      <c r="C26" s="49">
        <f t="shared" si="6"/>
        <v>0</v>
      </c>
      <c r="D26" s="12"/>
      <c r="E26" s="12"/>
      <c r="X26" s="12"/>
    </row>
    <row r="27" spans="1:27" x14ac:dyDescent="0.25">
      <c r="B27" s="50" t="s">
        <v>48</v>
      </c>
      <c r="C27" s="49">
        <f t="shared" si="6"/>
        <v>0</v>
      </c>
      <c r="D27" s="12"/>
      <c r="E27" s="12"/>
      <c r="X27" s="12"/>
    </row>
    <row r="28" spans="1:27" x14ac:dyDescent="0.25">
      <c r="B28" s="50" t="s">
        <v>39</v>
      </c>
      <c r="C28" s="49">
        <f t="shared" si="6"/>
        <v>11.030000000000001</v>
      </c>
      <c r="X28" s="12"/>
    </row>
    <row r="29" spans="1:27" x14ac:dyDescent="0.25">
      <c r="B29" s="48"/>
      <c r="C29" s="48"/>
      <c r="X29" s="12"/>
    </row>
    <row r="30" spans="1:27" x14ac:dyDescent="0.25">
      <c r="B30" s="50" t="s">
        <v>36</v>
      </c>
      <c r="C30" s="49">
        <f>SUM(C23:C28)</f>
        <v>496.86</v>
      </c>
      <c r="X30" s="12"/>
    </row>
    <row r="31" spans="1:27" x14ac:dyDescent="0.25">
      <c r="B31" s="12"/>
      <c r="C31" s="12"/>
      <c r="D31" s="12"/>
      <c r="E31" s="12"/>
      <c r="X31" s="12"/>
    </row>
    <row r="32" spans="1:27" x14ac:dyDescent="0.25">
      <c r="X32" s="12"/>
    </row>
  </sheetData>
  <pageMargins left="0.75" right="0.75" top="1" bottom="1" header="0.5" footer="0.5"/>
  <pageSetup scale="28" orientation="landscape" r:id="rId1"/>
  <headerFooter alignWithMargins="0">
    <oddFooter>&amp;C&amp;1#&amp;"Calibri"&amp;12&amp;K000000Internal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1F536-CC2F-4B52-AAA0-E498358C1E0A}">
  <dimension ref="A1:AJ31"/>
  <sheetViews>
    <sheetView workbookViewId="0">
      <selection activeCell="C19" sqref="C19"/>
    </sheetView>
  </sheetViews>
  <sheetFormatPr defaultRowHeight="13.2" x14ac:dyDescent="0.25"/>
  <cols>
    <col min="1" max="1" width="19.33203125" customWidth="1"/>
    <col min="2" max="2" width="30" customWidth="1"/>
    <col min="3" max="6" width="9.44140625" customWidth="1"/>
    <col min="7" max="7" width="9.5546875" customWidth="1"/>
    <col min="8" max="8" width="10.5546875" customWidth="1"/>
    <col min="9" max="9" width="10.5546875" style="3" customWidth="1"/>
    <col min="10" max="10" width="10.6640625" customWidth="1"/>
    <col min="11" max="11" width="10.44140625" customWidth="1"/>
    <col min="12" max="12" width="10" customWidth="1"/>
    <col min="13" max="13" width="10.44140625" customWidth="1"/>
    <col min="14" max="14" width="11.109375" customWidth="1"/>
    <col min="15" max="15" width="16.33203125" bestFit="1" customWidth="1"/>
    <col min="16" max="16" width="11.5546875" customWidth="1"/>
    <col min="17" max="18" width="10.109375" customWidth="1"/>
    <col min="19" max="19" width="11.6640625" customWidth="1"/>
    <col min="20" max="21" width="15.44140625" customWidth="1"/>
    <col min="22" max="22" width="10.88671875" customWidth="1"/>
    <col min="23" max="23" width="42.44140625" customWidth="1"/>
    <col min="25" max="25" width="9.88671875" customWidth="1"/>
    <col min="36" max="36" width="13.88671875" bestFit="1" customWidth="1"/>
  </cols>
  <sheetData>
    <row r="1" spans="1:36" x14ac:dyDescent="0.25">
      <c r="G1" s="1"/>
      <c r="H1" s="2" t="s">
        <v>0</v>
      </c>
    </row>
    <row r="2" spans="1:36" x14ac:dyDescent="0.25">
      <c r="A2" s="4" t="s">
        <v>1</v>
      </c>
      <c r="B2" s="5" t="s">
        <v>2</v>
      </c>
      <c r="C2" s="6"/>
      <c r="D2" s="6"/>
      <c r="E2" s="6"/>
      <c r="F2" s="7"/>
      <c r="G2" s="7"/>
      <c r="H2" s="7"/>
    </row>
    <row r="3" spans="1:36" ht="39.6" x14ac:dyDescent="0.25">
      <c r="A3" s="8" t="s">
        <v>3</v>
      </c>
      <c r="B3" s="8" t="s">
        <v>4</v>
      </c>
      <c r="C3" s="9">
        <v>45658</v>
      </c>
      <c r="D3" s="9">
        <v>45689</v>
      </c>
      <c r="E3" s="9">
        <v>45717</v>
      </c>
      <c r="F3" s="9">
        <v>45748</v>
      </c>
      <c r="G3" s="9">
        <v>45778</v>
      </c>
      <c r="H3" s="9">
        <v>45809</v>
      </c>
      <c r="I3" s="9">
        <v>45839</v>
      </c>
      <c r="J3" s="9">
        <v>45870</v>
      </c>
      <c r="K3" s="9">
        <v>45901</v>
      </c>
      <c r="L3" s="9">
        <v>45931</v>
      </c>
      <c r="M3" s="9">
        <v>45962</v>
      </c>
      <c r="N3" s="9">
        <v>45992</v>
      </c>
      <c r="O3" s="8" t="s">
        <v>5</v>
      </c>
      <c r="P3" s="8" t="s">
        <v>6</v>
      </c>
      <c r="Q3" s="8" t="s">
        <v>7</v>
      </c>
      <c r="R3" s="8" t="s">
        <v>8</v>
      </c>
      <c r="S3" s="10" t="s">
        <v>9</v>
      </c>
      <c r="T3" s="8" t="s">
        <v>10</v>
      </c>
      <c r="U3" s="8" t="s">
        <v>11</v>
      </c>
      <c r="V3" s="11"/>
      <c r="Z3" s="12"/>
      <c r="AA3" s="12"/>
      <c r="AB3" s="12"/>
    </row>
    <row r="4" spans="1:36" x14ac:dyDescent="0.25">
      <c r="A4" s="8"/>
      <c r="B4" s="8"/>
      <c r="C4" s="13">
        <f t="shared" ref="C4:N4" si="0">SUM(C5:C12)</f>
        <v>494.33</v>
      </c>
      <c r="D4" s="13">
        <f t="shared" si="0"/>
        <v>502.09000000000003</v>
      </c>
      <c r="E4" s="13">
        <f t="shared" si="0"/>
        <v>494.43</v>
      </c>
      <c r="F4" s="13">
        <f t="shared" si="0"/>
        <v>492.77</v>
      </c>
      <c r="G4" s="13">
        <f t="shared" si="0"/>
        <v>494.33</v>
      </c>
      <c r="H4" s="13">
        <f t="shared" si="0"/>
        <v>493.74</v>
      </c>
      <c r="I4" s="13">
        <f t="shared" si="0"/>
        <v>500.22</v>
      </c>
      <c r="J4" s="13">
        <f t="shared" si="0"/>
        <v>496.86</v>
      </c>
      <c r="K4" s="13">
        <f t="shared" si="0"/>
        <v>493.82</v>
      </c>
      <c r="L4" s="13">
        <f t="shared" si="0"/>
        <v>503.52</v>
      </c>
      <c r="M4" s="13">
        <f t="shared" si="0"/>
        <v>508.36</v>
      </c>
      <c r="N4" s="13">
        <f t="shared" si="0"/>
        <v>494.87</v>
      </c>
      <c r="O4" s="8"/>
      <c r="P4" s="8"/>
      <c r="Q4" s="8"/>
      <c r="R4" s="8"/>
      <c r="S4" s="8"/>
      <c r="T4" s="8"/>
      <c r="U4" s="8"/>
      <c r="V4" s="11"/>
      <c r="W4" s="14" t="s">
        <v>12</v>
      </c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</row>
    <row r="5" spans="1:36" x14ac:dyDescent="0.25">
      <c r="A5" s="15" t="s">
        <v>22</v>
      </c>
      <c r="B5" s="16" t="s">
        <v>23</v>
      </c>
      <c r="C5" s="17">
        <f>VLOOKUP($B5,'[12]2023 Draft NQC_081922'!$A$2:$O$2009,3+MONTH('[12]CAM eligible contracts ''24'!C$3),FALSE)</f>
        <v>0</v>
      </c>
      <c r="D5" s="17">
        <f>VLOOKUP($B5,'[12]2023 Draft NQC_081922'!$A$2:$O$2009,3+MONTH('[12]CAM eligible contracts ''24'!D$3),FALSE)</f>
        <v>7.46</v>
      </c>
      <c r="E5" s="17">
        <f>VLOOKUP($B5,'[12]2023 Draft NQC_081922'!$A$2:$O$2009,3+MONTH('[12]CAM eligible contracts ''24'!E$3),FALSE)</f>
        <v>0.19</v>
      </c>
      <c r="F5" s="17">
        <f>VLOOKUP($B5,'[12]2023 Draft NQC_081922'!$A$2:$O$2009,3+MONTH('[12]CAM eligible contracts ''24'!F$3),FALSE)</f>
        <v>0</v>
      </c>
      <c r="G5" s="17">
        <f>VLOOKUP($B5,'[12]2023 Draft NQC_081922'!$A$2:$O$2009,3+MONTH('[12]CAM eligible contracts ''24'!G$3),FALSE)</f>
        <v>0</v>
      </c>
      <c r="H5" s="17">
        <f>VLOOKUP($B5,'[12]2023 Draft NQC_081922'!$A$2:$O$2009,3+MONTH('[12]CAM eligible contracts ''24'!H$3),FALSE)</f>
        <v>0</v>
      </c>
      <c r="I5" s="17">
        <f>VLOOKUP($B5,'[12]2023 Draft NQC_081922'!$A$2:$O$3009,3+MONTH('[12]CAM eligible contracts ''24'!I$3),FALSE)</f>
        <v>6.49</v>
      </c>
      <c r="J5" s="17">
        <f>VLOOKUP($B5,'[12]2023 Draft NQC_081922'!$A$2:$O$3009,3+MONTH('[12]CAM eligible contracts ''24'!J$3),FALSE)</f>
        <v>3.33</v>
      </c>
      <c r="K5" s="17">
        <f>VLOOKUP($B5,'[12]2023 Draft NQC_081922'!$A$2:$O$3009,3+MONTH('[12]CAM eligible contracts ''24'!K$3),FALSE)</f>
        <v>0</v>
      </c>
      <c r="L5" s="17">
        <f>VLOOKUP($B5,'[12]2023 Draft NQC_081922'!$A$2:$O$2009,3+MONTH('[12]CAM eligible contracts ''24'!L$3),FALSE)</f>
        <v>11.34</v>
      </c>
      <c r="M5" s="17">
        <f>VLOOKUP($B5,'[12]2023 Draft NQC_081922'!$A$2:$O$2009,3+MONTH('[12]CAM eligible contracts ''24'!M$3),FALSE)</f>
        <v>16.559999999999999</v>
      </c>
      <c r="N5" s="17">
        <f>VLOOKUP($B5,'[12]2023 Draft NQC_081922'!$A$2:$O$2009,3+MONTH('[12]CAM eligible contracts ''24'!N$3),FALSE)</f>
        <v>0</v>
      </c>
      <c r="O5" s="17" t="str">
        <f>INDEX('[12]2023 Draft NQC_081922'!C:C,MATCH('[12]CAM eligible contracts ''24'!$B6,'[12]2023 Draft NQC_081922'!$A:$A,0))</f>
        <v>Bay Area</v>
      </c>
      <c r="P5" s="17">
        <f>IF(O5="CAISO System","0.00",J5)</f>
        <v>3.33</v>
      </c>
      <c r="Q5" s="17">
        <v>4</v>
      </c>
      <c r="R5" s="17" t="s">
        <v>15</v>
      </c>
      <c r="S5" s="17" t="str">
        <f t="shared" ref="S5:S11" si="1">IFERROR(INDEX($AJ$6:$AJ$12,MATCH(B5,$W$6:$W$11,0)),"")</f>
        <v/>
      </c>
      <c r="T5" s="19">
        <v>41852</v>
      </c>
      <c r="U5" s="19">
        <v>46234</v>
      </c>
      <c r="V5" s="21"/>
      <c r="X5" s="22">
        <v>44927</v>
      </c>
      <c r="Y5" s="23">
        <v>44958</v>
      </c>
      <c r="Z5" s="22">
        <v>44986</v>
      </c>
      <c r="AA5" s="23">
        <v>45017</v>
      </c>
      <c r="AB5" s="22">
        <v>45047</v>
      </c>
      <c r="AC5" s="23">
        <v>45078</v>
      </c>
      <c r="AD5" s="22">
        <v>45108</v>
      </c>
      <c r="AE5" s="23">
        <v>45139</v>
      </c>
      <c r="AF5" s="22">
        <v>45170</v>
      </c>
      <c r="AG5" s="23">
        <v>45200</v>
      </c>
      <c r="AH5" s="22">
        <v>45231</v>
      </c>
      <c r="AI5" s="23">
        <v>45261</v>
      </c>
      <c r="AJ5" s="24" t="s">
        <v>16</v>
      </c>
    </row>
    <row r="6" spans="1:36" x14ac:dyDescent="0.25">
      <c r="A6" s="15" t="s">
        <v>25</v>
      </c>
      <c r="B6" s="16" t="s">
        <v>26</v>
      </c>
      <c r="C6" s="17">
        <f>VLOOKUP($B6,'[12]2023 Draft NQC_081922'!$A$2:$O$2009,3+MONTH('[12]CAM eligible contracts ''24'!C$3),FALSE)</f>
        <v>0.17</v>
      </c>
      <c r="D6" s="17">
        <f>VLOOKUP($B6,'[12]2023 Draft NQC_081922'!$A$2:$O$2009,3+MONTH('[12]CAM eligible contracts ''24'!D$3),FALSE)</f>
        <v>0.1</v>
      </c>
      <c r="E6" s="17">
        <f>VLOOKUP($B6,'[12]2023 Draft NQC_081922'!$A$2:$O$2009,3+MONTH('[12]CAM eligible contracts ''24'!E$3),FALSE)</f>
        <v>0.13</v>
      </c>
      <c r="F6" s="17">
        <f>VLOOKUP($B6,'[12]2023 Draft NQC_081922'!$A$2:$O$2009,3+MONTH('[12]CAM eligible contracts ''24'!F$3),FALSE)</f>
        <v>0.14000000000000001</v>
      </c>
      <c r="G6" s="17">
        <f>VLOOKUP($B6,'[12]2023 Draft NQC_081922'!$A$2:$O$2009,3+MONTH('[12]CAM eligible contracts ''24'!G$3),FALSE)</f>
        <v>0.08</v>
      </c>
      <c r="H6" s="17">
        <f>VLOOKUP($B6,'[12]2023 Draft NQC_081922'!$A$2:$O$2009,3+MONTH('[12]CAM eligible contracts ''24'!H$3),FALSE)</f>
        <v>0.15</v>
      </c>
      <c r="I6" s="17">
        <f>VLOOKUP($B6,'[12]2023 Draft NQC_081922'!$A$2:$O$3009,3+MONTH('[12]CAM eligible contracts ''24'!I$3),FALSE)</f>
        <v>0.1</v>
      </c>
      <c r="J6" s="17">
        <f>VLOOKUP($B6,'[12]2023 Draft NQC_081922'!$A$2:$O$3009,3+MONTH('[12]CAM eligible contracts ''24'!J$3),FALSE)</f>
        <v>0.14000000000000001</v>
      </c>
      <c r="K6" s="17">
        <f>VLOOKUP($B6,'[12]2023 Draft NQC_081922'!$A$2:$O$3009,3+MONTH('[12]CAM eligible contracts ''24'!K$3),FALSE)</f>
        <v>0.14000000000000001</v>
      </c>
      <c r="L6" s="17">
        <f>VLOOKUP($B6,'[12]2023 Draft NQC_081922'!$A$2:$O$2009,3+MONTH('[12]CAM eligible contracts ''24'!L$3),FALSE)</f>
        <v>0.25</v>
      </c>
      <c r="M6" s="17">
        <f>VLOOKUP($B6,'[12]2023 Draft NQC_081922'!$A$2:$O$2009,3+MONTH('[12]CAM eligible contracts ''24'!M$3),FALSE)</f>
        <v>0.28999999999999998</v>
      </c>
      <c r="N6" s="17">
        <f>VLOOKUP($B6,'[12]2023 Draft NQC_081922'!$A$2:$O$2009,3+MONTH('[12]CAM eligible contracts ''24'!N$3),FALSE)</f>
        <v>0.31</v>
      </c>
      <c r="O6" s="17" t="str">
        <f>INDEX('[12]2023 Draft NQC_081922'!C:C,MATCH('[12]CAM eligible contracts ''24'!$B7,'[12]2023 Draft NQC_081922'!$A:$A,0))</f>
        <v>CAISO System</v>
      </c>
      <c r="P6" s="17" t="str">
        <f t="shared" ref="P6:P12" si="2">IF(O6="CAISO System","0.00",J6)</f>
        <v>0.00</v>
      </c>
      <c r="Q6" s="17">
        <v>4</v>
      </c>
      <c r="R6" s="17" t="s">
        <v>15</v>
      </c>
      <c r="S6" s="17" t="str">
        <f t="shared" si="1"/>
        <v/>
      </c>
      <c r="T6" s="19">
        <v>43739</v>
      </c>
      <c r="U6" s="19">
        <v>46295</v>
      </c>
      <c r="V6" s="29"/>
      <c r="W6" s="30" t="s">
        <v>24</v>
      </c>
      <c r="X6" s="26">
        <v>200</v>
      </c>
      <c r="Y6" s="26">
        <v>200</v>
      </c>
      <c r="Z6" s="26">
        <v>200</v>
      </c>
      <c r="AA6" s="26">
        <f>INDEX('[12]2023 Draft EFC_081822'!E:E,MATCH('[12]CAM eligible contracts ''24'!$W6,'[12]2023 Draft EFC_081822'!$A:$A,0))</f>
        <v>200</v>
      </c>
      <c r="AB6" s="26">
        <f>INDEX('[12]2023 Draft EFC_081822'!F:F,MATCH('[12]CAM eligible contracts ''24'!$W6,'[12]2023 Draft EFC_081822'!$A:$A,0))</f>
        <v>200</v>
      </c>
      <c r="AC6" s="26">
        <f>INDEX('[12]2023 Draft EFC_081822'!G:G,MATCH('[12]CAM eligible contracts ''24'!$W6,'[12]2023 Draft EFC_081822'!$A:$A,0))</f>
        <v>200</v>
      </c>
      <c r="AD6" s="26">
        <f>INDEX('[12]2023 Draft EFC_081822'!H:H,MATCH('[12]CAM eligible contracts ''24'!$W6,'[12]2023 Draft EFC_081822'!$A:$A,0))</f>
        <v>200</v>
      </c>
      <c r="AE6" s="26">
        <f>INDEX('[12]2023 Draft EFC_081822'!I:I,MATCH('[12]CAM eligible contracts ''24'!$W6,'[12]2023 Draft EFC_081822'!$A:$A,0))</f>
        <v>200</v>
      </c>
      <c r="AF6" s="26">
        <f>INDEX('[12]2023 Draft EFC_081822'!J:J,MATCH('[12]CAM eligible contracts ''24'!$W6,'[12]2023 Draft EFC_081822'!$A:$A,0))</f>
        <v>200</v>
      </c>
      <c r="AG6" s="26">
        <f>INDEX('[12]2023 Draft EFC_081822'!K:K,MATCH('[12]CAM eligible contracts ''24'!$W6,'[12]2023 Draft EFC_081822'!$A:$A,0))</f>
        <v>200</v>
      </c>
      <c r="AH6" s="26">
        <f>INDEX('[12]2023 Draft EFC_081822'!L:L,MATCH('[12]CAM eligible contracts ''24'!$W6,'[12]2023 Draft EFC_081822'!$A:$A,0))</f>
        <v>200</v>
      </c>
      <c r="AI6" s="26">
        <f>INDEX('[12]2023 Draft EFC_081822'!M:M,MATCH('[12]CAM eligible contracts ''24'!$W6,'[12]2023 Draft EFC_081822'!$A:$A,0))</f>
        <v>200</v>
      </c>
      <c r="AJ6" s="28">
        <v>1</v>
      </c>
    </row>
    <row r="7" spans="1:36" x14ac:dyDescent="0.25">
      <c r="A7" s="31" t="s">
        <v>28</v>
      </c>
      <c r="B7" s="32" t="s">
        <v>29</v>
      </c>
      <c r="C7" s="17">
        <f>VLOOKUP($B7,'[12]2023 Draft NQC_081922'!$A$2:$O$2009,3+MONTH('[12]CAM eligible contracts ''24'!C$3),FALSE)</f>
        <v>11.52</v>
      </c>
      <c r="D7" s="17">
        <f>VLOOKUP($B7,'[12]2023 Draft NQC_081922'!$A$2:$O$2009,3+MONTH('[12]CAM eligible contracts ''24'!D$3),FALSE)</f>
        <v>11.84</v>
      </c>
      <c r="E7" s="17">
        <f>VLOOKUP($B7,'[12]2023 Draft NQC_081922'!$A$2:$O$2009,3+MONTH('[12]CAM eligible contracts ''24'!E$3),FALSE)</f>
        <v>11.48</v>
      </c>
      <c r="F7" s="17">
        <f>VLOOKUP($B7,'[12]2023 Draft NQC_081922'!$A$2:$O$2009,3+MONTH('[12]CAM eligible contracts ''24'!F$3),FALSE)</f>
        <v>10.039999999999999</v>
      </c>
      <c r="G7" s="17">
        <f>VLOOKUP($B7,'[12]2023 Draft NQC_081922'!$A$2:$O$2009,3+MONTH('[12]CAM eligible contracts ''24'!G$3),FALSE)</f>
        <v>11.68</v>
      </c>
      <c r="H7" s="17">
        <f>VLOOKUP($B7,'[12]2023 Draft NQC_081922'!$A$2:$O$2009,3+MONTH('[12]CAM eligible contracts ''24'!H$3),FALSE)</f>
        <v>11.01</v>
      </c>
      <c r="I7" s="17">
        <f>VLOOKUP($B7,'[12]2023 Draft NQC_081922'!$A$2:$O$3009,3+MONTH('[12]CAM eligible contracts ''24'!I$3),FALSE)</f>
        <v>11.07</v>
      </c>
      <c r="J7" s="17">
        <f>VLOOKUP($B7,'[12]2023 Draft NQC_081922'!$A$2:$O$3009,3+MONTH('[12]CAM eligible contracts ''24'!J$3),FALSE)</f>
        <v>10.82</v>
      </c>
      <c r="K7" s="17">
        <f>VLOOKUP($B7,'[12]2023 Draft NQC_081922'!$A$2:$O$3009,3+MONTH('[12]CAM eligible contracts ''24'!K$3),FALSE)</f>
        <v>11.09</v>
      </c>
      <c r="L7" s="17">
        <f>VLOOKUP($B7,'[12]2023 Draft NQC_081922'!$A$2:$O$2009,3+MONTH('[12]CAM eligible contracts ''24'!L$3),FALSE)</f>
        <v>9.36</v>
      </c>
      <c r="M7" s="17">
        <f>VLOOKUP($B7,'[12]2023 Draft NQC_081922'!$A$2:$O$2009,3+MONTH('[12]CAM eligible contracts ''24'!M$3),FALSE)</f>
        <v>8.91</v>
      </c>
      <c r="N7" s="17">
        <f>VLOOKUP($B7,'[12]2023 Draft NQC_081922'!$A$2:$O$2009,3+MONTH('[12]CAM eligible contracts ''24'!N$3),FALSE)</f>
        <v>11.87</v>
      </c>
      <c r="O7" s="17" t="str">
        <f>INDEX('[12]2023 Draft NQC_081922'!C:C,MATCH('[12]CAM eligible contracts ''24'!$B8,'[12]2023 Draft NQC_081922'!$A:$A,0))</f>
        <v>CAISO System</v>
      </c>
      <c r="P7" s="17" t="str">
        <f t="shared" si="2"/>
        <v>0.00</v>
      </c>
      <c r="Q7" s="17">
        <v>4</v>
      </c>
      <c r="R7" s="17" t="s">
        <v>15</v>
      </c>
      <c r="S7" s="17" t="str">
        <f t="shared" si="1"/>
        <v/>
      </c>
      <c r="T7" s="19">
        <v>43800</v>
      </c>
      <c r="U7" s="19">
        <v>46356</v>
      </c>
      <c r="V7" s="29"/>
      <c r="W7" s="30" t="s">
        <v>27</v>
      </c>
      <c r="X7" s="26">
        <v>200</v>
      </c>
      <c r="Y7" s="26">
        <v>200</v>
      </c>
      <c r="Z7" s="26">
        <v>200</v>
      </c>
      <c r="AA7" s="26">
        <f>INDEX('[12]2023 Draft EFC_081822'!E:E,MATCH('[12]CAM eligible contracts ''24'!$W7,'[12]2023 Draft EFC_081822'!$A:$A,0))</f>
        <v>200</v>
      </c>
      <c r="AB7" s="26">
        <f>INDEX('[12]2023 Draft EFC_081822'!F:F,MATCH('[12]CAM eligible contracts ''24'!$W7,'[12]2023 Draft EFC_081822'!$A:$A,0))</f>
        <v>200</v>
      </c>
      <c r="AC7" s="26">
        <f>INDEX('[12]2023 Draft EFC_081822'!G:G,MATCH('[12]CAM eligible contracts ''24'!$W7,'[12]2023 Draft EFC_081822'!$A:$A,0))</f>
        <v>200</v>
      </c>
      <c r="AD7" s="26">
        <f>INDEX('[12]2023 Draft EFC_081822'!H:H,MATCH('[12]CAM eligible contracts ''24'!$W7,'[12]2023 Draft EFC_081822'!$A:$A,0))</f>
        <v>200</v>
      </c>
      <c r="AE7" s="26">
        <f>INDEX('[12]2023 Draft EFC_081822'!I:I,MATCH('[12]CAM eligible contracts ''24'!$W7,'[12]2023 Draft EFC_081822'!$A:$A,0))</f>
        <v>200</v>
      </c>
      <c r="AF7" s="26">
        <f>INDEX('[12]2023 Draft EFC_081822'!J:J,MATCH('[12]CAM eligible contracts ''24'!$W7,'[12]2023 Draft EFC_081822'!$A:$A,0))</f>
        <v>200</v>
      </c>
      <c r="AG7" s="26">
        <f>INDEX('[12]2023 Draft EFC_081822'!K:K,MATCH('[12]CAM eligible contracts ''24'!$W7,'[12]2023 Draft EFC_081822'!$A:$A,0))</f>
        <v>200</v>
      </c>
      <c r="AH7" s="26">
        <f>INDEX('[12]2023 Draft EFC_081822'!L:L,MATCH('[12]CAM eligible contracts ''24'!$W7,'[12]2023 Draft EFC_081822'!$A:$A,0))</f>
        <v>200</v>
      </c>
      <c r="AI7" s="26">
        <f>INDEX('[12]2023 Draft EFC_081822'!M:M,MATCH('[12]CAM eligible contracts ''24'!$W7,'[12]2023 Draft EFC_081822'!$A:$A,0))</f>
        <v>200</v>
      </c>
      <c r="AJ7" s="28">
        <v>1</v>
      </c>
    </row>
    <row r="8" spans="1:36" x14ac:dyDescent="0.25">
      <c r="A8" s="33" t="s">
        <v>31</v>
      </c>
      <c r="B8" s="34" t="s">
        <v>32</v>
      </c>
      <c r="C8" s="17">
        <f>VLOOKUP($B8,'[12]2023 Draft NQC_081922'!$A$2:$O$2009,3+MONTH('[12]CAM eligible contracts ''24'!C$3),FALSE)</f>
        <v>0.14000000000000001</v>
      </c>
      <c r="D8" s="17">
        <f>VLOOKUP($B8,'[12]2023 Draft NQC_081922'!$A$2:$O$2009,3+MONTH('[12]CAM eligible contracts ''24'!D$3),FALSE)</f>
        <v>0.19</v>
      </c>
      <c r="E8" s="17">
        <f>VLOOKUP($B8,'[12]2023 Draft NQC_081922'!$A$2:$O$2009,3+MONTH('[12]CAM eligible contracts ''24'!E$3),FALSE)</f>
        <v>0.13</v>
      </c>
      <c r="F8" s="17">
        <f>VLOOKUP($B8,'[12]2023 Draft NQC_081922'!$A$2:$O$2009,3+MONTH('[12]CAM eligible contracts ''24'!F$3),FALSE)</f>
        <v>0.09</v>
      </c>
      <c r="G8" s="17">
        <f>VLOOKUP($B8,'[12]2023 Draft NQC_081922'!$A$2:$O$2009,3+MONTH('[12]CAM eligible contracts ''24'!G$3),FALSE)</f>
        <v>7.0000000000000007E-2</v>
      </c>
      <c r="H8" s="17">
        <f>VLOOKUP($B8,'[12]2023 Draft NQC_081922'!$A$2:$O$2009,3+MONTH('[12]CAM eligible contracts ''24'!H$3),FALSE)</f>
        <v>0.08</v>
      </c>
      <c r="I8" s="17">
        <f>VLOOKUP($B8,'[12]2023 Draft NQC_081922'!$A$2:$O$3009,3+MONTH('[12]CAM eligible contracts ''24'!I$3),FALSE)</f>
        <v>0.06</v>
      </c>
      <c r="J8" s="17">
        <f>VLOOKUP($B8,'[12]2023 Draft NQC_081922'!$A$2:$O$3009,3+MONTH('[12]CAM eligible contracts ''24'!J$3),FALSE)</f>
        <v>7.0000000000000007E-2</v>
      </c>
      <c r="K8" s="17">
        <f>VLOOKUP($B8,'[12]2023 Draft NQC_081922'!$A$2:$O$3009,3+MONTH('[12]CAM eligible contracts ''24'!K$3),FALSE)</f>
        <v>0.09</v>
      </c>
      <c r="L8" s="17">
        <f>VLOOKUP($B8,'[12]2023 Draft NQC_081922'!$A$2:$O$2009,3+MONTH('[12]CAM eligible contracts ''24'!L$3),FALSE)</f>
        <v>7.0000000000000007E-2</v>
      </c>
      <c r="M8" s="17">
        <f>VLOOKUP($B8,'[12]2023 Draft NQC_081922'!$A$2:$O$2009,3+MONTH('[12]CAM eligible contracts ''24'!M$3),FALSE)</f>
        <v>0.1</v>
      </c>
      <c r="N8" s="17">
        <f>VLOOKUP($B8,'[12]2023 Draft NQC_081922'!$A$2:$O$2009,3+MONTH('[12]CAM eligible contracts ''24'!N$3),FALSE)</f>
        <v>0.19</v>
      </c>
      <c r="O8" s="17" t="str">
        <f>INDEX('[12]2023 Draft NQC_081922'!C:C,MATCH('[12]CAM eligible contracts ''24'!$B9,'[12]2023 Draft NQC_081922'!$A:$A,0))</f>
        <v>CAISO System</v>
      </c>
      <c r="P8" s="17" t="str">
        <f t="shared" si="2"/>
        <v>0.00</v>
      </c>
      <c r="Q8" s="17">
        <v>4</v>
      </c>
      <c r="R8" s="17" t="s">
        <v>15</v>
      </c>
      <c r="S8" s="17" t="str">
        <f t="shared" si="1"/>
        <v/>
      </c>
      <c r="T8" s="35">
        <v>43770</v>
      </c>
      <c r="U8" s="35">
        <v>46326</v>
      </c>
      <c r="V8" s="29"/>
      <c r="W8" s="30" t="s">
        <v>30</v>
      </c>
      <c r="X8" s="26">
        <v>200</v>
      </c>
      <c r="Y8" s="26">
        <v>200</v>
      </c>
      <c r="Z8" s="26">
        <v>200</v>
      </c>
      <c r="AA8" s="26">
        <f>INDEX('[12]2023 Draft EFC_081822'!E:E,MATCH('[12]CAM eligible contracts ''24'!$W8,'[12]2023 Draft EFC_081822'!$A:$A,0))</f>
        <v>200</v>
      </c>
      <c r="AB8" s="26">
        <f>INDEX('[12]2023 Draft EFC_081822'!F:F,MATCH('[12]CAM eligible contracts ''24'!$W8,'[12]2023 Draft EFC_081822'!$A:$A,0))</f>
        <v>200</v>
      </c>
      <c r="AC8" s="26">
        <f>INDEX('[12]2023 Draft EFC_081822'!G:G,MATCH('[12]CAM eligible contracts ''24'!$W8,'[12]2023 Draft EFC_081822'!$A:$A,0))</f>
        <v>200</v>
      </c>
      <c r="AD8" s="26">
        <f>INDEX('[12]2023 Draft EFC_081822'!H:H,MATCH('[12]CAM eligible contracts ''24'!$W8,'[12]2023 Draft EFC_081822'!$A:$A,0))</f>
        <v>200</v>
      </c>
      <c r="AE8" s="26">
        <f>INDEX('[12]2023 Draft EFC_081822'!I:I,MATCH('[12]CAM eligible contracts ''24'!$W8,'[12]2023 Draft EFC_081822'!$A:$A,0))</f>
        <v>200</v>
      </c>
      <c r="AF8" s="26">
        <f>INDEX('[12]2023 Draft EFC_081822'!J:J,MATCH('[12]CAM eligible contracts ''24'!$W8,'[12]2023 Draft EFC_081822'!$A:$A,0))</f>
        <v>200</v>
      </c>
      <c r="AG8" s="26">
        <f>INDEX('[12]2023 Draft EFC_081822'!K:K,MATCH('[12]CAM eligible contracts ''24'!$W8,'[12]2023 Draft EFC_081822'!$A:$A,0))</f>
        <v>200</v>
      </c>
      <c r="AH8" s="26">
        <f>INDEX('[12]2023 Draft EFC_081822'!L:L,MATCH('[12]CAM eligible contracts ''24'!$W8,'[12]2023 Draft EFC_081822'!$A:$A,0))</f>
        <v>200</v>
      </c>
      <c r="AI8" s="26">
        <f>INDEX('[12]2023 Draft EFC_081822'!M:M,MATCH('[12]CAM eligible contracts ''24'!$W8,'[12]2023 Draft EFC_081822'!$A:$A,0))</f>
        <v>200</v>
      </c>
      <c r="AJ8" s="28">
        <v>1</v>
      </c>
    </row>
    <row r="9" spans="1:36" x14ac:dyDescent="0.25">
      <c r="A9" s="33" t="s">
        <v>34</v>
      </c>
      <c r="B9" s="34" t="s">
        <v>24</v>
      </c>
      <c r="C9" s="17">
        <f>VLOOKUP($B9,'[12]2023 Draft NQC_081922'!$A$2:$O$2009,3+MONTH('[12]CAM eligible contracts ''24'!C$3),FALSE)</f>
        <v>100</v>
      </c>
      <c r="D9" s="17">
        <f>VLOOKUP($B9,'[12]2023 Draft NQC_081922'!$A$2:$O$2009,3+MONTH('[12]CAM eligible contracts ''24'!D$3),FALSE)</f>
        <v>100</v>
      </c>
      <c r="E9" s="17">
        <f>VLOOKUP($B9,'[12]2023 Draft NQC_081922'!$A$2:$O$2009,3+MONTH('[12]CAM eligible contracts ''24'!E$3),FALSE)</f>
        <v>100</v>
      </c>
      <c r="F9" s="17">
        <f>VLOOKUP($B9,'[12]2023 Draft NQC_081922'!$A$2:$O$2009,3+MONTH('[12]CAM eligible contracts ''24'!F$3),FALSE)</f>
        <v>100</v>
      </c>
      <c r="G9" s="17">
        <f>VLOOKUP($B9,'[12]2023 Draft NQC_081922'!$A$2:$O$2009,3+MONTH('[12]CAM eligible contracts ''24'!G$3),FALSE)</f>
        <v>100</v>
      </c>
      <c r="H9" s="17">
        <f>VLOOKUP($B9,'[12]2023 Draft NQC_081922'!$A$2:$O$2009,3+MONTH('[12]CAM eligible contracts ''24'!H$3),FALSE)</f>
        <v>100</v>
      </c>
      <c r="I9" s="17">
        <f>VLOOKUP($B9,'[12]2023 Draft NQC_081922'!$A$2:$O$3009,3+MONTH('[12]CAM eligible contracts ''24'!I$3),FALSE)</f>
        <v>100</v>
      </c>
      <c r="J9" s="17">
        <f>VLOOKUP($B9,'[12]2023 Draft NQC_081922'!$A$2:$O$3009,3+MONTH('[12]CAM eligible contracts ''24'!J$3),FALSE)</f>
        <v>100</v>
      </c>
      <c r="K9" s="17">
        <f>VLOOKUP($B9,'[12]2023 Draft NQC_081922'!$A$2:$O$3009,3+MONTH('[12]CAM eligible contracts ''24'!K$3),FALSE)</f>
        <v>100</v>
      </c>
      <c r="L9" s="17">
        <f>VLOOKUP($B9,'[12]2023 Draft NQC_081922'!$A$2:$O$2009,3+MONTH('[12]CAM eligible contracts ''24'!L$3),FALSE)</f>
        <v>100</v>
      </c>
      <c r="M9" s="17">
        <f>VLOOKUP($B9,'[12]2023 Draft NQC_081922'!$A$2:$O$2009,3+MONTH('[12]CAM eligible contracts ''24'!M$3),FALSE)</f>
        <v>100</v>
      </c>
      <c r="N9" s="17">
        <f>VLOOKUP($B9,'[12]2023 Draft NQC_081922'!$A$2:$O$2009,3+MONTH('[12]CAM eligible contracts ''24'!N$3),FALSE)</f>
        <v>100</v>
      </c>
      <c r="O9" s="17" t="str">
        <f>INDEX('[12]2023 Draft NQC_081922'!C:C,MATCH('[12]CAM eligible contracts ''24'!$B10,'[12]2023 Draft NQC_081922'!$A:$A,0))</f>
        <v>Bay Area</v>
      </c>
      <c r="P9" s="17">
        <f t="shared" si="2"/>
        <v>100</v>
      </c>
      <c r="Q9" s="17">
        <v>1</v>
      </c>
      <c r="R9" s="17" t="s">
        <v>35</v>
      </c>
      <c r="S9" s="17">
        <f t="shared" si="1"/>
        <v>1</v>
      </c>
      <c r="T9" s="35">
        <v>44348</v>
      </c>
      <c r="U9" s="35">
        <v>51652</v>
      </c>
      <c r="V9" s="29"/>
      <c r="W9" s="36" t="s">
        <v>33</v>
      </c>
      <c r="X9" s="26">
        <v>365</v>
      </c>
      <c r="Y9" s="26">
        <v>365</v>
      </c>
      <c r="Z9" s="26">
        <v>365</v>
      </c>
      <c r="AA9" s="26">
        <v>365</v>
      </c>
      <c r="AB9" s="26">
        <v>365</v>
      </c>
      <c r="AC9" s="26">
        <v>365</v>
      </c>
      <c r="AD9" s="26">
        <v>365</v>
      </c>
      <c r="AE9" s="26">
        <v>365</v>
      </c>
      <c r="AF9" s="26">
        <v>365</v>
      </c>
      <c r="AG9" s="26">
        <v>365</v>
      </c>
      <c r="AH9" s="26">
        <v>365</v>
      </c>
      <c r="AI9" s="26">
        <v>365</v>
      </c>
      <c r="AJ9" s="28">
        <v>1</v>
      </c>
    </row>
    <row r="10" spans="1:36" x14ac:dyDescent="0.25">
      <c r="A10" s="33" t="s">
        <v>34</v>
      </c>
      <c r="B10" s="34" t="s">
        <v>27</v>
      </c>
      <c r="C10" s="17">
        <f>VLOOKUP($B10,'[12]2023 Draft NQC_081922'!$A$2:$O$2009,3+MONTH('[12]CAM eligible contracts ''24'!C$3),FALSE)</f>
        <v>100</v>
      </c>
      <c r="D10" s="17">
        <f>VLOOKUP($B10,'[12]2023 Draft NQC_081922'!$A$2:$O$2009,3+MONTH('[12]CAM eligible contracts ''24'!D$3),FALSE)</f>
        <v>100</v>
      </c>
      <c r="E10" s="17">
        <f>VLOOKUP($B10,'[12]2023 Draft NQC_081922'!$A$2:$O$2009,3+MONTH('[12]CAM eligible contracts ''24'!E$3),FALSE)</f>
        <v>100</v>
      </c>
      <c r="F10" s="17">
        <f>VLOOKUP($B10,'[12]2023 Draft NQC_081922'!$A$2:$O$2009,3+MONTH('[12]CAM eligible contracts ''24'!F$3),FALSE)</f>
        <v>100</v>
      </c>
      <c r="G10" s="17">
        <f>VLOOKUP($B10,'[12]2023 Draft NQC_081922'!$A$2:$O$2009,3+MONTH('[12]CAM eligible contracts ''24'!G$3),FALSE)</f>
        <v>100</v>
      </c>
      <c r="H10" s="17">
        <f>VLOOKUP($B10,'[12]2023 Draft NQC_081922'!$A$2:$O$2009,3+MONTH('[12]CAM eligible contracts ''24'!H$3),FALSE)</f>
        <v>100</v>
      </c>
      <c r="I10" s="17">
        <f>VLOOKUP($B10,'[12]2023 Draft NQC_081922'!$A$2:$O$3009,3+MONTH('[12]CAM eligible contracts ''24'!I$3),FALSE)</f>
        <v>100</v>
      </c>
      <c r="J10" s="17">
        <f>VLOOKUP($B10,'[12]2023 Draft NQC_081922'!$A$2:$O$3009,3+MONTH('[12]CAM eligible contracts ''24'!J$3),FALSE)</f>
        <v>100</v>
      </c>
      <c r="K10" s="17">
        <f>VLOOKUP($B10,'[12]2023 Draft NQC_081922'!$A$2:$O$3009,3+MONTH('[12]CAM eligible contracts ''24'!K$3),FALSE)</f>
        <v>100</v>
      </c>
      <c r="L10" s="17">
        <f>VLOOKUP($B10,'[12]2023 Draft NQC_081922'!$A$2:$O$2009,3+MONTH('[12]CAM eligible contracts ''24'!L$3),FALSE)</f>
        <v>100</v>
      </c>
      <c r="M10" s="17">
        <f>VLOOKUP($B10,'[12]2023 Draft NQC_081922'!$A$2:$O$2009,3+MONTH('[12]CAM eligible contracts ''24'!M$3),FALSE)</f>
        <v>100</v>
      </c>
      <c r="N10" s="17">
        <f>VLOOKUP($B10,'[12]2023 Draft NQC_081922'!$A$2:$O$2009,3+MONTH('[12]CAM eligible contracts ''24'!N$3),FALSE)</f>
        <v>100</v>
      </c>
      <c r="O10" s="17" t="str">
        <f>INDEX('[12]2023 Draft NQC_081922'!C:C,MATCH('[12]CAM eligible contracts ''24'!$B11,'[12]2023 Draft NQC_081922'!$A:$A,0))</f>
        <v>Bay Area</v>
      </c>
      <c r="P10" s="17">
        <f t="shared" si="2"/>
        <v>100</v>
      </c>
      <c r="Q10" s="17">
        <v>1</v>
      </c>
      <c r="R10" s="17" t="s">
        <v>35</v>
      </c>
      <c r="S10" s="17">
        <f t="shared" si="1"/>
        <v>1</v>
      </c>
      <c r="T10" s="35">
        <v>44348</v>
      </c>
      <c r="U10" s="35">
        <v>51652</v>
      </c>
      <c r="V10" s="29"/>
      <c r="W10" s="30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8"/>
    </row>
    <row r="11" spans="1:36" x14ac:dyDescent="0.25">
      <c r="A11" s="33" t="s">
        <v>34</v>
      </c>
      <c r="B11" s="34" t="s">
        <v>30</v>
      </c>
      <c r="C11" s="17">
        <f>VLOOKUP($B11,'[12]2023 Draft NQC_081922'!$A$2:$O$2009,3+MONTH('[12]CAM eligible contracts ''24'!C$3),FALSE)</f>
        <v>100</v>
      </c>
      <c r="D11" s="17">
        <f>VLOOKUP($B11,'[12]2023 Draft NQC_081922'!$A$2:$O$2009,3+MONTH('[12]CAM eligible contracts ''24'!D$3),FALSE)</f>
        <v>100</v>
      </c>
      <c r="E11" s="17">
        <f>VLOOKUP($B11,'[12]2023 Draft NQC_081922'!$A$2:$O$2009,3+MONTH('[12]CAM eligible contracts ''24'!E$3),FALSE)</f>
        <v>100</v>
      </c>
      <c r="F11" s="17">
        <f>VLOOKUP($B11,'[12]2023 Draft NQC_081922'!$A$2:$O$2009,3+MONTH('[12]CAM eligible contracts ''24'!F$3),FALSE)</f>
        <v>100</v>
      </c>
      <c r="G11" s="17">
        <f>VLOOKUP($B11,'[12]2023 Draft NQC_081922'!$A$2:$O$2009,3+MONTH('[12]CAM eligible contracts ''24'!G$3),FALSE)</f>
        <v>100</v>
      </c>
      <c r="H11" s="17">
        <f>VLOOKUP($B11,'[12]2023 Draft NQC_081922'!$A$2:$O$2009,3+MONTH('[12]CAM eligible contracts ''24'!H$3),FALSE)</f>
        <v>100</v>
      </c>
      <c r="I11" s="17">
        <f>VLOOKUP($B11,'[12]2023 Draft NQC_081922'!$A$2:$O$3009,3+MONTH('[12]CAM eligible contracts ''24'!I$3),FALSE)</f>
        <v>100</v>
      </c>
      <c r="J11" s="17">
        <f>VLOOKUP($B11,'[12]2023 Draft NQC_081922'!$A$2:$O$3009,3+MONTH('[12]CAM eligible contracts ''24'!J$3),FALSE)</f>
        <v>100</v>
      </c>
      <c r="K11" s="17">
        <f>VLOOKUP($B11,'[12]2023 Draft NQC_081922'!$A$2:$O$3009,3+MONTH('[12]CAM eligible contracts ''24'!K$3),FALSE)</f>
        <v>100</v>
      </c>
      <c r="L11" s="17">
        <f>VLOOKUP($B11,'[12]2023 Draft NQC_081922'!$A$2:$O$2009,3+MONTH('[12]CAM eligible contracts ''24'!L$3),FALSE)</f>
        <v>100</v>
      </c>
      <c r="M11" s="17">
        <f>VLOOKUP($B11,'[12]2023 Draft NQC_081922'!$A$2:$O$2009,3+MONTH('[12]CAM eligible contracts ''24'!M$3),FALSE)</f>
        <v>100</v>
      </c>
      <c r="N11" s="17">
        <f>VLOOKUP($B11,'[12]2023 Draft NQC_081922'!$A$2:$O$2009,3+MONTH('[12]CAM eligible contracts ''24'!N$3),FALSE)</f>
        <v>100</v>
      </c>
      <c r="O11" s="17" t="str">
        <f>INDEX('[12]2023 Draft NQC_081922'!C:C,MATCH('[12]CAM eligible contracts ''24'!$B12,'[12]2023 Draft NQC_081922'!$A:$A,0))</f>
        <v>Bay Area</v>
      </c>
      <c r="P11" s="17">
        <f t="shared" si="2"/>
        <v>100</v>
      </c>
      <c r="Q11" s="17">
        <v>1</v>
      </c>
      <c r="R11" s="17" t="s">
        <v>35</v>
      </c>
      <c r="S11" s="17">
        <f t="shared" si="1"/>
        <v>1</v>
      </c>
      <c r="T11" s="35">
        <v>44348</v>
      </c>
      <c r="U11" s="35">
        <v>51652</v>
      </c>
      <c r="V11" s="29"/>
      <c r="W11" s="30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8"/>
    </row>
    <row r="12" spans="1:36" x14ac:dyDescent="0.25">
      <c r="A12" s="31" t="s">
        <v>33</v>
      </c>
      <c r="B12" s="36" t="s">
        <v>33</v>
      </c>
      <c r="C12" s="17">
        <v>182.5</v>
      </c>
      <c r="D12" s="17">
        <v>182.5</v>
      </c>
      <c r="E12" s="17">
        <v>182.5</v>
      </c>
      <c r="F12" s="17">
        <v>182.5</v>
      </c>
      <c r="G12" s="17">
        <v>182.5</v>
      </c>
      <c r="H12" s="17">
        <v>182.5</v>
      </c>
      <c r="I12" s="17">
        <v>182.5</v>
      </c>
      <c r="J12" s="17">
        <v>182.5</v>
      </c>
      <c r="K12" s="17">
        <v>182.5</v>
      </c>
      <c r="L12" s="17">
        <v>182.5</v>
      </c>
      <c r="M12" s="17">
        <v>182.5</v>
      </c>
      <c r="N12" s="17">
        <v>182.5</v>
      </c>
      <c r="O12" s="17" t="s">
        <v>37</v>
      </c>
      <c r="P12" s="17">
        <f t="shared" si="2"/>
        <v>182.5</v>
      </c>
      <c r="Q12" s="17">
        <v>1</v>
      </c>
      <c r="R12" s="17" t="s">
        <v>35</v>
      </c>
      <c r="S12" s="17">
        <v>1</v>
      </c>
      <c r="T12" s="19">
        <v>44470</v>
      </c>
      <c r="U12" s="19">
        <v>55153</v>
      </c>
      <c r="V12" s="29"/>
      <c r="W12" s="37" t="s">
        <v>36</v>
      </c>
      <c r="X12" s="38">
        <f>SUM(X6:X10)</f>
        <v>965</v>
      </c>
      <c r="Y12" s="38">
        <f t="shared" ref="Y12:AI12" si="3">SUM(Y6:Y10)</f>
        <v>965</v>
      </c>
      <c r="Z12" s="38">
        <f t="shared" si="3"/>
        <v>965</v>
      </c>
      <c r="AA12" s="38">
        <f t="shared" si="3"/>
        <v>965</v>
      </c>
      <c r="AB12" s="38">
        <f t="shared" si="3"/>
        <v>965</v>
      </c>
      <c r="AC12" s="38">
        <f t="shared" si="3"/>
        <v>965</v>
      </c>
      <c r="AD12" s="38">
        <f t="shared" si="3"/>
        <v>965</v>
      </c>
      <c r="AE12" s="38">
        <f t="shared" si="3"/>
        <v>965</v>
      </c>
      <c r="AF12" s="38">
        <f t="shared" si="3"/>
        <v>965</v>
      </c>
      <c r="AG12" s="38">
        <f t="shared" si="3"/>
        <v>965</v>
      </c>
      <c r="AH12" s="38">
        <f t="shared" si="3"/>
        <v>965</v>
      </c>
      <c r="AI12" s="38">
        <f t="shared" si="3"/>
        <v>965</v>
      </c>
      <c r="AJ12" s="39"/>
    </row>
    <row r="13" spans="1:36" x14ac:dyDescent="0.25">
      <c r="V13" s="29"/>
    </row>
    <row r="14" spans="1:36" x14ac:dyDescent="0.25">
      <c r="A14" s="40"/>
      <c r="B14" s="40" t="s">
        <v>51</v>
      </c>
      <c r="C14" s="41">
        <f t="shared" ref="C14:N14" si="4">SUM(C15:C17)</f>
        <v>0</v>
      </c>
      <c r="D14" s="41">
        <f t="shared" si="4"/>
        <v>0</v>
      </c>
      <c r="E14" s="41">
        <f t="shared" si="4"/>
        <v>0</v>
      </c>
      <c r="F14" s="41">
        <f t="shared" si="4"/>
        <v>0</v>
      </c>
      <c r="G14" s="41">
        <f t="shared" si="4"/>
        <v>0</v>
      </c>
      <c r="H14" s="41">
        <f t="shared" si="4"/>
        <v>0</v>
      </c>
      <c r="I14" s="41">
        <f t="shared" si="4"/>
        <v>0</v>
      </c>
      <c r="J14" s="41">
        <f t="shared" si="4"/>
        <v>0</v>
      </c>
      <c r="K14" s="41">
        <f t="shared" si="4"/>
        <v>0</v>
      </c>
      <c r="L14" s="41">
        <f t="shared" si="4"/>
        <v>0</v>
      </c>
      <c r="M14" s="41">
        <f t="shared" si="4"/>
        <v>0</v>
      </c>
      <c r="N14" s="41">
        <f t="shared" si="4"/>
        <v>0</v>
      </c>
      <c r="O14" s="42" t="s">
        <v>39</v>
      </c>
      <c r="P14" s="42"/>
      <c r="Q14" s="42"/>
      <c r="R14" s="42"/>
      <c r="S14" s="42"/>
      <c r="T14" s="43">
        <v>45658</v>
      </c>
      <c r="U14" s="43">
        <v>46022</v>
      </c>
      <c r="V14" s="44"/>
      <c r="X14" s="12"/>
      <c r="Z14" s="45"/>
      <c r="AA14" s="45"/>
    </row>
    <row r="15" spans="1:36" x14ac:dyDescent="0.25">
      <c r="A15" s="40"/>
      <c r="B15" s="40" t="s">
        <v>40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2"/>
      <c r="P15" s="42"/>
      <c r="Q15" s="42"/>
      <c r="R15" s="42"/>
      <c r="S15" s="42"/>
      <c r="T15" s="43"/>
      <c r="U15" s="43"/>
      <c r="V15" s="44"/>
      <c r="X15" s="12"/>
      <c r="Z15" s="45"/>
      <c r="AA15" s="45"/>
    </row>
    <row r="16" spans="1:36" x14ac:dyDescent="0.25">
      <c r="A16" s="40"/>
      <c r="B16" s="40" t="s">
        <v>41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2"/>
      <c r="P16" s="42"/>
      <c r="Q16" s="42"/>
      <c r="R16" s="42"/>
      <c r="S16" s="42"/>
      <c r="T16" s="43"/>
      <c r="U16" s="43"/>
      <c r="V16" s="44"/>
      <c r="X16" s="12"/>
      <c r="Z16" s="45"/>
      <c r="AA16" s="45"/>
    </row>
    <row r="17" spans="1:27" x14ac:dyDescent="0.25">
      <c r="A17" s="40"/>
      <c r="B17" s="40" t="s">
        <v>42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2"/>
      <c r="P17" s="42"/>
      <c r="Q17" s="42"/>
      <c r="R17" s="42"/>
      <c r="S17" s="42"/>
      <c r="T17" s="43"/>
      <c r="U17" s="43"/>
      <c r="V17" s="44"/>
      <c r="X17" s="12"/>
      <c r="Z17" s="45"/>
      <c r="AA17" s="45"/>
    </row>
    <row r="18" spans="1:27" x14ac:dyDescent="0.25">
      <c r="I18"/>
      <c r="X18" s="12"/>
      <c r="Z18" s="45"/>
      <c r="AA18" s="45"/>
    </row>
    <row r="19" spans="1:27" x14ac:dyDescent="0.25">
      <c r="B19" s="46" t="s">
        <v>43</v>
      </c>
      <c r="C19" s="13">
        <f t="shared" ref="C19:N19" si="5">SUM(C5:C12)+C14*1.09</f>
        <v>494.33</v>
      </c>
      <c r="D19" s="13">
        <f t="shared" si="5"/>
        <v>502.09000000000003</v>
      </c>
      <c r="E19" s="13">
        <f t="shared" si="5"/>
        <v>494.43</v>
      </c>
      <c r="F19" s="13">
        <f t="shared" si="5"/>
        <v>492.77</v>
      </c>
      <c r="G19" s="13">
        <f t="shared" si="5"/>
        <v>494.33</v>
      </c>
      <c r="H19" s="13">
        <f t="shared" si="5"/>
        <v>493.74</v>
      </c>
      <c r="I19" s="13">
        <f t="shared" si="5"/>
        <v>500.22</v>
      </c>
      <c r="J19" s="13">
        <f t="shared" si="5"/>
        <v>496.86</v>
      </c>
      <c r="K19" s="13">
        <f t="shared" si="5"/>
        <v>493.82</v>
      </c>
      <c r="L19" s="13">
        <f t="shared" si="5"/>
        <v>503.52</v>
      </c>
      <c r="M19" s="13">
        <f t="shared" si="5"/>
        <v>508.36</v>
      </c>
      <c r="N19" s="13">
        <f t="shared" si="5"/>
        <v>494.87</v>
      </c>
      <c r="X19" s="12"/>
    </row>
    <row r="20" spans="1:27" x14ac:dyDescent="0.25">
      <c r="X20" s="12"/>
    </row>
    <row r="21" spans="1:27" x14ac:dyDescent="0.25">
      <c r="B21" s="47" t="s">
        <v>52</v>
      </c>
      <c r="C21" s="48"/>
      <c r="D21" s="12"/>
      <c r="E21" s="12"/>
      <c r="X21" s="12"/>
    </row>
    <row r="22" spans="1:27" x14ac:dyDescent="0.25">
      <c r="B22" s="48" t="s">
        <v>37</v>
      </c>
      <c r="C22" s="49">
        <f t="shared" ref="C22:C27" si="6">SUMIF($O$5:$O$12,B22,$J$5:$J$12)</f>
        <v>485.83</v>
      </c>
      <c r="D22" s="12"/>
      <c r="E22" s="12"/>
      <c r="X22" s="12"/>
    </row>
    <row r="23" spans="1:27" x14ac:dyDescent="0.25">
      <c r="B23" s="50" t="s">
        <v>45</v>
      </c>
      <c r="C23" s="49">
        <f t="shared" si="6"/>
        <v>0</v>
      </c>
      <c r="D23" s="12"/>
      <c r="E23" s="12"/>
      <c r="X23" s="12"/>
    </row>
    <row r="24" spans="1:27" x14ac:dyDescent="0.25">
      <c r="B24" s="50" t="s">
        <v>46</v>
      </c>
      <c r="C24" s="49">
        <f t="shared" si="6"/>
        <v>0</v>
      </c>
      <c r="D24" s="12"/>
      <c r="E24" s="12"/>
      <c r="X24" s="12"/>
    </row>
    <row r="25" spans="1:27" x14ac:dyDescent="0.25">
      <c r="B25" s="50" t="s">
        <v>47</v>
      </c>
      <c r="C25" s="49">
        <f t="shared" si="6"/>
        <v>0</v>
      </c>
      <c r="D25" s="12"/>
      <c r="E25" s="12"/>
      <c r="X25" s="12"/>
    </row>
    <row r="26" spans="1:27" x14ac:dyDescent="0.25">
      <c r="B26" s="50" t="s">
        <v>48</v>
      </c>
      <c r="C26" s="49">
        <f t="shared" si="6"/>
        <v>0</v>
      </c>
      <c r="D26" s="12"/>
      <c r="E26" s="12"/>
      <c r="X26" s="12"/>
    </row>
    <row r="27" spans="1:27" x14ac:dyDescent="0.25">
      <c r="B27" s="50" t="s">
        <v>39</v>
      </c>
      <c r="C27" s="49">
        <f t="shared" si="6"/>
        <v>11.030000000000001</v>
      </c>
      <c r="X27" s="12"/>
    </row>
    <row r="28" spans="1:27" x14ac:dyDescent="0.25">
      <c r="B28" s="48"/>
      <c r="C28" s="48"/>
      <c r="X28" s="12"/>
    </row>
    <row r="29" spans="1:27" x14ac:dyDescent="0.25">
      <c r="B29" s="50" t="s">
        <v>36</v>
      </c>
      <c r="C29" s="49">
        <f>SUM(C22:C27)</f>
        <v>496.86</v>
      </c>
      <c r="X29" s="12"/>
    </row>
    <row r="30" spans="1:27" x14ac:dyDescent="0.25">
      <c r="B30" s="12"/>
      <c r="C30" s="12"/>
      <c r="D30" s="12"/>
      <c r="E30" s="12"/>
      <c r="X30" s="12"/>
    </row>
    <row r="31" spans="1:27" x14ac:dyDescent="0.25">
      <c r="X31" s="12"/>
    </row>
  </sheetData>
  <pageMargins left="0.7" right="0.7" top="0.75" bottom="0.75" header="0.3" footer="0.3"/>
  <pageSetup orientation="portrait" r:id="rId1"/>
  <headerFooter>
    <oddFooter>&amp;C&amp;1#&amp;"Calibri"&amp;12&amp;K000000Internal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35B5D-E4BF-4D76-A5A9-3F8F0E0F04D6}">
  <dimension ref="A1:AL21"/>
  <sheetViews>
    <sheetView zoomScaleNormal="100" workbookViewId="0">
      <selection activeCell="C4" sqref="C4"/>
    </sheetView>
  </sheetViews>
  <sheetFormatPr defaultRowHeight="13.2" x14ac:dyDescent="0.25"/>
  <cols>
    <col min="1" max="1" width="17.6640625" customWidth="1"/>
    <col min="2" max="2" width="30" customWidth="1"/>
    <col min="3" max="6" width="9.44140625" customWidth="1"/>
    <col min="7" max="7" width="9.5546875" customWidth="1"/>
    <col min="8" max="8" width="10.5546875" customWidth="1"/>
    <col min="9" max="9" width="10.5546875" style="3" customWidth="1"/>
    <col min="10" max="10" width="10.6640625" customWidth="1"/>
    <col min="11" max="11" width="10.44140625" customWidth="1"/>
    <col min="12" max="12" width="10" customWidth="1"/>
    <col min="13" max="13" width="10.44140625" customWidth="1"/>
    <col min="14" max="14" width="11.109375" customWidth="1"/>
    <col min="15" max="15" width="16.33203125" bestFit="1" customWidth="1"/>
    <col min="16" max="16" width="11.33203125" customWidth="1"/>
    <col min="17" max="18" width="10" customWidth="1"/>
    <col min="19" max="19" width="11.6640625" customWidth="1"/>
    <col min="20" max="20" width="14.6640625" customWidth="1"/>
    <col min="21" max="21" width="15.44140625" customWidth="1"/>
    <col min="22" max="23" width="12.44140625" customWidth="1"/>
    <col min="24" max="24" width="10.88671875" customWidth="1"/>
    <col min="25" max="25" width="42.44140625" customWidth="1"/>
    <col min="26" max="37" width="10" customWidth="1"/>
    <col min="38" max="38" width="13.88671875" bestFit="1" customWidth="1"/>
  </cols>
  <sheetData>
    <row r="1" spans="1:38" ht="15.6" x14ac:dyDescent="0.3">
      <c r="A1" s="51" t="s">
        <v>53</v>
      </c>
      <c r="I1"/>
    </row>
    <row r="2" spans="1:38" x14ac:dyDescent="0.25">
      <c r="A2" s="4" t="s">
        <v>54</v>
      </c>
      <c r="B2" s="52" t="s">
        <v>55</v>
      </c>
      <c r="C2" s="6"/>
      <c r="D2" s="6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38" ht="39.6" x14ac:dyDescent="0.25">
      <c r="A3" s="8" t="s">
        <v>3</v>
      </c>
      <c r="B3" s="8" t="s">
        <v>4</v>
      </c>
      <c r="C3" s="9">
        <v>44927</v>
      </c>
      <c r="D3" s="9">
        <v>44958</v>
      </c>
      <c r="E3" s="9">
        <v>44986</v>
      </c>
      <c r="F3" s="9">
        <v>45017</v>
      </c>
      <c r="G3" s="9">
        <v>45047</v>
      </c>
      <c r="H3" s="9">
        <v>45078</v>
      </c>
      <c r="I3" s="9">
        <v>45108</v>
      </c>
      <c r="J3" s="9">
        <v>45139</v>
      </c>
      <c r="K3" s="9">
        <v>45170</v>
      </c>
      <c r="L3" s="9">
        <v>45200</v>
      </c>
      <c r="M3" s="9">
        <v>45231</v>
      </c>
      <c r="N3" s="9">
        <v>45261</v>
      </c>
      <c r="O3" s="8" t="s">
        <v>5</v>
      </c>
      <c r="P3" s="8" t="s">
        <v>6</v>
      </c>
      <c r="Q3" s="8" t="s">
        <v>7</v>
      </c>
      <c r="R3" s="8" t="s">
        <v>56</v>
      </c>
      <c r="S3" s="10" t="s">
        <v>9</v>
      </c>
      <c r="T3" s="8" t="s">
        <v>57</v>
      </c>
      <c r="U3" s="8" t="s">
        <v>11</v>
      </c>
      <c r="V3" s="8" t="s">
        <v>58</v>
      </c>
      <c r="W3" s="8" t="s">
        <v>59</v>
      </c>
      <c r="X3" s="11"/>
      <c r="AB3" s="12"/>
    </row>
    <row r="4" spans="1:38" x14ac:dyDescent="0.25">
      <c r="A4" s="8"/>
      <c r="B4" s="8"/>
      <c r="C4" s="13">
        <f>SUM(C5:C8)</f>
        <v>127.62</v>
      </c>
      <c r="D4" s="13">
        <f t="shared" ref="D4:N4" si="0">SUM(D5:D8)</f>
        <v>125.84</v>
      </c>
      <c r="E4" s="13">
        <f t="shared" si="0"/>
        <v>121.45</v>
      </c>
      <c r="F4" s="13">
        <f t="shared" si="0"/>
        <v>110</v>
      </c>
      <c r="G4" s="13">
        <f t="shared" si="0"/>
        <v>110</v>
      </c>
      <c r="H4" s="13">
        <f t="shared" si="0"/>
        <v>212.14</v>
      </c>
      <c r="I4" s="13">
        <f t="shared" si="0"/>
        <v>207.86</v>
      </c>
      <c r="J4" s="13">
        <f t="shared" si="0"/>
        <v>103.69</v>
      </c>
      <c r="K4" s="13">
        <f t="shared" si="0"/>
        <v>109.24000000000001</v>
      </c>
      <c r="L4" s="13">
        <f t="shared" si="0"/>
        <v>38.9</v>
      </c>
      <c r="M4" s="13">
        <f t="shared" si="0"/>
        <v>0</v>
      </c>
      <c r="N4" s="13">
        <f t="shared" si="0"/>
        <v>0</v>
      </c>
      <c r="O4" s="8"/>
      <c r="P4" s="8"/>
      <c r="Q4" s="8"/>
      <c r="R4" s="8"/>
      <c r="S4" s="8"/>
      <c r="T4" s="8"/>
      <c r="U4" s="8"/>
      <c r="V4" s="11"/>
      <c r="W4" s="11"/>
      <c r="X4" s="11"/>
      <c r="Y4" s="14" t="s">
        <v>12</v>
      </c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</row>
    <row r="5" spans="1:38" x14ac:dyDescent="0.25">
      <c r="A5" s="53" t="s">
        <v>60</v>
      </c>
      <c r="B5" s="54" t="s">
        <v>61</v>
      </c>
      <c r="C5" s="55">
        <v>17.62</v>
      </c>
      <c r="D5" s="55">
        <v>15.84</v>
      </c>
      <c r="E5" s="55">
        <v>11.45</v>
      </c>
      <c r="F5" s="55">
        <v>0</v>
      </c>
      <c r="G5" s="55">
        <v>0</v>
      </c>
      <c r="H5" s="55">
        <v>27.14</v>
      </c>
      <c r="I5" s="55">
        <v>22.86</v>
      </c>
      <c r="J5" s="55">
        <v>28.69</v>
      </c>
      <c r="K5" s="55">
        <v>34.24</v>
      </c>
      <c r="L5" s="55">
        <v>38.9</v>
      </c>
      <c r="M5" s="55">
        <v>0</v>
      </c>
      <c r="N5" s="55">
        <v>0</v>
      </c>
      <c r="O5" s="55" t="s">
        <v>37</v>
      </c>
      <c r="P5" s="55"/>
      <c r="Q5" s="55">
        <v>4</v>
      </c>
      <c r="R5" s="55" t="s">
        <v>35</v>
      </c>
      <c r="S5" s="55" t="s">
        <v>62</v>
      </c>
      <c r="T5" s="56">
        <v>44682</v>
      </c>
      <c r="U5" s="57" t="s">
        <v>63</v>
      </c>
      <c r="V5" s="53" t="s">
        <v>64</v>
      </c>
      <c r="W5" s="53" t="s">
        <v>65</v>
      </c>
      <c r="X5" s="21"/>
      <c r="Z5" s="58">
        <v>44927</v>
      </c>
      <c r="AA5" s="58">
        <v>44958</v>
      </c>
      <c r="AB5" s="58">
        <v>44986</v>
      </c>
      <c r="AC5" s="58">
        <v>45017</v>
      </c>
      <c r="AD5" s="58">
        <v>45047</v>
      </c>
      <c r="AE5" s="58">
        <v>45078</v>
      </c>
      <c r="AF5" s="58">
        <v>45108</v>
      </c>
      <c r="AG5" s="58">
        <v>45139</v>
      </c>
      <c r="AH5" s="58">
        <v>45170</v>
      </c>
      <c r="AI5" s="58">
        <v>45200</v>
      </c>
      <c r="AJ5" s="58">
        <v>45231</v>
      </c>
      <c r="AK5" s="58">
        <v>45261</v>
      </c>
      <c r="AL5" s="24" t="s">
        <v>16</v>
      </c>
    </row>
    <row r="6" spans="1:38" x14ac:dyDescent="0.25">
      <c r="A6" s="53" t="s">
        <v>66</v>
      </c>
      <c r="B6" s="54" t="s">
        <v>67</v>
      </c>
      <c r="C6" s="55">
        <v>0</v>
      </c>
      <c r="D6" s="55">
        <v>0</v>
      </c>
      <c r="E6" s="55">
        <v>0</v>
      </c>
      <c r="F6" s="55">
        <v>0</v>
      </c>
      <c r="G6" s="55">
        <v>0</v>
      </c>
      <c r="H6" s="55">
        <v>75</v>
      </c>
      <c r="I6" s="55">
        <v>75</v>
      </c>
      <c r="J6" s="55">
        <v>75</v>
      </c>
      <c r="K6" s="55">
        <v>75</v>
      </c>
      <c r="L6" s="55">
        <v>0</v>
      </c>
      <c r="M6" s="55">
        <v>0</v>
      </c>
      <c r="N6" s="55">
        <v>0</v>
      </c>
      <c r="O6" s="55" t="s">
        <v>39</v>
      </c>
      <c r="P6" s="55"/>
      <c r="Q6" s="55">
        <v>3</v>
      </c>
      <c r="R6" s="55" t="s">
        <v>35</v>
      </c>
      <c r="S6" s="55" t="s">
        <v>62</v>
      </c>
      <c r="T6" s="56">
        <v>44713</v>
      </c>
      <c r="U6" s="56">
        <v>45565</v>
      </c>
      <c r="V6" s="53" t="s">
        <v>64</v>
      </c>
      <c r="W6" s="53" t="s">
        <v>68</v>
      </c>
      <c r="X6" s="29"/>
      <c r="Y6" s="30" t="s">
        <v>69</v>
      </c>
      <c r="Z6" s="26">
        <v>126</v>
      </c>
      <c r="AA6" s="26">
        <v>126</v>
      </c>
      <c r="AB6" s="26">
        <v>126</v>
      </c>
      <c r="AC6" s="26">
        <v>126</v>
      </c>
      <c r="AD6" s="26">
        <v>126</v>
      </c>
      <c r="AE6" s="26">
        <v>126</v>
      </c>
      <c r="AF6" s="26">
        <v>126</v>
      </c>
      <c r="AG6" s="26">
        <v>0</v>
      </c>
      <c r="AH6" s="26">
        <v>0</v>
      </c>
      <c r="AI6" s="26">
        <v>0</v>
      </c>
      <c r="AJ6" s="26">
        <v>0</v>
      </c>
      <c r="AK6" s="26">
        <v>0</v>
      </c>
      <c r="AL6" s="28">
        <v>2</v>
      </c>
    </row>
    <row r="7" spans="1:38" x14ac:dyDescent="0.25">
      <c r="A7" s="53" t="s">
        <v>70</v>
      </c>
      <c r="B7" s="54" t="s">
        <v>69</v>
      </c>
      <c r="C7" s="55">
        <v>63</v>
      </c>
      <c r="D7" s="55">
        <v>63</v>
      </c>
      <c r="E7" s="55">
        <v>63</v>
      </c>
      <c r="F7" s="55">
        <v>63</v>
      </c>
      <c r="G7" s="55">
        <v>63</v>
      </c>
      <c r="H7" s="55">
        <v>63</v>
      </c>
      <c r="I7" s="55">
        <v>63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55" t="s">
        <v>39</v>
      </c>
      <c r="P7" s="55"/>
      <c r="Q7" s="55">
        <v>1</v>
      </c>
      <c r="R7" s="55" t="s">
        <v>35</v>
      </c>
      <c r="S7" s="55">
        <v>3</v>
      </c>
      <c r="T7" s="56">
        <v>44835</v>
      </c>
      <c r="U7" s="56" t="s">
        <v>71</v>
      </c>
      <c r="V7" s="53" t="s">
        <v>64</v>
      </c>
      <c r="W7" s="53" t="s">
        <v>72</v>
      </c>
      <c r="X7" s="29"/>
      <c r="Y7" s="30" t="s">
        <v>73</v>
      </c>
      <c r="Z7" s="26">
        <v>94</v>
      </c>
      <c r="AA7" s="26">
        <v>94</v>
      </c>
      <c r="AB7" s="26">
        <v>94</v>
      </c>
      <c r="AC7" s="26">
        <v>94</v>
      </c>
      <c r="AD7" s="26">
        <v>94</v>
      </c>
      <c r="AE7" s="26">
        <v>94</v>
      </c>
      <c r="AF7" s="26">
        <v>94</v>
      </c>
      <c r="AG7" s="26">
        <v>0</v>
      </c>
      <c r="AH7" s="26">
        <v>0</v>
      </c>
      <c r="AI7" s="26">
        <v>0</v>
      </c>
      <c r="AJ7" s="26">
        <v>0</v>
      </c>
      <c r="AK7" s="26">
        <v>0</v>
      </c>
      <c r="AL7" s="28">
        <v>2</v>
      </c>
    </row>
    <row r="8" spans="1:38" x14ac:dyDescent="0.25">
      <c r="A8" s="53" t="s">
        <v>74</v>
      </c>
      <c r="B8" s="54" t="s">
        <v>73</v>
      </c>
      <c r="C8" s="55">
        <v>47</v>
      </c>
      <c r="D8" s="55">
        <v>47</v>
      </c>
      <c r="E8" s="55">
        <v>47</v>
      </c>
      <c r="F8" s="55">
        <v>47</v>
      </c>
      <c r="G8" s="55">
        <v>47</v>
      </c>
      <c r="H8" s="55">
        <v>47</v>
      </c>
      <c r="I8" s="55">
        <v>47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5" t="s">
        <v>39</v>
      </c>
      <c r="P8" s="55"/>
      <c r="Q8" s="55">
        <v>1</v>
      </c>
      <c r="R8" s="55" t="s">
        <v>35</v>
      </c>
      <c r="S8" s="55">
        <v>3</v>
      </c>
      <c r="T8" s="56">
        <v>44835</v>
      </c>
      <c r="U8" s="56" t="s">
        <v>71</v>
      </c>
      <c r="V8" s="53" t="s">
        <v>64</v>
      </c>
      <c r="W8" s="53" t="s">
        <v>72</v>
      </c>
      <c r="X8" s="29"/>
      <c r="Y8" s="37" t="s">
        <v>36</v>
      </c>
      <c r="Z8" s="38">
        <f>SUM(Z6:Z7)</f>
        <v>220</v>
      </c>
      <c r="AA8" s="38">
        <f t="shared" ref="AA8:AK8" si="1">SUM(AA6:AA7)</f>
        <v>220</v>
      </c>
      <c r="AB8" s="38">
        <f t="shared" si="1"/>
        <v>220</v>
      </c>
      <c r="AC8" s="38">
        <f t="shared" si="1"/>
        <v>220</v>
      </c>
      <c r="AD8" s="38">
        <f t="shared" si="1"/>
        <v>220</v>
      </c>
      <c r="AE8" s="38">
        <f t="shared" si="1"/>
        <v>220</v>
      </c>
      <c r="AF8" s="38">
        <f t="shared" si="1"/>
        <v>220</v>
      </c>
      <c r="AG8" s="38">
        <f t="shared" si="1"/>
        <v>0</v>
      </c>
      <c r="AH8" s="38">
        <f t="shared" si="1"/>
        <v>0</v>
      </c>
      <c r="AI8" s="38">
        <f t="shared" si="1"/>
        <v>0</v>
      </c>
      <c r="AJ8" s="38">
        <f t="shared" si="1"/>
        <v>0</v>
      </c>
      <c r="AK8" s="38">
        <f t="shared" si="1"/>
        <v>0</v>
      </c>
      <c r="AL8" s="38"/>
    </row>
    <row r="9" spans="1:38" x14ac:dyDescent="0.25">
      <c r="D9" s="12"/>
      <c r="E9" s="12"/>
      <c r="X9" s="29"/>
    </row>
    <row r="10" spans="1:38" x14ac:dyDescent="0.25">
      <c r="D10" s="12"/>
      <c r="E10" s="12"/>
      <c r="Z10" s="12"/>
    </row>
    <row r="11" spans="1:38" x14ac:dyDescent="0.25">
      <c r="D11" s="12"/>
      <c r="E11" s="12"/>
      <c r="Z11" s="12"/>
    </row>
    <row r="12" spans="1:38" x14ac:dyDescent="0.25">
      <c r="A12" s="59" t="s">
        <v>75</v>
      </c>
      <c r="D12" s="12"/>
      <c r="E12" s="12"/>
      <c r="Z12" s="12"/>
    </row>
    <row r="13" spans="1:38" x14ac:dyDescent="0.25">
      <c r="A13" t="s">
        <v>76</v>
      </c>
      <c r="E13" s="12"/>
      <c r="Z13" s="12"/>
    </row>
    <row r="14" spans="1:38" x14ac:dyDescent="0.25">
      <c r="A14" t="s">
        <v>77</v>
      </c>
      <c r="Z14" s="12"/>
    </row>
    <row r="15" spans="1:38" x14ac:dyDescent="0.25">
      <c r="Z15" s="12"/>
    </row>
    <row r="16" spans="1:38" x14ac:dyDescent="0.25">
      <c r="Z16" s="12"/>
    </row>
    <row r="17" spans="2:26" x14ac:dyDescent="0.25">
      <c r="Z17" s="12"/>
    </row>
    <row r="18" spans="2:26" x14ac:dyDescent="0.25">
      <c r="Z18" s="12"/>
    </row>
    <row r="19" spans="2:26" x14ac:dyDescent="0.25">
      <c r="Z19" s="12"/>
    </row>
    <row r="20" spans="2:26" x14ac:dyDescent="0.25">
      <c r="B20" s="12"/>
      <c r="C20" s="12"/>
      <c r="D20" s="12"/>
      <c r="E20" s="12"/>
      <c r="Z20" s="12"/>
    </row>
    <row r="21" spans="2:26" x14ac:dyDescent="0.25">
      <c r="Z21" s="12"/>
    </row>
  </sheetData>
  <pageMargins left="0.7" right="0.7" top="0.75" bottom="0.75" header="0.3" footer="0.3"/>
  <pageSetup orientation="portrait" r:id="rId1"/>
  <headerFooter>
    <oddFooter>&amp;C&amp;1#&amp;"Calibri"&amp;12&amp;K000000Internal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250D4-C0A4-44EA-A830-4687773392D8}">
  <dimension ref="A1:AL78"/>
  <sheetViews>
    <sheetView zoomScale="80" zoomScaleNormal="80" workbookViewId="0">
      <selection activeCell="F68" sqref="F68:H71"/>
    </sheetView>
  </sheetViews>
  <sheetFormatPr defaultColWidth="8.6640625" defaultRowHeight="13.8" x14ac:dyDescent="0.3"/>
  <cols>
    <col min="1" max="1" width="25.5546875" style="127" customWidth="1"/>
    <col min="2" max="2" width="27.33203125" style="60" customWidth="1"/>
    <col min="3" max="3" width="23.44140625" style="60" customWidth="1"/>
    <col min="4" max="4" width="40.5546875" style="60" customWidth="1"/>
    <col min="5" max="5" width="19.109375" style="60" customWidth="1"/>
    <col min="6" max="6" width="17.88671875" style="60" bestFit="1" customWidth="1"/>
    <col min="7" max="7" width="21.88671875" style="60" bestFit="1" customWidth="1"/>
    <col min="8" max="9" width="17.5546875" style="61" customWidth="1"/>
    <col min="10" max="10" width="14" style="60" customWidth="1"/>
    <col min="11" max="11" width="15.5546875" style="60" customWidth="1"/>
    <col min="12" max="16" width="14.5546875" style="60" customWidth="1"/>
    <col min="17" max="17" width="11.109375" style="60" customWidth="1"/>
    <col min="18" max="18" width="12.88671875" style="60" customWidth="1"/>
    <col min="19" max="19" width="12.33203125" style="60" bestFit="1" customWidth="1"/>
    <col min="20" max="20" width="10.88671875" style="60" customWidth="1"/>
    <col min="21" max="21" width="10.44140625" style="60" customWidth="1"/>
    <col min="22" max="23" width="9.6640625" style="60" customWidth="1"/>
    <col min="24" max="24" width="17.88671875" style="60" bestFit="1" customWidth="1"/>
    <col min="25" max="25" width="11.44140625" style="60" customWidth="1"/>
    <col min="26" max="26" width="10.44140625" style="60" customWidth="1"/>
    <col min="27" max="27" width="11" style="60" customWidth="1"/>
    <col min="28" max="29" width="10.44140625" style="60" customWidth="1"/>
    <col min="30" max="30" width="12.44140625" style="60" customWidth="1"/>
    <col min="31" max="31" width="15.5546875" style="60" bestFit="1" customWidth="1"/>
    <col min="32" max="39" width="10.5546875" style="60" customWidth="1"/>
    <col min="40" max="40" width="11.44140625" style="60" customWidth="1"/>
    <col min="41" max="43" width="10.5546875" style="60" customWidth="1"/>
    <col min="44" max="16384" width="8.6640625" style="60"/>
  </cols>
  <sheetData>
    <row r="1" spans="1:38" x14ac:dyDescent="0.3">
      <c r="A1" s="60"/>
      <c r="H1" s="60"/>
      <c r="I1" s="60"/>
      <c r="K1" s="61"/>
      <c r="L1" s="61"/>
      <c r="M1" s="61"/>
      <c r="N1" s="61"/>
      <c r="O1" s="61"/>
      <c r="P1" s="61"/>
      <c r="Q1" s="61"/>
      <c r="R1" s="61"/>
      <c r="S1" s="61"/>
      <c r="T1" s="61"/>
    </row>
    <row r="2" spans="1:38" x14ac:dyDescent="0.3">
      <c r="A2" s="60"/>
      <c r="H2" s="60"/>
      <c r="I2" s="60"/>
      <c r="K2" s="61"/>
      <c r="L2" s="62" t="s">
        <v>78</v>
      </c>
      <c r="M2" s="62" t="s">
        <v>79</v>
      </c>
      <c r="N2" s="62" t="s">
        <v>80</v>
      </c>
      <c r="O2" s="62" t="s">
        <v>81</v>
      </c>
      <c r="P2" s="62" t="s">
        <v>82</v>
      </c>
      <c r="Q2" s="62" t="s">
        <v>83</v>
      </c>
      <c r="R2" s="62" t="s">
        <v>84</v>
      </c>
      <c r="S2" s="62" t="s">
        <v>85</v>
      </c>
      <c r="T2" s="62" t="s">
        <v>86</v>
      </c>
      <c r="U2" s="62" t="s">
        <v>87</v>
      </c>
      <c r="V2" s="62" t="s">
        <v>88</v>
      </c>
      <c r="W2" s="62" t="s">
        <v>89</v>
      </c>
      <c r="Y2" s="62" t="s">
        <v>78</v>
      </c>
      <c r="Z2" s="62" t="s">
        <v>79</v>
      </c>
      <c r="AA2" s="62" t="s">
        <v>80</v>
      </c>
      <c r="AB2" s="62" t="s">
        <v>81</v>
      </c>
      <c r="AC2" s="62" t="s">
        <v>82</v>
      </c>
      <c r="AD2" s="62" t="s">
        <v>83</v>
      </c>
      <c r="AE2" s="62" t="s">
        <v>84</v>
      </c>
      <c r="AF2" s="62" t="s">
        <v>85</v>
      </c>
      <c r="AG2" s="62" t="s">
        <v>86</v>
      </c>
      <c r="AH2" s="62" t="s">
        <v>87</v>
      </c>
      <c r="AI2" s="62" t="s">
        <v>88</v>
      </c>
      <c r="AJ2" s="62" t="s">
        <v>89</v>
      </c>
    </row>
    <row r="3" spans="1:38" ht="53.4" x14ac:dyDescent="0.3">
      <c r="A3" s="63" t="s">
        <v>90</v>
      </c>
      <c r="B3" s="64" t="s">
        <v>91</v>
      </c>
      <c r="C3" s="65" t="s">
        <v>92</v>
      </c>
      <c r="D3" s="66" t="s">
        <v>93</v>
      </c>
      <c r="E3" s="67" t="s">
        <v>4</v>
      </c>
      <c r="F3" s="67" t="s">
        <v>5</v>
      </c>
      <c r="G3" s="68" t="s">
        <v>6</v>
      </c>
      <c r="H3" s="68" t="s">
        <v>94</v>
      </c>
      <c r="I3" s="68" t="s">
        <v>7</v>
      </c>
      <c r="J3" s="68" t="s">
        <v>10</v>
      </c>
      <c r="K3" s="68" t="s">
        <v>11</v>
      </c>
      <c r="L3" s="68" t="s">
        <v>95</v>
      </c>
      <c r="M3" s="68" t="s">
        <v>95</v>
      </c>
      <c r="N3" s="68" t="s">
        <v>95</v>
      </c>
      <c r="O3" s="68" t="s">
        <v>95</v>
      </c>
      <c r="P3" s="67" t="s">
        <v>95</v>
      </c>
      <c r="Q3" s="67" t="s">
        <v>95</v>
      </c>
      <c r="R3" s="67" t="s">
        <v>95</v>
      </c>
      <c r="S3" s="67" t="s">
        <v>95</v>
      </c>
      <c r="T3" s="67" t="s">
        <v>95</v>
      </c>
      <c r="U3" s="67" t="s">
        <v>95</v>
      </c>
      <c r="V3" s="67" t="s">
        <v>95</v>
      </c>
      <c r="W3" s="67" t="s">
        <v>95</v>
      </c>
      <c r="Y3" s="68" t="s">
        <v>96</v>
      </c>
      <c r="Z3" s="68" t="s">
        <v>96</v>
      </c>
      <c r="AA3" s="68" t="s">
        <v>96</v>
      </c>
      <c r="AB3" s="68" t="s">
        <v>96</v>
      </c>
      <c r="AC3" s="67" t="s">
        <v>96</v>
      </c>
      <c r="AD3" s="67" t="s">
        <v>96</v>
      </c>
      <c r="AE3" s="67" t="s">
        <v>96</v>
      </c>
      <c r="AF3" s="67" t="s">
        <v>96</v>
      </c>
      <c r="AG3" s="67" t="s">
        <v>96</v>
      </c>
      <c r="AH3" s="67" t="s">
        <v>96</v>
      </c>
      <c r="AI3" s="67" t="s">
        <v>96</v>
      </c>
      <c r="AJ3" s="67" t="s">
        <v>96</v>
      </c>
    </row>
    <row r="4" spans="1:38" x14ac:dyDescent="0.3">
      <c r="A4" s="69" t="s">
        <v>97</v>
      </c>
      <c r="B4" s="70" t="s">
        <v>35</v>
      </c>
      <c r="C4" s="71"/>
      <c r="D4" s="72" t="s">
        <v>98</v>
      </c>
      <c r="E4" s="73" t="s">
        <v>99</v>
      </c>
      <c r="F4" s="74" t="s">
        <v>100</v>
      </c>
      <c r="G4" s="75">
        <v>20</v>
      </c>
      <c r="H4" s="76">
        <v>3</v>
      </c>
      <c r="I4" s="76">
        <v>1</v>
      </c>
      <c r="J4" s="77">
        <v>42735</v>
      </c>
      <c r="K4" s="78">
        <v>46386</v>
      </c>
      <c r="L4" s="75">
        <v>20</v>
      </c>
      <c r="M4" s="75">
        <v>20</v>
      </c>
      <c r="N4" s="75">
        <v>20</v>
      </c>
      <c r="O4" s="75">
        <v>20</v>
      </c>
      <c r="P4" s="75">
        <v>20</v>
      </c>
      <c r="Q4" s="75">
        <v>20</v>
      </c>
      <c r="R4" s="75">
        <v>20</v>
      </c>
      <c r="S4" s="75">
        <v>20</v>
      </c>
      <c r="T4" s="75">
        <v>20</v>
      </c>
      <c r="U4" s="75">
        <v>20</v>
      </c>
      <c r="V4" s="75">
        <v>20</v>
      </c>
      <c r="W4" s="75">
        <v>20</v>
      </c>
      <c r="Y4" s="75">
        <v>40</v>
      </c>
      <c r="Z4" s="75">
        <v>40</v>
      </c>
      <c r="AA4" s="75">
        <v>40</v>
      </c>
      <c r="AB4" s="75">
        <v>40</v>
      </c>
      <c r="AC4" s="75">
        <v>40</v>
      </c>
      <c r="AD4" s="75">
        <v>40</v>
      </c>
      <c r="AE4" s="75">
        <v>40</v>
      </c>
      <c r="AF4" s="75">
        <v>40</v>
      </c>
      <c r="AG4" s="75">
        <v>40</v>
      </c>
      <c r="AH4" s="75">
        <v>40</v>
      </c>
      <c r="AI4" s="75">
        <v>40</v>
      </c>
      <c r="AJ4" s="75">
        <v>40</v>
      </c>
      <c r="AL4" s="79"/>
    </row>
    <row r="5" spans="1:38" x14ac:dyDescent="0.3">
      <c r="A5" s="69" t="s">
        <v>97</v>
      </c>
      <c r="B5" s="70" t="s">
        <v>35</v>
      </c>
      <c r="C5" s="71"/>
      <c r="D5" s="72" t="s">
        <v>101</v>
      </c>
      <c r="E5" s="72" t="s">
        <v>102</v>
      </c>
      <c r="F5" s="74" t="s">
        <v>100</v>
      </c>
      <c r="G5" s="75">
        <v>2</v>
      </c>
      <c r="H5" s="76">
        <v>1</v>
      </c>
      <c r="I5" s="76">
        <v>2</v>
      </c>
      <c r="J5" s="77">
        <v>43009</v>
      </c>
      <c r="K5" s="78">
        <v>46387</v>
      </c>
      <c r="L5" s="75">
        <v>2</v>
      </c>
      <c r="M5" s="75">
        <v>2</v>
      </c>
      <c r="N5" s="75">
        <v>2</v>
      </c>
      <c r="O5" s="75">
        <v>2</v>
      </c>
      <c r="P5" s="75">
        <v>2</v>
      </c>
      <c r="Q5" s="75">
        <v>2</v>
      </c>
      <c r="R5" s="75">
        <v>2</v>
      </c>
      <c r="S5" s="75">
        <v>2</v>
      </c>
      <c r="T5" s="75">
        <v>2</v>
      </c>
      <c r="U5" s="75">
        <v>2</v>
      </c>
      <c r="V5" s="75">
        <v>2</v>
      </c>
      <c r="W5" s="75">
        <v>2</v>
      </c>
      <c r="Y5" s="75">
        <v>4</v>
      </c>
      <c r="Z5" s="75">
        <v>4</v>
      </c>
      <c r="AA5" s="75">
        <v>4</v>
      </c>
      <c r="AB5" s="75">
        <v>4</v>
      </c>
      <c r="AC5" s="75">
        <v>4</v>
      </c>
      <c r="AD5" s="75">
        <v>4</v>
      </c>
      <c r="AE5" s="75">
        <v>4</v>
      </c>
      <c r="AF5" s="75">
        <v>4</v>
      </c>
      <c r="AG5" s="75">
        <v>4</v>
      </c>
      <c r="AH5" s="75">
        <v>4</v>
      </c>
      <c r="AI5" s="75">
        <v>4</v>
      </c>
      <c r="AJ5" s="75">
        <v>4</v>
      </c>
      <c r="AL5" s="79"/>
    </row>
    <row r="6" spans="1:38" x14ac:dyDescent="0.3">
      <c r="A6" s="69" t="s">
        <v>103</v>
      </c>
      <c r="B6" s="70" t="s">
        <v>15</v>
      </c>
      <c r="C6" s="71"/>
      <c r="D6" s="72" t="s">
        <v>104</v>
      </c>
      <c r="E6" s="72" t="s">
        <v>105</v>
      </c>
      <c r="F6" s="74" t="s">
        <v>100</v>
      </c>
      <c r="G6" s="75">
        <v>26</v>
      </c>
      <c r="H6" s="76"/>
      <c r="I6" s="76">
        <v>4</v>
      </c>
      <c r="J6" s="77">
        <v>43282</v>
      </c>
      <c r="K6" s="78">
        <v>45727</v>
      </c>
      <c r="L6" s="75">
        <v>26</v>
      </c>
      <c r="M6" s="75">
        <v>26</v>
      </c>
      <c r="N6" s="75">
        <v>26</v>
      </c>
      <c r="O6" s="75">
        <v>26</v>
      </c>
      <c r="P6" s="75">
        <v>26</v>
      </c>
      <c r="Q6" s="75">
        <v>26</v>
      </c>
      <c r="R6" s="75">
        <v>26</v>
      </c>
      <c r="S6" s="75">
        <v>26</v>
      </c>
      <c r="T6" s="75">
        <v>26</v>
      </c>
      <c r="U6" s="75">
        <v>26</v>
      </c>
      <c r="V6" s="75">
        <v>26</v>
      </c>
      <c r="W6" s="75">
        <v>26</v>
      </c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L6" s="79"/>
    </row>
    <row r="7" spans="1:38" x14ac:dyDescent="0.3">
      <c r="A7" s="69" t="s">
        <v>106</v>
      </c>
      <c r="B7" s="70" t="s">
        <v>15</v>
      </c>
      <c r="C7" s="71"/>
      <c r="D7" s="72" t="s">
        <v>107</v>
      </c>
      <c r="E7" s="72" t="s">
        <v>108</v>
      </c>
      <c r="F7" s="74" t="s">
        <v>100</v>
      </c>
      <c r="G7" s="75">
        <v>263</v>
      </c>
      <c r="H7" s="76">
        <v>1</v>
      </c>
      <c r="I7" s="76">
        <v>4</v>
      </c>
      <c r="J7" s="77">
        <v>41487</v>
      </c>
      <c r="K7" s="78">
        <v>45138</v>
      </c>
      <c r="L7" s="75">
        <v>263</v>
      </c>
      <c r="M7" s="75">
        <v>263</v>
      </c>
      <c r="N7" s="75">
        <v>263</v>
      </c>
      <c r="O7" s="75">
        <v>263</v>
      </c>
      <c r="P7" s="75">
        <v>263</v>
      </c>
      <c r="Q7" s="75">
        <v>263</v>
      </c>
      <c r="R7" s="75">
        <v>263</v>
      </c>
      <c r="S7" s="80"/>
      <c r="T7" s="80"/>
      <c r="U7" s="80"/>
      <c r="V7" s="80"/>
      <c r="W7" s="80"/>
      <c r="Y7" s="75">
        <v>263</v>
      </c>
      <c r="Z7" s="75">
        <v>263</v>
      </c>
      <c r="AA7" s="75">
        <v>263</v>
      </c>
      <c r="AB7" s="75">
        <v>263</v>
      </c>
      <c r="AC7" s="75">
        <v>263</v>
      </c>
      <c r="AD7" s="75">
        <v>263</v>
      </c>
      <c r="AE7" s="75">
        <v>263</v>
      </c>
      <c r="AF7" s="80"/>
      <c r="AG7" s="80"/>
      <c r="AH7" s="80"/>
      <c r="AI7" s="80"/>
      <c r="AJ7" s="80"/>
      <c r="AL7" s="79"/>
    </row>
    <row r="8" spans="1:38" x14ac:dyDescent="0.3">
      <c r="A8" s="69" t="s">
        <v>106</v>
      </c>
      <c r="B8" s="70" t="s">
        <v>15</v>
      </c>
      <c r="C8" s="71"/>
      <c r="D8" s="72" t="s">
        <v>107</v>
      </c>
      <c r="E8" s="72" t="s">
        <v>109</v>
      </c>
      <c r="F8" s="74" t="s">
        <v>100</v>
      </c>
      <c r="G8" s="75">
        <v>263.68</v>
      </c>
      <c r="H8" s="76">
        <v>1</v>
      </c>
      <c r="I8" s="76">
        <v>4</v>
      </c>
      <c r="J8" s="77">
        <v>41487</v>
      </c>
      <c r="K8" s="78">
        <v>45138</v>
      </c>
      <c r="L8" s="75">
        <v>263.68</v>
      </c>
      <c r="M8" s="75">
        <v>263.68</v>
      </c>
      <c r="N8" s="75">
        <v>263.68</v>
      </c>
      <c r="O8" s="75">
        <v>263.68</v>
      </c>
      <c r="P8" s="75">
        <v>263.68</v>
      </c>
      <c r="Q8" s="75">
        <v>263.68</v>
      </c>
      <c r="R8" s="75">
        <v>263.68</v>
      </c>
      <c r="S8" s="80"/>
      <c r="T8" s="80"/>
      <c r="U8" s="80"/>
      <c r="V8" s="80"/>
      <c r="W8" s="80"/>
      <c r="Y8" s="75">
        <v>263.68</v>
      </c>
      <c r="Z8" s="75">
        <v>263.68</v>
      </c>
      <c r="AA8" s="75">
        <v>263.68</v>
      </c>
      <c r="AB8" s="75">
        <v>263.68</v>
      </c>
      <c r="AC8" s="75">
        <v>263.68</v>
      </c>
      <c r="AD8" s="75">
        <v>263.68</v>
      </c>
      <c r="AE8" s="75">
        <v>263.68</v>
      </c>
      <c r="AF8" s="80"/>
      <c r="AG8" s="80"/>
      <c r="AH8" s="80"/>
      <c r="AI8" s="80"/>
      <c r="AJ8" s="80"/>
      <c r="AL8" s="79"/>
    </row>
    <row r="9" spans="1:38" x14ac:dyDescent="0.3">
      <c r="A9" s="69" t="s">
        <v>110</v>
      </c>
      <c r="B9" s="70" t="s">
        <v>15</v>
      </c>
      <c r="C9" s="71"/>
      <c r="D9" s="72" t="s">
        <v>111</v>
      </c>
      <c r="E9" s="72" t="s">
        <v>112</v>
      </c>
      <c r="F9" s="74" t="s">
        <v>100</v>
      </c>
      <c r="G9" s="75">
        <v>103.76</v>
      </c>
      <c r="H9" s="76">
        <v>1</v>
      </c>
      <c r="I9" s="76">
        <v>4</v>
      </c>
      <c r="J9" s="77">
        <v>41487</v>
      </c>
      <c r="K9" s="78">
        <v>45138</v>
      </c>
      <c r="L9" s="75">
        <v>103.76</v>
      </c>
      <c r="M9" s="75">
        <v>103.76</v>
      </c>
      <c r="N9" s="75">
        <v>103.76</v>
      </c>
      <c r="O9" s="75">
        <v>103.76</v>
      </c>
      <c r="P9" s="75">
        <v>103.76</v>
      </c>
      <c r="Q9" s="75">
        <v>103.76</v>
      </c>
      <c r="R9" s="75">
        <v>103.76</v>
      </c>
      <c r="S9" s="80"/>
      <c r="T9" s="80"/>
      <c r="U9" s="80"/>
      <c r="V9" s="80"/>
      <c r="W9" s="80"/>
      <c r="Y9" s="75">
        <v>103.76</v>
      </c>
      <c r="Z9" s="75">
        <v>103.76</v>
      </c>
      <c r="AA9" s="75">
        <v>103.76</v>
      </c>
      <c r="AB9" s="75">
        <v>103.76</v>
      </c>
      <c r="AC9" s="75">
        <v>103.76</v>
      </c>
      <c r="AD9" s="75">
        <v>103.76</v>
      </c>
      <c r="AE9" s="75">
        <v>103.76</v>
      </c>
      <c r="AF9" s="80"/>
      <c r="AG9" s="80"/>
      <c r="AH9" s="80"/>
      <c r="AI9" s="80"/>
      <c r="AJ9" s="80"/>
      <c r="AL9" s="79"/>
    </row>
    <row r="10" spans="1:38" x14ac:dyDescent="0.3">
      <c r="A10" s="69" t="s">
        <v>110</v>
      </c>
      <c r="B10" s="70" t="s">
        <v>15</v>
      </c>
      <c r="C10" s="71"/>
      <c r="D10" s="72" t="s">
        <v>111</v>
      </c>
      <c r="E10" s="72" t="s">
        <v>113</v>
      </c>
      <c r="F10" s="74" t="s">
        <v>100</v>
      </c>
      <c r="G10" s="75">
        <v>95.34</v>
      </c>
      <c r="H10" s="76">
        <v>1</v>
      </c>
      <c r="I10" s="76">
        <v>4</v>
      </c>
      <c r="J10" s="77">
        <v>41487</v>
      </c>
      <c r="K10" s="78">
        <v>45138</v>
      </c>
      <c r="L10" s="75">
        <v>95.34</v>
      </c>
      <c r="M10" s="75">
        <v>95.34</v>
      </c>
      <c r="N10" s="75">
        <v>95.34</v>
      </c>
      <c r="O10" s="75">
        <v>95.34</v>
      </c>
      <c r="P10" s="75">
        <v>95.34</v>
      </c>
      <c r="Q10" s="75">
        <v>95.34</v>
      </c>
      <c r="R10" s="75">
        <v>95.34</v>
      </c>
      <c r="S10" s="80"/>
      <c r="T10" s="80"/>
      <c r="U10" s="80"/>
      <c r="V10" s="80"/>
      <c r="W10" s="80"/>
      <c r="Y10" s="75">
        <v>95.34</v>
      </c>
      <c r="Z10" s="75">
        <v>95.34</v>
      </c>
      <c r="AA10" s="75">
        <v>95.34</v>
      </c>
      <c r="AB10" s="75">
        <v>95.34</v>
      </c>
      <c r="AC10" s="75">
        <v>95.34</v>
      </c>
      <c r="AD10" s="75">
        <v>95.34</v>
      </c>
      <c r="AE10" s="75">
        <v>95.34</v>
      </c>
      <c r="AF10" s="80"/>
      <c r="AG10" s="80"/>
      <c r="AH10" s="80"/>
      <c r="AI10" s="80"/>
      <c r="AJ10" s="80"/>
      <c r="AL10" s="79"/>
    </row>
    <row r="11" spans="1:38" x14ac:dyDescent="0.3">
      <c r="A11" s="69" t="s">
        <v>110</v>
      </c>
      <c r="B11" s="70" t="s">
        <v>15</v>
      </c>
      <c r="C11" s="71"/>
      <c r="D11" s="72" t="s">
        <v>111</v>
      </c>
      <c r="E11" s="72" t="s">
        <v>114</v>
      </c>
      <c r="F11" s="74" t="s">
        <v>100</v>
      </c>
      <c r="G11" s="75">
        <v>96.85</v>
      </c>
      <c r="H11" s="76">
        <v>1</v>
      </c>
      <c r="I11" s="76">
        <v>4</v>
      </c>
      <c r="J11" s="77">
        <v>41487</v>
      </c>
      <c r="K11" s="78">
        <v>45138</v>
      </c>
      <c r="L11" s="75">
        <v>96.85</v>
      </c>
      <c r="M11" s="75">
        <v>96.85</v>
      </c>
      <c r="N11" s="75">
        <v>96.85</v>
      </c>
      <c r="O11" s="75">
        <v>96.85</v>
      </c>
      <c r="P11" s="75">
        <v>96.85</v>
      </c>
      <c r="Q11" s="75">
        <v>96.85</v>
      </c>
      <c r="R11" s="75">
        <v>96.85</v>
      </c>
      <c r="S11" s="80"/>
      <c r="T11" s="80"/>
      <c r="U11" s="80"/>
      <c r="V11" s="80"/>
      <c r="W11" s="80"/>
      <c r="Y11" s="75">
        <v>96.85</v>
      </c>
      <c r="Z11" s="75">
        <v>96.85</v>
      </c>
      <c r="AA11" s="75">
        <v>96.85</v>
      </c>
      <c r="AB11" s="75">
        <v>96.85</v>
      </c>
      <c r="AC11" s="75">
        <v>96.85</v>
      </c>
      <c r="AD11" s="75">
        <v>96.85</v>
      </c>
      <c r="AE11" s="75">
        <v>96.85</v>
      </c>
      <c r="AF11" s="80"/>
      <c r="AG11" s="80"/>
      <c r="AH11" s="80"/>
      <c r="AI11" s="80"/>
      <c r="AJ11" s="80"/>
      <c r="AL11" s="79"/>
    </row>
    <row r="12" spans="1:38" x14ac:dyDescent="0.3">
      <c r="A12" s="69" t="s">
        <v>110</v>
      </c>
      <c r="B12" s="70" t="s">
        <v>15</v>
      </c>
      <c r="C12" s="71"/>
      <c r="D12" s="72" t="s">
        <v>111</v>
      </c>
      <c r="E12" s="72" t="s">
        <v>115</v>
      </c>
      <c r="F12" s="74" t="s">
        <v>100</v>
      </c>
      <c r="G12" s="75">
        <v>102.47</v>
      </c>
      <c r="H12" s="76">
        <v>1</v>
      </c>
      <c r="I12" s="76">
        <v>4</v>
      </c>
      <c r="J12" s="77">
        <v>41487</v>
      </c>
      <c r="K12" s="78">
        <v>45138</v>
      </c>
      <c r="L12" s="75">
        <v>102.47</v>
      </c>
      <c r="M12" s="75">
        <v>102.47</v>
      </c>
      <c r="N12" s="75">
        <v>102.47</v>
      </c>
      <c r="O12" s="75">
        <v>102.47</v>
      </c>
      <c r="P12" s="75">
        <v>102.47</v>
      </c>
      <c r="Q12" s="75">
        <v>102.47</v>
      </c>
      <c r="R12" s="75">
        <v>102.47</v>
      </c>
      <c r="S12" s="80"/>
      <c r="T12" s="80"/>
      <c r="U12" s="80"/>
      <c r="V12" s="80"/>
      <c r="W12" s="80"/>
      <c r="Y12" s="75">
        <v>102.47</v>
      </c>
      <c r="Z12" s="75">
        <v>102.47</v>
      </c>
      <c r="AA12" s="75">
        <v>102.47</v>
      </c>
      <c r="AB12" s="75">
        <v>102.47</v>
      </c>
      <c r="AC12" s="75">
        <v>102.47</v>
      </c>
      <c r="AD12" s="75">
        <v>102.47</v>
      </c>
      <c r="AE12" s="75">
        <v>102.47</v>
      </c>
      <c r="AF12" s="80"/>
      <c r="AG12" s="80"/>
      <c r="AH12" s="80"/>
      <c r="AI12" s="80"/>
      <c r="AJ12" s="80"/>
      <c r="AL12" s="79"/>
    </row>
    <row r="13" spans="1:38" x14ac:dyDescent="0.3">
      <c r="A13" s="69" t="s">
        <v>110</v>
      </c>
      <c r="B13" s="70" t="s">
        <v>15</v>
      </c>
      <c r="C13" s="71"/>
      <c r="D13" s="72" t="s">
        <v>111</v>
      </c>
      <c r="E13" s="72" t="s">
        <v>116</v>
      </c>
      <c r="F13" s="74" t="s">
        <v>100</v>
      </c>
      <c r="G13" s="75">
        <v>103.81</v>
      </c>
      <c r="H13" s="76">
        <v>1</v>
      </c>
      <c r="I13" s="76">
        <v>4</v>
      </c>
      <c r="J13" s="77">
        <v>41487</v>
      </c>
      <c r="K13" s="78">
        <v>45138</v>
      </c>
      <c r="L13" s="75">
        <v>103.81</v>
      </c>
      <c r="M13" s="75">
        <v>103.81</v>
      </c>
      <c r="N13" s="75">
        <v>103.81</v>
      </c>
      <c r="O13" s="75">
        <v>103.81</v>
      </c>
      <c r="P13" s="75">
        <v>103.81</v>
      </c>
      <c r="Q13" s="75">
        <v>103.81</v>
      </c>
      <c r="R13" s="75">
        <v>103.81</v>
      </c>
      <c r="S13" s="80"/>
      <c r="T13" s="80"/>
      <c r="U13" s="80"/>
      <c r="V13" s="80"/>
      <c r="W13" s="80"/>
      <c r="Y13" s="75">
        <v>103.81</v>
      </c>
      <c r="Z13" s="75">
        <v>103.81</v>
      </c>
      <c r="AA13" s="75">
        <v>103.81</v>
      </c>
      <c r="AB13" s="75">
        <v>103.81</v>
      </c>
      <c r="AC13" s="75">
        <v>103.81</v>
      </c>
      <c r="AD13" s="75">
        <v>103.81</v>
      </c>
      <c r="AE13" s="75">
        <v>103.81</v>
      </c>
      <c r="AF13" s="80"/>
      <c r="AG13" s="80"/>
      <c r="AH13" s="80"/>
      <c r="AI13" s="80"/>
      <c r="AJ13" s="80"/>
      <c r="AL13" s="79"/>
    </row>
    <row r="14" spans="1:38" x14ac:dyDescent="0.3">
      <c r="A14" s="69" t="s">
        <v>110</v>
      </c>
      <c r="B14" s="70" t="s">
        <v>15</v>
      </c>
      <c r="C14" s="71"/>
      <c r="D14" s="72" t="s">
        <v>111</v>
      </c>
      <c r="E14" s="72" t="s">
        <v>117</v>
      </c>
      <c r="F14" s="74" t="s">
        <v>100</v>
      </c>
      <c r="G14" s="75">
        <v>100.99</v>
      </c>
      <c r="H14" s="76">
        <v>1</v>
      </c>
      <c r="I14" s="76">
        <v>4</v>
      </c>
      <c r="J14" s="77">
        <v>41487</v>
      </c>
      <c r="K14" s="78">
        <v>45138</v>
      </c>
      <c r="L14" s="75">
        <v>100.99</v>
      </c>
      <c r="M14" s="75">
        <v>100.99</v>
      </c>
      <c r="N14" s="75">
        <v>100.99</v>
      </c>
      <c r="O14" s="75">
        <v>100.99</v>
      </c>
      <c r="P14" s="75">
        <v>100.99</v>
      </c>
      <c r="Q14" s="75">
        <v>100.99</v>
      </c>
      <c r="R14" s="75">
        <v>100.99</v>
      </c>
      <c r="S14" s="80"/>
      <c r="T14" s="80"/>
      <c r="U14" s="80"/>
      <c r="V14" s="80"/>
      <c r="W14" s="80"/>
      <c r="Y14" s="75">
        <v>100.99</v>
      </c>
      <c r="Z14" s="75">
        <v>100.99</v>
      </c>
      <c r="AA14" s="75">
        <v>100.99</v>
      </c>
      <c r="AB14" s="75">
        <v>100.99</v>
      </c>
      <c r="AC14" s="75">
        <v>100.99</v>
      </c>
      <c r="AD14" s="75">
        <v>100.99</v>
      </c>
      <c r="AE14" s="75">
        <v>100.99</v>
      </c>
      <c r="AF14" s="80"/>
      <c r="AG14" s="80"/>
      <c r="AH14" s="80"/>
      <c r="AI14" s="80"/>
      <c r="AJ14" s="80"/>
      <c r="AL14" s="79"/>
    </row>
    <row r="15" spans="1:38" x14ac:dyDescent="0.3">
      <c r="A15" s="69" t="s">
        <v>110</v>
      </c>
      <c r="B15" s="70" t="s">
        <v>15</v>
      </c>
      <c r="C15" s="71"/>
      <c r="D15" s="72" t="s">
        <v>111</v>
      </c>
      <c r="E15" s="72" t="s">
        <v>118</v>
      </c>
      <c r="F15" s="74" t="s">
        <v>100</v>
      </c>
      <c r="G15" s="75">
        <v>97.06</v>
      </c>
      <c r="H15" s="76">
        <v>1</v>
      </c>
      <c r="I15" s="76">
        <v>4</v>
      </c>
      <c r="J15" s="77">
        <v>41487</v>
      </c>
      <c r="K15" s="78">
        <v>45138</v>
      </c>
      <c r="L15" s="75">
        <v>97.06</v>
      </c>
      <c r="M15" s="75">
        <v>97.06</v>
      </c>
      <c r="N15" s="75">
        <v>97.06</v>
      </c>
      <c r="O15" s="75">
        <v>97.06</v>
      </c>
      <c r="P15" s="75">
        <v>97.06</v>
      </c>
      <c r="Q15" s="75">
        <v>97.06</v>
      </c>
      <c r="R15" s="75">
        <v>97.06</v>
      </c>
      <c r="S15" s="80"/>
      <c r="T15" s="80"/>
      <c r="U15" s="80"/>
      <c r="V15" s="80"/>
      <c r="W15" s="80"/>
      <c r="Y15" s="75">
        <v>97.06</v>
      </c>
      <c r="Z15" s="75">
        <v>97.06</v>
      </c>
      <c r="AA15" s="75">
        <v>97.06</v>
      </c>
      <c r="AB15" s="75">
        <v>97.06</v>
      </c>
      <c r="AC15" s="75">
        <v>97.06</v>
      </c>
      <c r="AD15" s="75">
        <v>97.06</v>
      </c>
      <c r="AE15" s="75">
        <v>97.06</v>
      </c>
      <c r="AF15" s="80"/>
      <c r="AG15" s="80"/>
      <c r="AH15" s="80"/>
      <c r="AI15" s="80"/>
      <c r="AJ15" s="80"/>
      <c r="AL15" s="79"/>
    </row>
    <row r="16" spans="1:38" x14ac:dyDescent="0.3">
      <c r="A16" s="69" t="s">
        <v>110</v>
      </c>
      <c r="B16" s="70" t="s">
        <v>15</v>
      </c>
      <c r="C16" s="71"/>
      <c r="D16" s="72" t="s">
        <v>111</v>
      </c>
      <c r="E16" s="72" t="s">
        <v>119</v>
      </c>
      <c r="F16" s="74" t="s">
        <v>100</v>
      </c>
      <c r="G16" s="75">
        <v>101.8</v>
      </c>
      <c r="H16" s="76">
        <v>1</v>
      </c>
      <c r="I16" s="76">
        <v>4</v>
      </c>
      <c r="J16" s="77">
        <v>41487</v>
      </c>
      <c r="K16" s="78">
        <v>45138</v>
      </c>
      <c r="L16" s="75">
        <v>101.8</v>
      </c>
      <c r="M16" s="75">
        <v>101.8</v>
      </c>
      <c r="N16" s="75">
        <v>101.8</v>
      </c>
      <c r="O16" s="75">
        <v>101.8</v>
      </c>
      <c r="P16" s="75">
        <v>101.8</v>
      </c>
      <c r="Q16" s="75">
        <v>101.8</v>
      </c>
      <c r="R16" s="75">
        <v>101.8</v>
      </c>
      <c r="S16" s="80"/>
      <c r="T16" s="80"/>
      <c r="U16" s="80"/>
      <c r="V16" s="80"/>
      <c r="W16" s="80"/>
      <c r="Y16" s="75">
        <v>101.8</v>
      </c>
      <c r="Z16" s="75">
        <v>101.8</v>
      </c>
      <c r="AA16" s="75">
        <v>101.8</v>
      </c>
      <c r="AB16" s="75">
        <v>101.8</v>
      </c>
      <c r="AC16" s="75">
        <v>101.8</v>
      </c>
      <c r="AD16" s="75">
        <v>101.8</v>
      </c>
      <c r="AE16" s="75">
        <v>101.8</v>
      </c>
      <c r="AF16" s="80"/>
      <c r="AG16" s="80"/>
      <c r="AH16" s="80"/>
      <c r="AI16" s="80"/>
      <c r="AJ16" s="80"/>
      <c r="AL16" s="79"/>
    </row>
    <row r="17" spans="1:38" x14ac:dyDescent="0.3">
      <c r="A17" s="69" t="s">
        <v>106</v>
      </c>
      <c r="B17" s="70" t="s">
        <v>15</v>
      </c>
      <c r="C17" s="71"/>
      <c r="D17" s="72" t="s">
        <v>120</v>
      </c>
      <c r="E17" s="72" t="s">
        <v>121</v>
      </c>
      <c r="F17" s="74" t="s">
        <v>100</v>
      </c>
      <c r="G17" s="75">
        <v>96.43</v>
      </c>
      <c r="H17" s="76">
        <v>1</v>
      </c>
      <c r="I17" s="76">
        <v>4</v>
      </c>
      <c r="J17" s="77">
        <v>41426</v>
      </c>
      <c r="K17" s="78">
        <v>45077</v>
      </c>
      <c r="L17" s="75">
        <v>96.43</v>
      </c>
      <c r="M17" s="75">
        <v>96.43</v>
      </c>
      <c r="N17" s="75">
        <v>96.43</v>
      </c>
      <c r="O17" s="75">
        <v>96.43</v>
      </c>
      <c r="P17" s="75">
        <v>96.43</v>
      </c>
      <c r="Q17" s="80"/>
      <c r="R17" s="80"/>
      <c r="S17" s="80"/>
      <c r="T17" s="80"/>
      <c r="U17" s="80"/>
      <c r="V17" s="80"/>
      <c r="W17" s="80"/>
      <c r="Y17" s="75">
        <v>96</v>
      </c>
      <c r="Z17" s="75">
        <v>96</v>
      </c>
      <c r="AA17" s="75">
        <v>96</v>
      </c>
      <c r="AB17" s="75">
        <v>96</v>
      </c>
      <c r="AC17" s="75">
        <v>96</v>
      </c>
      <c r="AD17" s="80"/>
      <c r="AE17" s="80"/>
      <c r="AF17" s="80"/>
      <c r="AG17" s="80"/>
      <c r="AH17" s="80"/>
      <c r="AI17" s="80"/>
      <c r="AJ17" s="80"/>
      <c r="AL17" s="79"/>
    </row>
    <row r="18" spans="1:38" x14ac:dyDescent="0.3">
      <c r="A18" s="69" t="s">
        <v>106</v>
      </c>
      <c r="B18" s="70" t="s">
        <v>15</v>
      </c>
      <c r="C18" s="71"/>
      <c r="D18" s="72" t="s">
        <v>120</v>
      </c>
      <c r="E18" s="72" t="s">
        <v>122</v>
      </c>
      <c r="F18" s="74" t="s">
        <v>100</v>
      </c>
      <c r="G18" s="75">
        <v>96.91</v>
      </c>
      <c r="H18" s="76">
        <v>1</v>
      </c>
      <c r="I18" s="76">
        <v>4</v>
      </c>
      <c r="J18" s="77">
        <v>41426</v>
      </c>
      <c r="K18" s="78">
        <v>45077</v>
      </c>
      <c r="L18" s="75">
        <v>96.91</v>
      </c>
      <c r="M18" s="75">
        <v>96.91</v>
      </c>
      <c r="N18" s="75">
        <v>96.91</v>
      </c>
      <c r="O18" s="75">
        <v>96.91</v>
      </c>
      <c r="P18" s="75">
        <v>96.91</v>
      </c>
      <c r="Q18" s="80"/>
      <c r="R18" s="80"/>
      <c r="S18" s="80"/>
      <c r="T18" s="80"/>
      <c r="U18" s="80"/>
      <c r="V18" s="80"/>
      <c r="W18" s="80"/>
      <c r="Y18" s="75">
        <v>96</v>
      </c>
      <c r="Z18" s="75">
        <v>96</v>
      </c>
      <c r="AA18" s="75">
        <v>96</v>
      </c>
      <c r="AB18" s="75">
        <v>96</v>
      </c>
      <c r="AC18" s="75">
        <v>96</v>
      </c>
      <c r="AD18" s="80"/>
      <c r="AE18" s="80"/>
      <c r="AF18" s="80"/>
      <c r="AG18" s="80"/>
      <c r="AH18" s="80"/>
      <c r="AI18" s="80"/>
      <c r="AJ18" s="80"/>
      <c r="AL18" s="79"/>
    </row>
    <row r="19" spans="1:38" x14ac:dyDescent="0.3">
      <c r="A19" s="69" t="s">
        <v>106</v>
      </c>
      <c r="B19" s="70" t="s">
        <v>15</v>
      </c>
      <c r="C19" s="71"/>
      <c r="D19" s="72" t="s">
        <v>120</v>
      </c>
      <c r="E19" s="72" t="s">
        <v>123</v>
      </c>
      <c r="F19" s="74" t="s">
        <v>100</v>
      </c>
      <c r="G19" s="75">
        <v>96.65</v>
      </c>
      <c r="H19" s="76">
        <v>1</v>
      </c>
      <c r="I19" s="76">
        <v>4</v>
      </c>
      <c r="J19" s="77">
        <v>41426</v>
      </c>
      <c r="K19" s="78">
        <v>45077</v>
      </c>
      <c r="L19" s="75">
        <v>96.65</v>
      </c>
      <c r="M19" s="75">
        <v>96.65</v>
      </c>
      <c r="N19" s="75">
        <v>96.65</v>
      </c>
      <c r="O19" s="75">
        <v>96.65</v>
      </c>
      <c r="P19" s="75">
        <v>96.65</v>
      </c>
      <c r="Q19" s="80"/>
      <c r="R19" s="80"/>
      <c r="S19" s="80"/>
      <c r="T19" s="80"/>
      <c r="U19" s="80"/>
      <c r="V19" s="80"/>
      <c r="W19" s="80"/>
      <c r="Y19" s="75">
        <v>96</v>
      </c>
      <c r="Z19" s="75">
        <v>96</v>
      </c>
      <c r="AA19" s="75">
        <v>96</v>
      </c>
      <c r="AB19" s="75">
        <v>96</v>
      </c>
      <c r="AC19" s="75">
        <v>96</v>
      </c>
      <c r="AD19" s="80"/>
      <c r="AE19" s="80"/>
      <c r="AF19" s="80"/>
      <c r="AG19" s="80"/>
      <c r="AH19" s="80"/>
      <c r="AI19" s="80"/>
      <c r="AJ19" s="80"/>
      <c r="AL19" s="79"/>
    </row>
    <row r="20" spans="1:38" x14ac:dyDescent="0.3">
      <c r="A20" s="69" t="s">
        <v>106</v>
      </c>
      <c r="B20" s="70" t="s">
        <v>15</v>
      </c>
      <c r="C20" s="71"/>
      <c r="D20" s="72" t="s">
        <v>120</v>
      </c>
      <c r="E20" s="72" t="s">
        <v>124</v>
      </c>
      <c r="F20" s="74" t="s">
        <v>100</v>
      </c>
      <c r="G20" s="75">
        <v>96.49</v>
      </c>
      <c r="H20" s="76">
        <v>1</v>
      </c>
      <c r="I20" s="76">
        <v>4</v>
      </c>
      <c r="J20" s="77">
        <v>41426</v>
      </c>
      <c r="K20" s="78">
        <v>45077</v>
      </c>
      <c r="L20" s="75">
        <v>96.49</v>
      </c>
      <c r="M20" s="75">
        <v>96.49</v>
      </c>
      <c r="N20" s="75">
        <v>96.49</v>
      </c>
      <c r="O20" s="75">
        <v>96.49</v>
      </c>
      <c r="P20" s="75">
        <v>96.49</v>
      </c>
      <c r="Q20" s="80"/>
      <c r="R20" s="80"/>
      <c r="S20" s="80"/>
      <c r="T20" s="80"/>
      <c r="U20" s="80"/>
      <c r="V20" s="80"/>
      <c r="W20" s="80"/>
      <c r="Y20" s="75">
        <v>96</v>
      </c>
      <c r="Z20" s="75">
        <v>96</v>
      </c>
      <c r="AA20" s="75">
        <v>96</v>
      </c>
      <c r="AB20" s="75">
        <v>96</v>
      </c>
      <c r="AC20" s="75">
        <v>96</v>
      </c>
      <c r="AD20" s="80"/>
      <c r="AE20" s="80"/>
      <c r="AF20" s="80"/>
      <c r="AG20" s="80"/>
      <c r="AH20" s="80"/>
      <c r="AI20" s="80"/>
      <c r="AJ20" s="80"/>
      <c r="AL20" s="79"/>
    </row>
    <row r="21" spans="1:38" x14ac:dyDescent="0.3">
      <c r="A21" s="69" t="s">
        <v>106</v>
      </c>
      <c r="B21" s="70" t="s">
        <v>15</v>
      </c>
      <c r="C21" s="71"/>
      <c r="D21" s="72" t="s">
        <v>120</v>
      </c>
      <c r="E21" s="72" t="s">
        <v>125</v>
      </c>
      <c r="F21" s="74" t="s">
        <v>100</v>
      </c>
      <c r="G21" s="75">
        <v>96.65</v>
      </c>
      <c r="H21" s="76">
        <v>1</v>
      </c>
      <c r="I21" s="76">
        <v>4</v>
      </c>
      <c r="J21" s="77">
        <v>41426</v>
      </c>
      <c r="K21" s="78">
        <v>45077</v>
      </c>
      <c r="L21" s="75">
        <v>96.65</v>
      </c>
      <c r="M21" s="75">
        <v>96.65</v>
      </c>
      <c r="N21" s="75">
        <v>96.65</v>
      </c>
      <c r="O21" s="75">
        <v>96.65</v>
      </c>
      <c r="P21" s="75">
        <v>96.65</v>
      </c>
      <c r="Q21" s="80"/>
      <c r="R21" s="80"/>
      <c r="S21" s="80"/>
      <c r="T21" s="80"/>
      <c r="U21" s="80"/>
      <c r="V21" s="80"/>
      <c r="W21" s="80"/>
      <c r="Y21" s="75">
        <v>96.65</v>
      </c>
      <c r="Z21" s="75">
        <v>96.65</v>
      </c>
      <c r="AA21" s="75">
        <v>96.65</v>
      </c>
      <c r="AB21" s="75">
        <v>96.65</v>
      </c>
      <c r="AC21" s="75">
        <v>96.65</v>
      </c>
      <c r="AD21" s="80"/>
      <c r="AE21" s="80"/>
      <c r="AF21" s="80"/>
      <c r="AG21" s="80"/>
      <c r="AH21" s="80"/>
      <c r="AI21" s="80"/>
      <c r="AJ21" s="80"/>
      <c r="AL21" s="79"/>
    </row>
    <row r="22" spans="1:38" x14ac:dyDescent="0.3">
      <c r="A22" s="69" t="s">
        <v>126</v>
      </c>
      <c r="B22" s="70" t="s">
        <v>35</v>
      </c>
      <c r="C22" s="71"/>
      <c r="D22" s="72" t="s">
        <v>127</v>
      </c>
      <c r="E22" s="72" t="s">
        <v>128</v>
      </c>
      <c r="F22" s="74" t="s">
        <v>100</v>
      </c>
      <c r="G22" s="75">
        <v>47</v>
      </c>
      <c r="H22" s="76">
        <v>1</v>
      </c>
      <c r="I22" s="76">
        <v>4</v>
      </c>
      <c r="J22" s="77">
        <v>39282</v>
      </c>
      <c r="K22" s="78" t="s">
        <v>129</v>
      </c>
      <c r="L22" s="81">
        <v>49</v>
      </c>
      <c r="M22" s="81">
        <v>49</v>
      </c>
      <c r="N22" s="81">
        <v>49</v>
      </c>
      <c r="O22" s="81">
        <v>49</v>
      </c>
      <c r="P22" s="81">
        <v>49</v>
      </c>
      <c r="Q22" s="81">
        <v>49</v>
      </c>
      <c r="R22" s="81">
        <v>49</v>
      </c>
      <c r="S22" s="81">
        <v>49</v>
      </c>
      <c r="T22" s="81">
        <v>49</v>
      </c>
      <c r="U22" s="81">
        <v>49</v>
      </c>
      <c r="V22" s="81">
        <v>49</v>
      </c>
      <c r="W22" s="81">
        <v>49</v>
      </c>
      <c r="Y22" s="81">
        <v>49</v>
      </c>
      <c r="Z22" s="81">
        <v>49</v>
      </c>
      <c r="AA22" s="81">
        <v>49</v>
      </c>
      <c r="AB22" s="81">
        <v>49</v>
      </c>
      <c r="AC22" s="81">
        <v>49</v>
      </c>
      <c r="AD22" s="81">
        <v>49</v>
      </c>
      <c r="AE22" s="81">
        <v>49</v>
      </c>
      <c r="AF22" s="81">
        <v>49</v>
      </c>
      <c r="AG22" s="81">
        <v>49</v>
      </c>
      <c r="AH22" s="81">
        <v>49</v>
      </c>
      <c r="AI22" s="81">
        <v>49</v>
      </c>
      <c r="AJ22" s="81">
        <v>49</v>
      </c>
      <c r="AL22" s="79"/>
    </row>
    <row r="23" spans="1:38" x14ac:dyDescent="0.3">
      <c r="A23" s="69" t="s">
        <v>126</v>
      </c>
      <c r="B23" s="70" t="s">
        <v>35</v>
      </c>
      <c r="C23" s="71"/>
      <c r="D23" s="72" t="s">
        <v>130</v>
      </c>
      <c r="E23" s="72" t="s">
        <v>131</v>
      </c>
      <c r="F23" s="74" t="s">
        <v>100</v>
      </c>
      <c r="G23" s="75">
        <v>47.11</v>
      </c>
      <c r="H23" s="76">
        <v>1</v>
      </c>
      <c r="I23" s="76">
        <v>4</v>
      </c>
      <c r="J23" s="77">
        <v>39283</v>
      </c>
      <c r="K23" s="78" t="s">
        <v>129</v>
      </c>
      <c r="L23" s="81">
        <v>47.3</v>
      </c>
      <c r="M23" s="81">
        <v>47.3</v>
      </c>
      <c r="N23" s="81">
        <v>47.3</v>
      </c>
      <c r="O23" s="81">
        <v>47.3</v>
      </c>
      <c r="P23" s="81">
        <v>47.3</v>
      </c>
      <c r="Q23" s="81">
        <v>47.3</v>
      </c>
      <c r="R23" s="81">
        <v>47.3</v>
      </c>
      <c r="S23" s="81">
        <v>47.3</v>
      </c>
      <c r="T23" s="81">
        <v>47.3</v>
      </c>
      <c r="U23" s="81">
        <v>47.3</v>
      </c>
      <c r="V23" s="81">
        <v>47.3</v>
      </c>
      <c r="W23" s="81">
        <v>47.3</v>
      </c>
      <c r="Y23" s="81">
        <v>47.3</v>
      </c>
      <c r="Z23" s="81">
        <v>47.3</v>
      </c>
      <c r="AA23" s="81">
        <v>47.3</v>
      </c>
      <c r="AB23" s="81">
        <v>47.3</v>
      </c>
      <c r="AC23" s="81">
        <v>47.3</v>
      </c>
      <c r="AD23" s="81">
        <v>47.3</v>
      </c>
      <c r="AE23" s="81">
        <v>47.3</v>
      </c>
      <c r="AF23" s="81">
        <v>47.3</v>
      </c>
      <c r="AG23" s="81">
        <v>47.3</v>
      </c>
      <c r="AH23" s="81">
        <v>47.3</v>
      </c>
      <c r="AI23" s="81">
        <v>47.3</v>
      </c>
      <c r="AJ23" s="81">
        <v>47.3</v>
      </c>
      <c r="AL23" s="79"/>
    </row>
    <row r="24" spans="1:38" x14ac:dyDescent="0.3">
      <c r="A24" s="69" t="s">
        <v>126</v>
      </c>
      <c r="B24" s="70" t="s">
        <v>35</v>
      </c>
      <c r="C24" s="71"/>
      <c r="D24" s="72" t="s">
        <v>132</v>
      </c>
      <c r="E24" s="82" t="s">
        <v>133</v>
      </c>
      <c r="F24" s="74" t="s">
        <v>100</v>
      </c>
      <c r="G24" s="75">
        <v>45.64</v>
      </c>
      <c r="H24" s="76">
        <v>1</v>
      </c>
      <c r="I24" s="76">
        <v>4</v>
      </c>
      <c r="J24" s="77">
        <v>39280</v>
      </c>
      <c r="K24" s="78" t="s">
        <v>129</v>
      </c>
      <c r="L24" s="75">
        <v>45.64</v>
      </c>
      <c r="M24" s="75">
        <v>45.64</v>
      </c>
      <c r="N24" s="75">
        <v>45.64</v>
      </c>
      <c r="O24" s="75">
        <v>45.64</v>
      </c>
      <c r="P24" s="75">
        <v>45.64</v>
      </c>
      <c r="Q24" s="75">
        <v>45.64</v>
      </c>
      <c r="R24" s="75">
        <v>45.64</v>
      </c>
      <c r="S24" s="75">
        <v>45.64</v>
      </c>
      <c r="T24" s="75">
        <v>45.64</v>
      </c>
      <c r="U24" s="75">
        <v>45.64</v>
      </c>
      <c r="V24" s="75">
        <v>45.64</v>
      </c>
      <c r="W24" s="75">
        <v>45.64</v>
      </c>
      <c r="Y24" s="75">
        <v>45.64</v>
      </c>
      <c r="Z24" s="75">
        <v>45.64</v>
      </c>
      <c r="AA24" s="75">
        <v>45.64</v>
      </c>
      <c r="AB24" s="75">
        <v>45.64</v>
      </c>
      <c r="AC24" s="75">
        <v>45.64</v>
      </c>
      <c r="AD24" s="75">
        <v>45.64</v>
      </c>
      <c r="AE24" s="75">
        <v>45.64</v>
      </c>
      <c r="AF24" s="75">
        <v>45.64</v>
      </c>
      <c r="AG24" s="75">
        <v>45.64</v>
      </c>
      <c r="AH24" s="75">
        <v>45.64</v>
      </c>
      <c r="AI24" s="75">
        <v>45.64</v>
      </c>
      <c r="AJ24" s="75">
        <v>45.64</v>
      </c>
      <c r="AL24" s="79"/>
    </row>
    <row r="25" spans="1:38" x14ac:dyDescent="0.3">
      <c r="A25" s="69" t="s">
        <v>134</v>
      </c>
      <c r="B25" s="70" t="s">
        <v>35</v>
      </c>
      <c r="C25" s="71"/>
      <c r="D25" s="72" t="s">
        <v>135</v>
      </c>
      <c r="E25" s="82" t="s">
        <v>136</v>
      </c>
      <c r="F25" s="74" t="s">
        <v>48</v>
      </c>
      <c r="G25" s="75">
        <v>47.2</v>
      </c>
      <c r="H25" s="76">
        <v>1</v>
      </c>
      <c r="I25" s="76">
        <v>4</v>
      </c>
      <c r="J25" s="77">
        <v>40026</v>
      </c>
      <c r="K25" s="78" t="s">
        <v>129</v>
      </c>
      <c r="L25" s="81">
        <v>48.56</v>
      </c>
      <c r="M25" s="81">
        <v>48.56</v>
      </c>
      <c r="N25" s="81">
        <v>48.56</v>
      </c>
      <c r="O25" s="81">
        <v>48.56</v>
      </c>
      <c r="P25" s="81">
        <v>48.56</v>
      </c>
      <c r="Q25" s="81">
        <v>48.56</v>
      </c>
      <c r="R25" s="81">
        <v>48.56</v>
      </c>
      <c r="S25" s="81">
        <v>48.56</v>
      </c>
      <c r="T25" s="81">
        <v>48.56</v>
      </c>
      <c r="U25" s="81">
        <v>48.56</v>
      </c>
      <c r="V25" s="81">
        <v>48.56</v>
      </c>
      <c r="W25" s="81">
        <v>48.56</v>
      </c>
      <c r="Y25" s="75">
        <v>48.56</v>
      </c>
      <c r="Z25" s="81">
        <v>48.56</v>
      </c>
      <c r="AA25" s="81">
        <v>48.56</v>
      </c>
      <c r="AB25" s="81">
        <v>48.56</v>
      </c>
      <c r="AC25" s="81">
        <v>48.56</v>
      </c>
      <c r="AD25" s="81">
        <v>48.56</v>
      </c>
      <c r="AE25" s="81">
        <v>48.56</v>
      </c>
      <c r="AF25" s="81">
        <v>48.56</v>
      </c>
      <c r="AG25" s="81">
        <v>48.56</v>
      </c>
      <c r="AH25" s="81">
        <v>48.56</v>
      </c>
      <c r="AI25" s="81">
        <v>48.56</v>
      </c>
      <c r="AJ25" s="81">
        <v>48.56</v>
      </c>
      <c r="AL25" s="79"/>
    </row>
    <row r="26" spans="1:38" x14ac:dyDescent="0.3">
      <c r="A26" s="69" t="s">
        <v>126</v>
      </c>
      <c r="B26" s="70" t="s">
        <v>35</v>
      </c>
      <c r="C26" s="71"/>
      <c r="D26" s="72" t="s">
        <v>137</v>
      </c>
      <c r="E26" s="82" t="s">
        <v>138</v>
      </c>
      <c r="F26" s="74" t="s">
        <v>100</v>
      </c>
      <c r="G26" s="75">
        <v>46</v>
      </c>
      <c r="H26" s="76">
        <v>1</v>
      </c>
      <c r="I26" s="76">
        <v>4</v>
      </c>
      <c r="J26" s="77">
        <v>39282</v>
      </c>
      <c r="K26" s="78" t="s">
        <v>129</v>
      </c>
      <c r="L26" s="81">
        <v>47.18</v>
      </c>
      <c r="M26" s="81">
        <v>47.18</v>
      </c>
      <c r="N26" s="81">
        <v>47.18</v>
      </c>
      <c r="O26" s="81">
        <v>47.18</v>
      </c>
      <c r="P26" s="81">
        <v>47.18</v>
      </c>
      <c r="Q26" s="81">
        <v>47.18</v>
      </c>
      <c r="R26" s="81">
        <v>47.18</v>
      </c>
      <c r="S26" s="81">
        <v>47.18</v>
      </c>
      <c r="T26" s="81">
        <v>47.18</v>
      </c>
      <c r="U26" s="81">
        <v>47.18</v>
      </c>
      <c r="V26" s="81">
        <v>47.18</v>
      </c>
      <c r="W26" s="81">
        <v>47.18</v>
      </c>
      <c r="Y26" s="81">
        <v>47.18</v>
      </c>
      <c r="Z26" s="81">
        <v>47.18</v>
      </c>
      <c r="AA26" s="81">
        <v>47.18</v>
      </c>
      <c r="AB26" s="81">
        <v>47.18</v>
      </c>
      <c r="AC26" s="81">
        <v>47.18</v>
      </c>
      <c r="AD26" s="81">
        <v>47.18</v>
      </c>
      <c r="AE26" s="81">
        <v>47.18</v>
      </c>
      <c r="AF26" s="81">
        <v>47.18</v>
      </c>
      <c r="AG26" s="81">
        <v>47.18</v>
      </c>
      <c r="AH26" s="81">
        <v>47.18</v>
      </c>
      <c r="AI26" s="81">
        <v>47.18</v>
      </c>
      <c r="AJ26" s="81">
        <v>47.18</v>
      </c>
      <c r="AL26" s="79"/>
    </row>
    <row r="27" spans="1:38" x14ac:dyDescent="0.3">
      <c r="A27" s="69" t="s">
        <v>139</v>
      </c>
      <c r="B27" s="70" t="s">
        <v>35</v>
      </c>
      <c r="C27" s="71" t="s">
        <v>140</v>
      </c>
      <c r="D27" s="72" t="s">
        <v>141</v>
      </c>
      <c r="E27" s="82" t="s">
        <v>142</v>
      </c>
      <c r="F27" s="74" t="s">
        <v>100</v>
      </c>
      <c r="G27" s="75">
        <v>10</v>
      </c>
      <c r="H27" s="76">
        <v>1</v>
      </c>
      <c r="I27" s="76">
        <v>1</v>
      </c>
      <c r="J27" s="77">
        <v>42917</v>
      </c>
      <c r="K27" s="78">
        <v>46568</v>
      </c>
      <c r="L27" s="75">
        <v>10</v>
      </c>
      <c r="M27" s="75">
        <v>10</v>
      </c>
      <c r="N27" s="75">
        <v>10</v>
      </c>
      <c r="O27" s="75">
        <v>10</v>
      </c>
      <c r="P27" s="75">
        <v>10</v>
      </c>
      <c r="Q27" s="75">
        <v>10</v>
      </c>
      <c r="R27" s="75">
        <v>10</v>
      </c>
      <c r="S27" s="75">
        <v>10</v>
      </c>
      <c r="T27" s="75">
        <v>10</v>
      </c>
      <c r="U27" s="75">
        <v>10</v>
      </c>
      <c r="V27" s="75">
        <v>10</v>
      </c>
      <c r="W27" s="75">
        <v>10</v>
      </c>
      <c r="Y27" s="75">
        <v>20</v>
      </c>
      <c r="Z27" s="75">
        <v>20</v>
      </c>
      <c r="AA27" s="75">
        <v>20</v>
      </c>
      <c r="AB27" s="75">
        <v>20</v>
      </c>
      <c r="AC27" s="75">
        <v>20</v>
      </c>
      <c r="AD27" s="75">
        <v>20</v>
      </c>
      <c r="AE27" s="75">
        <v>20</v>
      </c>
      <c r="AF27" s="75">
        <v>20</v>
      </c>
      <c r="AG27" s="75">
        <v>20</v>
      </c>
      <c r="AH27" s="75">
        <v>20</v>
      </c>
      <c r="AI27" s="75">
        <v>20</v>
      </c>
      <c r="AJ27" s="75">
        <v>20</v>
      </c>
      <c r="AL27" s="79"/>
    </row>
    <row r="28" spans="1:38" x14ac:dyDescent="0.3">
      <c r="A28" s="69" t="s">
        <v>139</v>
      </c>
      <c r="B28" s="70" t="s">
        <v>35</v>
      </c>
      <c r="C28" s="71" t="s">
        <v>140</v>
      </c>
      <c r="D28" s="72" t="s">
        <v>143</v>
      </c>
      <c r="E28" s="82" t="s">
        <v>144</v>
      </c>
      <c r="F28" s="74" t="s">
        <v>100</v>
      </c>
      <c r="G28" s="75">
        <v>10</v>
      </c>
      <c r="H28" s="76">
        <v>1</v>
      </c>
      <c r="I28" s="76">
        <v>1</v>
      </c>
      <c r="J28" s="77">
        <v>42917</v>
      </c>
      <c r="K28" s="78">
        <v>46568</v>
      </c>
      <c r="L28" s="75">
        <v>10</v>
      </c>
      <c r="M28" s="75">
        <v>10</v>
      </c>
      <c r="N28" s="75">
        <v>10</v>
      </c>
      <c r="O28" s="75">
        <v>10</v>
      </c>
      <c r="P28" s="75">
        <v>10</v>
      </c>
      <c r="Q28" s="75">
        <v>10</v>
      </c>
      <c r="R28" s="75">
        <v>10</v>
      </c>
      <c r="S28" s="75">
        <v>10</v>
      </c>
      <c r="T28" s="75">
        <v>10</v>
      </c>
      <c r="U28" s="75">
        <v>10</v>
      </c>
      <c r="V28" s="75">
        <v>10</v>
      </c>
      <c r="W28" s="75">
        <v>10</v>
      </c>
      <c r="Y28" s="75">
        <v>20</v>
      </c>
      <c r="Z28" s="75">
        <v>20</v>
      </c>
      <c r="AA28" s="75">
        <v>20</v>
      </c>
      <c r="AB28" s="75">
        <v>20</v>
      </c>
      <c r="AC28" s="75">
        <v>20</v>
      </c>
      <c r="AD28" s="75">
        <v>20</v>
      </c>
      <c r="AE28" s="75">
        <v>20</v>
      </c>
      <c r="AF28" s="75">
        <v>20</v>
      </c>
      <c r="AG28" s="75">
        <v>20</v>
      </c>
      <c r="AH28" s="75">
        <v>20</v>
      </c>
      <c r="AI28" s="75">
        <v>20</v>
      </c>
      <c r="AJ28" s="75">
        <v>20</v>
      </c>
      <c r="AL28" s="79"/>
    </row>
    <row r="29" spans="1:38" x14ac:dyDescent="0.3">
      <c r="A29" s="69" t="s">
        <v>145</v>
      </c>
      <c r="B29" s="70" t="s">
        <v>35</v>
      </c>
      <c r="C29" s="71"/>
      <c r="D29" s="72" t="s">
        <v>146</v>
      </c>
      <c r="E29" s="82" t="s">
        <v>147</v>
      </c>
      <c r="F29" s="74" t="s">
        <v>100</v>
      </c>
      <c r="G29" s="75">
        <v>2.81</v>
      </c>
      <c r="H29" s="76" t="s">
        <v>148</v>
      </c>
      <c r="I29" s="76">
        <v>4</v>
      </c>
      <c r="J29" s="77">
        <v>32140</v>
      </c>
      <c r="K29" s="78">
        <v>46265.999988425923</v>
      </c>
      <c r="L29" s="75">
        <v>3.34</v>
      </c>
      <c r="M29" s="75">
        <v>0.03</v>
      </c>
      <c r="N29" s="75">
        <v>5.47</v>
      </c>
      <c r="O29" s="75">
        <v>9.74</v>
      </c>
      <c r="P29" s="75">
        <v>2.58</v>
      </c>
      <c r="Q29" s="75">
        <v>3</v>
      </c>
      <c r="R29" s="75">
        <v>3.77</v>
      </c>
      <c r="S29" s="75">
        <v>2.81</v>
      </c>
      <c r="T29" s="75">
        <v>3.42</v>
      </c>
      <c r="U29" s="75">
        <v>2.87</v>
      </c>
      <c r="V29" s="75">
        <v>1.39</v>
      </c>
      <c r="W29" s="75">
        <v>3.47</v>
      </c>
      <c r="Y29" s="75" t="s">
        <v>149</v>
      </c>
      <c r="Z29" s="75" t="s">
        <v>149</v>
      </c>
      <c r="AA29" s="75" t="s">
        <v>149</v>
      </c>
      <c r="AB29" s="75" t="s">
        <v>149</v>
      </c>
      <c r="AC29" s="75" t="s">
        <v>149</v>
      </c>
      <c r="AD29" s="75" t="s">
        <v>149</v>
      </c>
      <c r="AE29" s="75" t="s">
        <v>149</v>
      </c>
      <c r="AF29" s="75" t="s">
        <v>149</v>
      </c>
      <c r="AG29" s="75" t="s">
        <v>149</v>
      </c>
      <c r="AH29" s="75" t="s">
        <v>149</v>
      </c>
      <c r="AI29" s="75" t="s">
        <v>149</v>
      </c>
      <c r="AJ29" s="75" t="s">
        <v>149</v>
      </c>
      <c r="AL29" s="79"/>
    </row>
    <row r="30" spans="1:38" x14ac:dyDescent="0.3">
      <c r="A30" s="69" t="s">
        <v>150</v>
      </c>
      <c r="B30" s="70" t="s">
        <v>35</v>
      </c>
      <c r="C30" s="71"/>
      <c r="D30" s="72" t="s">
        <v>151</v>
      </c>
      <c r="E30" s="82" t="s">
        <v>152</v>
      </c>
      <c r="F30" s="74" t="s">
        <v>48</v>
      </c>
      <c r="G30" s="75">
        <v>0</v>
      </c>
      <c r="H30" s="76" t="s">
        <v>148</v>
      </c>
      <c r="I30" s="76">
        <v>4</v>
      </c>
      <c r="J30" s="77">
        <v>42461</v>
      </c>
      <c r="K30" s="78">
        <v>45016</v>
      </c>
      <c r="L30" s="81">
        <v>14.25</v>
      </c>
      <c r="M30" s="81">
        <v>14.31</v>
      </c>
      <c r="N30" s="81">
        <v>13.67</v>
      </c>
      <c r="O30" s="80"/>
      <c r="P30" s="80"/>
      <c r="Q30" s="80"/>
      <c r="R30" s="80"/>
      <c r="S30" s="80"/>
      <c r="T30" s="80"/>
      <c r="U30" s="80"/>
      <c r="V30" s="80"/>
      <c r="W30" s="80"/>
      <c r="Y30" s="75" t="s">
        <v>149</v>
      </c>
      <c r="Z30" s="75" t="s">
        <v>149</v>
      </c>
      <c r="AA30" s="75" t="s">
        <v>149</v>
      </c>
      <c r="AB30" s="75" t="s">
        <v>149</v>
      </c>
      <c r="AC30" s="75" t="s">
        <v>149</v>
      </c>
      <c r="AD30" s="75" t="s">
        <v>149</v>
      </c>
      <c r="AE30" s="75" t="s">
        <v>149</v>
      </c>
      <c r="AF30" s="75" t="s">
        <v>149</v>
      </c>
      <c r="AG30" s="75" t="s">
        <v>149</v>
      </c>
      <c r="AH30" s="75" t="s">
        <v>149</v>
      </c>
      <c r="AI30" s="75" t="s">
        <v>149</v>
      </c>
      <c r="AJ30" s="75" t="s">
        <v>149</v>
      </c>
      <c r="AL30" s="79"/>
    </row>
    <row r="31" spans="1:38" x14ac:dyDescent="0.3">
      <c r="A31" s="69" t="s">
        <v>153</v>
      </c>
      <c r="B31" s="70" t="s">
        <v>35</v>
      </c>
      <c r="C31" s="71" t="s">
        <v>154</v>
      </c>
      <c r="D31" s="72" t="s">
        <v>155</v>
      </c>
      <c r="E31" s="82" t="s">
        <v>156</v>
      </c>
      <c r="F31" s="74" t="s">
        <v>100</v>
      </c>
      <c r="G31" s="75">
        <v>674.7</v>
      </c>
      <c r="H31" s="76">
        <v>1</v>
      </c>
      <c r="I31" s="76">
        <v>4</v>
      </c>
      <c r="J31" s="77">
        <v>43983</v>
      </c>
      <c r="K31" s="78">
        <v>51287</v>
      </c>
      <c r="L31" s="75">
        <v>674.7</v>
      </c>
      <c r="M31" s="75">
        <v>674.7</v>
      </c>
      <c r="N31" s="75">
        <v>674.7</v>
      </c>
      <c r="O31" s="75">
        <v>674.7</v>
      </c>
      <c r="P31" s="75">
        <v>674.7</v>
      </c>
      <c r="Q31" s="75">
        <v>674.7</v>
      </c>
      <c r="R31" s="75">
        <v>674.7</v>
      </c>
      <c r="S31" s="75">
        <v>674.7</v>
      </c>
      <c r="T31" s="75">
        <v>674.7</v>
      </c>
      <c r="U31" s="75">
        <v>674.7</v>
      </c>
      <c r="V31" s="75">
        <v>674.7</v>
      </c>
      <c r="W31" s="75">
        <v>674.7</v>
      </c>
      <c r="Y31" s="75">
        <v>541.94000000000005</v>
      </c>
      <c r="Z31" s="75">
        <v>541.94000000000005</v>
      </c>
      <c r="AA31" s="75">
        <v>541.94000000000005</v>
      </c>
      <c r="AB31" s="75">
        <v>541.94000000000005</v>
      </c>
      <c r="AC31" s="75">
        <v>541.94000000000005</v>
      </c>
      <c r="AD31" s="75">
        <v>541.94000000000005</v>
      </c>
      <c r="AE31" s="75">
        <v>541.94000000000005</v>
      </c>
      <c r="AF31" s="75">
        <v>541.94000000000005</v>
      </c>
      <c r="AG31" s="75">
        <v>541.94000000000005</v>
      </c>
      <c r="AH31" s="75">
        <v>541.94000000000005</v>
      </c>
      <c r="AI31" s="75">
        <v>541.94000000000005</v>
      </c>
      <c r="AJ31" s="75">
        <v>541.94000000000005</v>
      </c>
      <c r="AL31" s="79"/>
    </row>
    <row r="32" spans="1:38" x14ac:dyDescent="0.3">
      <c r="A32" s="69" t="s">
        <v>153</v>
      </c>
      <c r="B32" s="70" t="s">
        <v>35</v>
      </c>
      <c r="C32" s="71" t="s">
        <v>154</v>
      </c>
      <c r="D32" s="72" t="s">
        <v>157</v>
      </c>
      <c r="E32" s="82" t="s">
        <v>158</v>
      </c>
      <c r="F32" s="74" t="s">
        <v>100</v>
      </c>
      <c r="G32" s="75">
        <v>673.8</v>
      </c>
      <c r="H32" s="76">
        <v>1</v>
      </c>
      <c r="I32" s="76">
        <v>4</v>
      </c>
      <c r="J32" s="77">
        <v>43952</v>
      </c>
      <c r="K32" s="78">
        <v>51256</v>
      </c>
      <c r="L32" s="75">
        <v>673.8</v>
      </c>
      <c r="M32" s="75">
        <v>673.8</v>
      </c>
      <c r="N32" s="75">
        <v>673.8</v>
      </c>
      <c r="O32" s="75">
        <v>673.8</v>
      </c>
      <c r="P32" s="75">
        <v>673.8</v>
      </c>
      <c r="Q32" s="75">
        <v>673.8</v>
      </c>
      <c r="R32" s="75">
        <v>673.8</v>
      </c>
      <c r="S32" s="75">
        <v>673.8</v>
      </c>
      <c r="T32" s="75">
        <v>673.8</v>
      </c>
      <c r="U32" s="75">
        <v>673.8</v>
      </c>
      <c r="V32" s="75">
        <v>673.8</v>
      </c>
      <c r="W32" s="75">
        <v>673.8</v>
      </c>
      <c r="Y32" s="75">
        <v>534.64</v>
      </c>
      <c r="Z32" s="75">
        <v>534.64</v>
      </c>
      <c r="AA32" s="75">
        <v>534.64</v>
      </c>
      <c r="AB32" s="75">
        <v>534.64</v>
      </c>
      <c r="AC32" s="75">
        <v>534.64</v>
      </c>
      <c r="AD32" s="75">
        <v>534.64</v>
      </c>
      <c r="AE32" s="75">
        <v>534.64</v>
      </c>
      <c r="AF32" s="75">
        <v>534.64</v>
      </c>
      <c r="AG32" s="75">
        <v>534.64</v>
      </c>
      <c r="AH32" s="75">
        <v>534.64</v>
      </c>
      <c r="AI32" s="75">
        <v>534.64</v>
      </c>
      <c r="AJ32" s="75">
        <v>534.64</v>
      </c>
      <c r="AL32" s="79"/>
    </row>
    <row r="33" spans="1:38" x14ac:dyDescent="0.3">
      <c r="A33" s="69" t="s">
        <v>153</v>
      </c>
      <c r="B33" s="70" t="s">
        <v>35</v>
      </c>
      <c r="C33" s="71" t="s">
        <v>154</v>
      </c>
      <c r="D33" s="72" t="s">
        <v>159</v>
      </c>
      <c r="E33" s="82" t="s">
        <v>160</v>
      </c>
      <c r="F33" s="74" t="s">
        <v>100</v>
      </c>
      <c r="G33" s="75">
        <v>49</v>
      </c>
      <c r="H33" s="76">
        <v>1</v>
      </c>
      <c r="I33" s="76">
        <v>4</v>
      </c>
      <c r="J33" s="77">
        <v>44013</v>
      </c>
      <c r="K33" s="78">
        <v>51317</v>
      </c>
      <c r="L33" s="75">
        <v>49</v>
      </c>
      <c r="M33" s="75">
        <v>49</v>
      </c>
      <c r="N33" s="75">
        <v>49</v>
      </c>
      <c r="O33" s="75">
        <v>49</v>
      </c>
      <c r="P33" s="75">
        <v>49</v>
      </c>
      <c r="Q33" s="75">
        <v>49</v>
      </c>
      <c r="R33" s="75">
        <v>49</v>
      </c>
      <c r="S33" s="75">
        <v>49</v>
      </c>
      <c r="T33" s="75">
        <v>49</v>
      </c>
      <c r="U33" s="75">
        <v>49</v>
      </c>
      <c r="V33" s="75">
        <v>49</v>
      </c>
      <c r="W33" s="75">
        <v>49</v>
      </c>
      <c r="Y33" s="75">
        <v>49</v>
      </c>
      <c r="Z33" s="75">
        <v>49</v>
      </c>
      <c r="AA33" s="75">
        <v>49</v>
      </c>
      <c r="AB33" s="75">
        <v>49</v>
      </c>
      <c r="AC33" s="75">
        <v>49</v>
      </c>
      <c r="AD33" s="75">
        <v>49</v>
      </c>
      <c r="AE33" s="75">
        <v>49</v>
      </c>
      <c r="AF33" s="75">
        <v>49</v>
      </c>
      <c r="AG33" s="75">
        <v>49</v>
      </c>
      <c r="AH33" s="75">
        <v>49</v>
      </c>
      <c r="AI33" s="75">
        <v>49</v>
      </c>
      <c r="AJ33" s="75">
        <v>49</v>
      </c>
      <c r="AL33" s="79"/>
    </row>
    <row r="34" spans="1:38" x14ac:dyDescent="0.3">
      <c r="A34" s="69" t="s">
        <v>153</v>
      </c>
      <c r="B34" s="70" t="s">
        <v>35</v>
      </c>
      <c r="C34" s="71" t="s">
        <v>154</v>
      </c>
      <c r="D34" s="72" t="s">
        <v>159</v>
      </c>
      <c r="E34" s="82" t="s">
        <v>161</v>
      </c>
      <c r="F34" s="74" t="s">
        <v>100</v>
      </c>
      <c r="G34" s="75">
        <v>49</v>
      </c>
      <c r="H34" s="76">
        <v>1</v>
      </c>
      <c r="I34" s="76">
        <v>4</v>
      </c>
      <c r="J34" s="77">
        <v>44013</v>
      </c>
      <c r="K34" s="78">
        <v>51317</v>
      </c>
      <c r="L34" s="75">
        <v>49</v>
      </c>
      <c r="M34" s="75">
        <v>49</v>
      </c>
      <c r="N34" s="75">
        <v>49</v>
      </c>
      <c r="O34" s="75">
        <v>49</v>
      </c>
      <c r="P34" s="75">
        <v>49</v>
      </c>
      <c r="Q34" s="75">
        <v>49</v>
      </c>
      <c r="R34" s="75">
        <v>49</v>
      </c>
      <c r="S34" s="75">
        <v>49</v>
      </c>
      <c r="T34" s="75">
        <v>49</v>
      </c>
      <c r="U34" s="75">
        <v>49</v>
      </c>
      <c r="V34" s="75">
        <v>49</v>
      </c>
      <c r="W34" s="75">
        <v>49</v>
      </c>
      <c r="Y34" s="75">
        <v>49</v>
      </c>
      <c r="Z34" s="75">
        <v>49</v>
      </c>
      <c r="AA34" s="75">
        <v>49</v>
      </c>
      <c r="AB34" s="75">
        <v>49</v>
      </c>
      <c r="AC34" s="75">
        <v>49</v>
      </c>
      <c r="AD34" s="75">
        <v>49</v>
      </c>
      <c r="AE34" s="75">
        <v>49</v>
      </c>
      <c r="AF34" s="75">
        <v>49</v>
      </c>
      <c r="AG34" s="75">
        <v>49</v>
      </c>
      <c r="AH34" s="75">
        <v>49</v>
      </c>
      <c r="AI34" s="75">
        <v>49</v>
      </c>
      <c r="AJ34" s="75">
        <v>49</v>
      </c>
      <c r="AL34" s="79"/>
    </row>
    <row r="35" spans="1:38" x14ac:dyDescent="0.3">
      <c r="A35" s="69" t="s">
        <v>153</v>
      </c>
      <c r="B35" s="70" t="s">
        <v>35</v>
      </c>
      <c r="C35" s="71" t="s">
        <v>154</v>
      </c>
      <c r="D35" s="72" t="s">
        <v>162</v>
      </c>
      <c r="E35" s="82" t="s">
        <v>163</v>
      </c>
      <c r="F35" s="74" t="s">
        <v>100</v>
      </c>
      <c r="G35" s="75">
        <v>100</v>
      </c>
      <c r="H35" s="83">
        <v>1</v>
      </c>
      <c r="I35" s="76">
        <v>1</v>
      </c>
      <c r="J35" s="77">
        <v>44197</v>
      </c>
      <c r="K35" s="78">
        <v>51501</v>
      </c>
      <c r="L35" s="75">
        <v>100</v>
      </c>
      <c r="M35" s="75">
        <v>100</v>
      </c>
      <c r="N35" s="75">
        <v>100</v>
      </c>
      <c r="O35" s="75">
        <v>100</v>
      </c>
      <c r="P35" s="75">
        <v>100</v>
      </c>
      <c r="Q35" s="75">
        <v>100</v>
      </c>
      <c r="R35" s="75">
        <v>100</v>
      </c>
      <c r="S35" s="75">
        <v>100</v>
      </c>
      <c r="T35" s="75">
        <v>100</v>
      </c>
      <c r="U35" s="75">
        <v>100</v>
      </c>
      <c r="V35" s="75">
        <v>100</v>
      </c>
      <c r="W35" s="75">
        <v>100</v>
      </c>
      <c r="Y35" s="75">
        <v>200</v>
      </c>
      <c r="Z35" s="75">
        <v>200</v>
      </c>
      <c r="AA35" s="75">
        <v>200</v>
      </c>
      <c r="AB35" s="75">
        <v>200</v>
      </c>
      <c r="AC35" s="75">
        <v>200</v>
      </c>
      <c r="AD35" s="75">
        <v>200</v>
      </c>
      <c r="AE35" s="75">
        <v>200</v>
      </c>
      <c r="AF35" s="75">
        <v>200</v>
      </c>
      <c r="AG35" s="75">
        <v>200</v>
      </c>
      <c r="AH35" s="75">
        <v>200</v>
      </c>
      <c r="AI35" s="75">
        <v>200</v>
      </c>
      <c r="AJ35" s="75">
        <v>200</v>
      </c>
      <c r="AL35" s="79"/>
    </row>
    <row r="36" spans="1:38" x14ac:dyDescent="0.3">
      <c r="A36" s="69" t="s">
        <v>164</v>
      </c>
      <c r="B36" s="70" t="s">
        <v>35</v>
      </c>
      <c r="C36" s="71" t="s">
        <v>154</v>
      </c>
      <c r="D36" s="72" t="s">
        <v>165</v>
      </c>
      <c r="E36" s="82" t="s">
        <v>166</v>
      </c>
      <c r="F36" s="74" t="s">
        <v>48</v>
      </c>
      <c r="G36" s="75">
        <v>100</v>
      </c>
      <c r="H36" s="76">
        <v>3</v>
      </c>
      <c r="I36" s="76">
        <v>2</v>
      </c>
      <c r="J36" s="77">
        <v>44378</v>
      </c>
      <c r="K36" s="78">
        <v>51591</v>
      </c>
      <c r="L36" s="75">
        <v>100</v>
      </c>
      <c r="M36" s="75">
        <v>100</v>
      </c>
      <c r="N36" s="75">
        <v>100</v>
      </c>
      <c r="O36" s="75">
        <v>100</v>
      </c>
      <c r="P36" s="75">
        <v>100</v>
      </c>
      <c r="Q36" s="75">
        <v>100</v>
      </c>
      <c r="R36" s="75">
        <v>100</v>
      </c>
      <c r="S36" s="75">
        <v>100</v>
      </c>
      <c r="T36" s="75">
        <v>100</v>
      </c>
      <c r="U36" s="75">
        <v>100</v>
      </c>
      <c r="V36" s="75">
        <v>100</v>
      </c>
      <c r="W36" s="75">
        <v>100</v>
      </c>
      <c r="Y36" s="75">
        <v>200</v>
      </c>
      <c r="Z36" s="75">
        <v>200</v>
      </c>
      <c r="AA36" s="75">
        <v>200</v>
      </c>
      <c r="AB36" s="75">
        <v>200</v>
      </c>
      <c r="AC36" s="75">
        <v>200</v>
      </c>
      <c r="AD36" s="75">
        <v>200</v>
      </c>
      <c r="AE36" s="75">
        <v>200</v>
      </c>
      <c r="AF36" s="75">
        <v>200</v>
      </c>
      <c r="AG36" s="75">
        <v>200</v>
      </c>
      <c r="AH36" s="75">
        <v>200</v>
      </c>
      <c r="AI36" s="75">
        <v>200</v>
      </c>
      <c r="AJ36" s="75">
        <v>200</v>
      </c>
      <c r="AL36" s="79"/>
    </row>
    <row r="37" spans="1:38" x14ac:dyDescent="0.3">
      <c r="A37" s="69" t="s">
        <v>167</v>
      </c>
      <c r="B37" s="70" t="s">
        <v>35</v>
      </c>
      <c r="C37" s="71" t="s">
        <v>154</v>
      </c>
      <c r="D37" s="72" t="s">
        <v>168</v>
      </c>
      <c r="E37" s="82" t="s">
        <v>169</v>
      </c>
      <c r="F37" s="74" t="s">
        <v>48</v>
      </c>
      <c r="G37" s="75">
        <v>40</v>
      </c>
      <c r="H37" s="76">
        <v>3</v>
      </c>
      <c r="I37" s="76">
        <v>1</v>
      </c>
      <c r="J37" s="77">
        <v>45078</v>
      </c>
      <c r="K37" s="78">
        <v>51470</v>
      </c>
      <c r="L37" s="80"/>
      <c r="M37" s="80"/>
      <c r="N37" s="80"/>
      <c r="O37" s="80"/>
      <c r="P37" s="80"/>
      <c r="Q37" s="75">
        <v>40</v>
      </c>
      <c r="R37" s="75">
        <v>40</v>
      </c>
      <c r="S37" s="75">
        <v>40</v>
      </c>
      <c r="T37" s="75">
        <v>40</v>
      </c>
      <c r="U37" s="75">
        <v>40</v>
      </c>
      <c r="V37" s="75">
        <v>40</v>
      </c>
      <c r="W37" s="75">
        <v>40</v>
      </c>
      <c r="Y37" s="80"/>
      <c r="Z37" s="80"/>
      <c r="AA37" s="80"/>
      <c r="AB37" s="80"/>
      <c r="AC37" s="80"/>
      <c r="AD37" s="75">
        <v>80</v>
      </c>
      <c r="AE37" s="75">
        <v>80</v>
      </c>
      <c r="AF37" s="75">
        <v>80</v>
      </c>
      <c r="AG37" s="75">
        <v>80</v>
      </c>
      <c r="AH37" s="75">
        <v>80</v>
      </c>
      <c r="AI37" s="75">
        <v>80</v>
      </c>
      <c r="AJ37" s="75">
        <v>80</v>
      </c>
      <c r="AL37" s="79"/>
    </row>
    <row r="38" spans="1:38" x14ac:dyDescent="0.3">
      <c r="A38" s="69" t="s">
        <v>167</v>
      </c>
      <c r="B38" s="70" t="s">
        <v>35</v>
      </c>
      <c r="C38" s="71" t="s">
        <v>154</v>
      </c>
      <c r="D38" s="72" t="s">
        <v>170</v>
      </c>
      <c r="E38" s="82" t="s">
        <v>171</v>
      </c>
      <c r="F38" s="74" t="s">
        <v>48</v>
      </c>
      <c r="G38" s="75">
        <v>10</v>
      </c>
      <c r="H38" s="76">
        <v>3</v>
      </c>
      <c r="I38" s="76">
        <v>1</v>
      </c>
      <c r="J38" s="77">
        <v>44287</v>
      </c>
      <c r="K38" s="78">
        <v>51470</v>
      </c>
      <c r="L38" s="75">
        <v>10</v>
      </c>
      <c r="M38" s="75">
        <v>10</v>
      </c>
      <c r="N38" s="75">
        <v>10</v>
      </c>
      <c r="O38" s="75">
        <v>10</v>
      </c>
      <c r="P38" s="75">
        <v>10</v>
      </c>
      <c r="Q38" s="75">
        <v>10</v>
      </c>
      <c r="R38" s="75">
        <v>10</v>
      </c>
      <c r="S38" s="75">
        <v>10</v>
      </c>
      <c r="T38" s="75">
        <v>10</v>
      </c>
      <c r="U38" s="75">
        <v>10</v>
      </c>
      <c r="V38" s="75">
        <v>10</v>
      </c>
      <c r="W38" s="75">
        <v>10</v>
      </c>
      <c r="Y38" s="75">
        <v>20</v>
      </c>
      <c r="Z38" s="75">
        <v>20</v>
      </c>
      <c r="AA38" s="75">
        <v>20</v>
      </c>
      <c r="AB38" s="75">
        <v>20</v>
      </c>
      <c r="AC38" s="75">
        <v>20</v>
      </c>
      <c r="AD38" s="75">
        <v>20</v>
      </c>
      <c r="AE38" s="75">
        <v>20</v>
      </c>
      <c r="AF38" s="75">
        <v>20</v>
      </c>
      <c r="AG38" s="75">
        <v>20</v>
      </c>
      <c r="AH38" s="75">
        <v>20</v>
      </c>
      <c r="AI38" s="75">
        <v>20</v>
      </c>
      <c r="AJ38" s="75">
        <v>20</v>
      </c>
      <c r="AL38" s="79"/>
    </row>
    <row r="39" spans="1:38" x14ac:dyDescent="0.3">
      <c r="A39" s="69" t="s">
        <v>167</v>
      </c>
      <c r="B39" s="70" t="s">
        <v>35</v>
      </c>
      <c r="C39" s="71" t="s">
        <v>154</v>
      </c>
      <c r="D39" s="72" t="s">
        <v>172</v>
      </c>
      <c r="E39" s="82" t="s">
        <v>173</v>
      </c>
      <c r="F39" s="74" t="s">
        <v>48</v>
      </c>
      <c r="G39" s="75">
        <v>11</v>
      </c>
      <c r="H39" s="76">
        <v>3</v>
      </c>
      <c r="I39" s="76">
        <v>1</v>
      </c>
      <c r="J39" s="77">
        <v>44348</v>
      </c>
      <c r="K39" s="78">
        <v>51501</v>
      </c>
      <c r="L39" s="75">
        <v>11</v>
      </c>
      <c r="M39" s="75">
        <v>11</v>
      </c>
      <c r="N39" s="75">
        <v>11</v>
      </c>
      <c r="O39" s="75">
        <v>11</v>
      </c>
      <c r="P39" s="75">
        <v>11</v>
      </c>
      <c r="Q39" s="75">
        <v>11</v>
      </c>
      <c r="R39" s="75">
        <v>11</v>
      </c>
      <c r="S39" s="75">
        <v>11</v>
      </c>
      <c r="T39" s="75">
        <v>11</v>
      </c>
      <c r="U39" s="75">
        <v>11</v>
      </c>
      <c r="V39" s="75">
        <v>11</v>
      </c>
      <c r="W39" s="75">
        <v>11</v>
      </c>
      <c r="Y39" s="75">
        <v>22</v>
      </c>
      <c r="Z39" s="75">
        <v>22</v>
      </c>
      <c r="AA39" s="75">
        <v>22</v>
      </c>
      <c r="AB39" s="75">
        <v>22</v>
      </c>
      <c r="AC39" s="75">
        <v>22</v>
      </c>
      <c r="AD39" s="75">
        <v>22</v>
      </c>
      <c r="AE39" s="75">
        <v>22</v>
      </c>
      <c r="AF39" s="75">
        <v>22</v>
      </c>
      <c r="AG39" s="75">
        <v>22</v>
      </c>
      <c r="AH39" s="75">
        <v>22</v>
      </c>
      <c r="AI39" s="75">
        <v>22</v>
      </c>
      <c r="AJ39" s="75">
        <v>22</v>
      </c>
      <c r="AL39" s="79"/>
    </row>
    <row r="40" spans="1:38" x14ac:dyDescent="0.3">
      <c r="A40" s="69" t="s">
        <v>167</v>
      </c>
      <c r="B40" s="70" t="s">
        <v>35</v>
      </c>
      <c r="C40" s="71" t="s">
        <v>154</v>
      </c>
      <c r="D40" s="72" t="s">
        <v>174</v>
      </c>
      <c r="E40" s="82" t="s">
        <v>169</v>
      </c>
      <c r="F40" s="74" t="s">
        <v>48</v>
      </c>
      <c r="G40" s="75">
        <v>5</v>
      </c>
      <c r="H40" s="76">
        <v>3</v>
      </c>
      <c r="I40" s="76">
        <v>1</v>
      </c>
      <c r="J40" s="77">
        <v>45078</v>
      </c>
      <c r="K40" s="78">
        <v>51591</v>
      </c>
      <c r="L40" s="80"/>
      <c r="M40" s="80"/>
      <c r="N40" s="80"/>
      <c r="O40" s="80"/>
      <c r="P40" s="80"/>
      <c r="Q40" s="75">
        <v>5</v>
      </c>
      <c r="R40" s="75">
        <v>5</v>
      </c>
      <c r="S40" s="75">
        <v>5</v>
      </c>
      <c r="T40" s="75">
        <v>5</v>
      </c>
      <c r="U40" s="75">
        <v>5</v>
      </c>
      <c r="V40" s="75">
        <v>5</v>
      </c>
      <c r="W40" s="75">
        <v>5</v>
      </c>
      <c r="Y40" s="80"/>
      <c r="Z40" s="80"/>
      <c r="AA40" s="80"/>
      <c r="AB40" s="80"/>
      <c r="AC40" s="80"/>
      <c r="AD40" s="75">
        <v>10</v>
      </c>
      <c r="AE40" s="75">
        <v>10</v>
      </c>
      <c r="AF40" s="75">
        <v>10</v>
      </c>
      <c r="AG40" s="75">
        <v>10</v>
      </c>
      <c r="AH40" s="75">
        <v>10</v>
      </c>
      <c r="AI40" s="75">
        <v>10</v>
      </c>
      <c r="AJ40" s="75">
        <v>10</v>
      </c>
      <c r="AL40" s="79"/>
    </row>
    <row r="41" spans="1:38" x14ac:dyDescent="0.3">
      <c r="A41" s="69" t="s">
        <v>175</v>
      </c>
      <c r="B41" s="70"/>
      <c r="C41" s="71" t="s">
        <v>176</v>
      </c>
      <c r="D41" s="72" t="s">
        <v>177</v>
      </c>
      <c r="E41" s="82" t="s">
        <v>178</v>
      </c>
      <c r="F41" s="74" t="s">
        <v>39</v>
      </c>
      <c r="G41" s="75"/>
      <c r="H41" s="76"/>
      <c r="I41" s="76">
        <v>4</v>
      </c>
      <c r="J41" s="77">
        <v>44197</v>
      </c>
      <c r="K41" s="78">
        <v>45292</v>
      </c>
      <c r="L41" s="75">
        <v>100</v>
      </c>
      <c r="M41" s="75">
        <v>100</v>
      </c>
      <c r="N41" s="75">
        <v>100</v>
      </c>
      <c r="O41" s="75">
        <v>100</v>
      </c>
      <c r="P41" s="75">
        <v>100</v>
      </c>
      <c r="Q41" s="75">
        <v>100</v>
      </c>
      <c r="R41" s="75">
        <v>100</v>
      </c>
      <c r="S41" s="75">
        <v>100</v>
      </c>
      <c r="T41" s="75">
        <v>100</v>
      </c>
      <c r="U41" s="75">
        <v>100</v>
      </c>
      <c r="V41" s="75">
        <v>100</v>
      </c>
      <c r="W41" s="75">
        <v>100</v>
      </c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L41" s="79"/>
    </row>
    <row r="42" spans="1:38" x14ac:dyDescent="0.3">
      <c r="A42" s="69" t="s">
        <v>179</v>
      </c>
      <c r="B42" s="70" t="s">
        <v>35</v>
      </c>
      <c r="C42" s="71" t="s">
        <v>176</v>
      </c>
      <c r="D42" s="72" t="s">
        <v>180</v>
      </c>
      <c r="E42" s="82" t="s">
        <v>181</v>
      </c>
      <c r="F42" s="74" t="s">
        <v>48</v>
      </c>
      <c r="G42" s="75">
        <v>22</v>
      </c>
      <c r="H42" s="76" t="s">
        <v>148</v>
      </c>
      <c r="I42" s="76">
        <v>4</v>
      </c>
      <c r="J42" s="77">
        <v>43831</v>
      </c>
      <c r="K42" s="78">
        <v>46386</v>
      </c>
      <c r="L42" s="81">
        <v>21.67</v>
      </c>
      <c r="M42" s="81">
        <v>17.27</v>
      </c>
      <c r="N42" s="81">
        <v>21.67</v>
      </c>
      <c r="O42" s="81">
        <v>21.67</v>
      </c>
      <c r="P42" s="81">
        <v>21.35</v>
      </c>
      <c r="Q42" s="81">
        <v>21.7</v>
      </c>
      <c r="R42" s="81">
        <v>20.79</v>
      </c>
      <c r="S42" s="81">
        <v>12.74</v>
      </c>
      <c r="T42" s="81">
        <v>12.55</v>
      </c>
      <c r="U42" s="81">
        <v>12.74</v>
      </c>
      <c r="V42" s="81">
        <v>12.27</v>
      </c>
      <c r="W42" s="81">
        <v>13.32</v>
      </c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L42" s="79"/>
    </row>
    <row r="43" spans="1:38" x14ac:dyDescent="0.3">
      <c r="A43" s="69" t="s">
        <v>182</v>
      </c>
      <c r="B43" s="70" t="s">
        <v>35</v>
      </c>
      <c r="C43" s="71" t="s">
        <v>176</v>
      </c>
      <c r="D43" s="72" t="s">
        <v>180</v>
      </c>
      <c r="E43" s="82" t="s">
        <v>183</v>
      </c>
      <c r="F43" s="74" t="s">
        <v>48</v>
      </c>
      <c r="G43" s="75">
        <v>18.09</v>
      </c>
      <c r="H43" s="76" t="s">
        <v>184</v>
      </c>
      <c r="I43" s="76">
        <v>4</v>
      </c>
      <c r="J43" s="77">
        <v>44075</v>
      </c>
      <c r="K43" s="78">
        <v>46387</v>
      </c>
      <c r="L43" s="81">
        <v>19.87</v>
      </c>
      <c r="M43" s="81">
        <v>19.87</v>
      </c>
      <c r="N43" s="81">
        <v>19.87</v>
      </c>
      <c r="O43" s="81">
        <v>19.87</v>
      </c>
      <c r="P43" s="81">
        <v>19.87</v>
      </c>
      <c r="Q43" s="81">
        <v>19.87</v>
      </c>
      <c r="R43" s="81">
        <v>19.87</v>
      </c>
      <c r="S43" s="81">
        <v>19.87</v>
      </c>
      <c r="T43" s="81">
        <v>19.309999999999999</v>
      </c>
      <c r="U43" s="81">
        <v>19.829999999999998</v>
      </c>
      <c r="V43" s="81">
        <v>18.36</v>
      </c>
      <c r="W43" s="81">
        <v>19.87</v>
      </c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L43" s="79"/>
    </row>
    <row r="44" spans="1:38" x14ac:dyDescent="0.3">
      <c r="A44" s="84"/>
      <c r="B44" s="85"/>
      <c r="C44" s="86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L44" s="79"/>
    </row>
    <row r="45" spans="1:38" ht="28.5" customHeight="1" x14ac:dyDescent="0.3">
      <c r="A45" s="87" t="s">
        <v>185</v>
      </c>
      <c r="B45" s="87"/>
      <c r="C45" s="87" t="s">
        <v>92</v>
      </c>
      <c r="D45" s="87" t="s">
        <v>93</v>
      </c>
      <c r="E45" s="87" t="s">
        <v>4</v>
      </c>
      <c r="F45" s="87" t="s">
        <v>5</v>
      </c>
      <c r="G45" s="87" t="s">
        <v>6</v>
      </c>
      <c r="H45" s="87" t="s">
        <v>94</v>
      </c>
      <c r="I45" s="87"/>
      <c r="J45" s="88" t="s">
        <v>186</v>
      </c>
      <c r="K45" s="88" t="s">
        <v>11</v>
      </c>
      <c r="L45" s="89" t="s">
        <v>78</v>
      </c>
      <c r="M45" s="89" t="s">
        <v>79</v>
      </c>
      <c r="N45" s="89" t="s">
        <v>80</v>
      </c>
      <c r="O45" s="89" t="s">
        <v>81</v>
      </c>
      <c r="P45" s="89" t="s">
        <v>82</v>
      </c>
      <c r="Q45" s="89" t="s">
        <v>83</v>
      </c>
      <c r="R45" s="89" t="s">
        <v>84</v>
      </c>
      <c r="S45" s="89" t="s">
        <v>85</v>
      </c>
      <c r="T45" s="89" t="s">
        <v>86</v>
      </c>
      <c r="U45" s="89" t="s">
        <v>87</v>
      </c>
      <c r="V45" s="89" t="s">
        <v>88</v>
      </c>
      <c r="W45" s="89" t="s">
        <v>89</v>
      </c>
      <c r="Y45" s="90" t="s">
        <v>78</v>
      </c>
      <c r="Z45" s="91" t="s">
        <v>79</v>
      </c>
      <c r="AA45" s="91" t="s">
        <v>80</v>
      </c>
      <c r="AB45" s="91" t="s">
        <v>81</v>
      </c>
      <c r="AC45" s="91" t="s">
        <v>82</v>
      </c>
      <c r="AD45" s="91" t="s">
        <v>83</v>
      </c>
      <c r="AE45" s="91" t="s">
        <v>84</v>
      </c>
      <c r="AF45" s="91" t="s">
        <v>85</v>
      </c>
      <c r="AG45" s="91" t="s">
        <v>86</v>
      </c>
      <c r="AH45" s="91" t="s">
        <v>87</v>
      </c>
      <c r="AI45" s="91" t="s">
        <v>88</v>
      </c>
      <c r="AJ45" s="91" t="s">
        <v>89</v>
      </c>
      <c r="AK45" s="60" t="s">
        <v>149</v>
      </c>
      <c r="AL45" s="79"/>
    </row>
    <row r="46" spans="1:38" x14ac:dyDescent="0.3">
      <c r="A46" s="92" t="s">
        <v>187</v>
      </c>
      <c r="B46" s="92"/>
      <c r="C46" s="93"/>
      <c r="D46" s="94" t="s">
        <v>188</v>
      </c>
      <c r="E46" s="95" t="s">
        <v>189</v>
      </c>
      <c r="F46" s="95" t="s">
        <v>39</v>
      </c>
      <c r="G46" s="96"/>
      <c r="H46" s="96"/>
      <c r="I46" s="97"/>
      <c r="J46" s="98">
        <v>44927</v>
      </c>
      <c r="K46" s="98">
        <v>45291</v>
      </c>
      <c r="L46" s="99">
        <v>19</v>
      </c>
      <c r="M46" s="99">
        <v>19</v>
      </c>
      <c r="N46" s="99">
        <v>19</v>
      </c>
      <c r="O46" s="99">
        <v>23.4</v>
      </c>
      <c r="P46" s="99">
        <v>27.4</v>
      </c>
      <c r="Q46" s="99">
        <v>29</v>
      </c>
      <c r="R46" s="99">
        <v>34.200000000000003</v>
      </c>
      <c r="S46" s="99">
        <v>34.200000000000003</v>
      </c>
      <c r="T46" s="100">
        <v>34.200000000000003</v>
      </c>
      <c r="U46" s="100">
        <v>34.200000000000003</v>
      </c>
      <c r="V46" s="100">
        <v>23.4</v>
      </c>
      <c r="W46" s="92">
        <v>23.4</v>
      </c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L46" s="79"/>
    </row>
    <row r="47" spans="1:38" x14ac:dyDescent="0.3">
      <c r="A47" s="92" t="s">
        <v>187</v>
      </c>
      <c r="B47" s="92"/>
      <c r="C47" s="93"/>
      <c r="D47" s="94" t="s">
        <v>190</v>
      </c>
      <c r="E47" s="95" t="s">
        <v>189</v>
      </c>
      <c r="F47" s="95" t="s">
        <v>39</v>
      </c>
      <c r="G47" s="96"/>
      <c r="H47" s="96"/>
      <c r="I47" s="97"/>
      <c r="J47" s="98">
        <v>44927</v>
      </c>
      <c r="K47" s="98">
        <v>45291</v>
      </c>
      <c r="L47" s="99">
        <v>0.8</v>
      </c>
      <c r="M47" s="99">
        <v>0.9</v>
      </c>
      <c r="N47" s="99">
        <v>1.1000000000000001</v>
      </c>
      <c r="O47" s="99">
        <v>2.8</v>
      </c>
      <c r="P47" s="99">
        <v>3.2</v>
      </c>
      <c r="Q47" s="99">
        <v>5.6</v>
      </c>
      <c r="R47" s="99">
        <v>7.6</v>
      </c>
      <c r="S47" s="99">
        <v>8</v>
      </c>
      <c r="T47" s="100">
        <v>8</v>
      </c>
      <c r="U47" s="100">
        <v>3.6</v>
      </c>
      <c r="V47" s="100">
        <v>2</v>
      </c>
      <c r="W47" s="92">
        <v>2</v>
      </c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L47" s="79"/>
    </row>
    <row r="48" spans="1:38" x14ac:dyDescent="0.3">
      <c r="A48" s="92" t="s">
        <v>187</v>
      </c>
      <c r="B48" s="92"/>
      <c r="C48" s="93"/>
      <c r="D48" s="94" t="s">
        <v>191</v>
      </c>
      <c r="E48" s="95" t="s">
        <v>189</v>
      </c>
      <c r="F48" s="95" t="s">
        <v>39</v>
      </c>
      <c r="G48" s="96"/>
      <c r="H48" s="96"/>
      <c r="I48" s="97"/>
      <c r="J48" s="98">
        <v>44927</v>
      </c>
      <c r="K48" s="98">
        <v>45291</v>
      </c>
      <c r="L48" s="99">
        <v>1</v>
      </c>
      <c r="M48" s="99">
        <v>1.1000000000000001</v>
      </c>
      <c r="N48" s="99">
        <v>1.4</v>
      </c>
      <c r="O48" s="99">
        <v>3.5</v>
      </c>
      <c r="P48" s="99">
        <v>4</v>
      </c>
      <c r="Q48" s="99">
        <v>7</v>
      </c>
      <c r="R48" s="99">
        <v>9.5</v>
      </c>
      <c r="S48" s="99">
        <v>10</v>
      </c>
      <c r="T48" s="100">
        <v>10</v>
      </c>
      <c r="U48" s="100">
        <v>4.5</v>
      </c>
      <c r="V48" s="100">
        <v>2.5</v>
      </c>
      <c r="W48" s="92">
        <v>2.5</v>
      </c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L48" s="79"/>
    </row>
    <row r="49" spans="1:38" x14ac:dyDescent="0.3">
      <c r="A49" s="92" t="s">
        <v>187</v>
      </c>
      <c r="B49" s="92"/>
      <c r="C49" s="93"/>
      <c r="D49" s="94" t="s">
        <v>192</v>
      </c>
      <c r="E49" s="95" t="s">
        <v>189</v>
      </c>
      <c r="F49" s="95" t="s">
        <v>39</v>
      </c>
      <c r="G49" s="96"/>
      <c r="H49" s="96"/>
      <c r="I49" s="97"/>
      <c r="J49" s="98">
        <v>44927</v>
      </c>
      <c r="K49" s="98">
        <v>45291</v>
      </c>
      <c r="L49" s="99">
        <v>30.4</v>
      </c>
      <c r="M49" s="99">
        <v>30.4</v>
      </c>
      <c r="N49" s="99">
        <v>30.4</v>
      </c>
      <c r="O49" s="99">
        <v>30.4</v>
      </c>
      <c r="P49" s="99">
        <v>33.799999999999997</v>
      </c>
      <c r="Q49" s="99">
        <v>42</v>
      </c>
      <c r="R49" s="99">
        <v>51</v>
      </c>
      <c r="S49" s="99">
        <v>51</v>
      </c>
      <c r="T49" s="100">
        <v>51</v>
      </c>
      <c r="U49" s="100">
        <v>42</v>
      </c>
      <c r="V49" s="100">
        <v>30.4</v>
      </c>
      <c r="W49" s="92">
        <v>30.4</v>
      </c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L49" s="79"/>
    </row>
    <row r="50" spans="1:38" x14ac:dyDescent="0.3">
      <c r="A50" s="101"/>
      <c r="B50" s="102"/>
      <c r="C50" s="102"/>
      <c r="D50" s="103"/>
      <c r="E50" s="104"/>
      <c r="F50" s="105"/>
      <c r="G50" s="84"/>
      <c r="H50" s="106"/>
      <c r="I50" s="106"/>
      <c r="J50" s="107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85"/>
      <c r="V50" s="85"/>
      <c r="W50" s="85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L50" s="79"/>
    </row>
    <row r="51" spans="1:38" ht="40.200000000000003" x14ac:dyDescent="0.3">
      <c r="A51" s="110" t="s">
        <v>193</v>
      </c>
      <c r="B51" s="110"/>
      <c r="C51" s="110" t="s">
        <v>92</v>
      </c>
      <c r="D51" s="110" t="s">
        <v>93</v>
      </c>
      <c r="E51" s="110" t="s">
        <v>4</v>
      </c>
      <c r="F51" s="110" t="s">
        <v>5</v>
      </c>
      <c r="G51" s="110" t="s">
        <v>6</v>
      </c>
      <c r="H51" s="110" t="s">
        <v>94</v>
      </c>
      <c r="I51" s="110"/>
      <c r="J51" s="110" t="s">
        <v>186</v>
      </c>
      <c r="K51" s="110" t="s">
        <v>11</v>
      </c>
      <c r="L51" s="110" t="s">
        <v>78</v>
      </c>
      <c r="M51" s="110" t="s">
        <v>79</v>
      </c>
      <c r="N51" s="110" t="s">
        <v>80</v>
      </c>
      <c r="O51" s="110" t="s">
        <v>81</v>
      </c>
      <c r="P51" s="110" t="s">
        <v>82</v>
      </c>
      <c r="Q51" s="110" t="s">
        <v>83</v>
      </c>
      <c r="R51" s="110" t="s">
        <v>84</v>
      </c>
      <c r="S51" s="110" t="s">
        <v>85</v>
      </c>
      <c r="T51" s="110" t="s">
        <v>86</v>
      </c>
      <c r="U51" s="110" t="s">
        <v>87</v>
      </c>
      <c r="V51" s="110" t="s">
        <v>88</v>
      </c>
      <c r="W51" s="110" t="s">
        <v>89</v>
      </c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L51" s="79"/>
    </row>
    <row r="52" spans="1:38" ht="14.4" x14ac:dyDescent="0.3">
      <c r="A52" s="111" t="s">
        <v>153</v>
      </c>
      <c r="B52" s="112" t="s">
        <v>35</v>
      </c>
      <c r="C52" s="113" t="s">
        <v>194</v>
      </c>
      <c r="D52" s="114" t="s">
        <v>195</v>
      </c>
      <c r="E52" s="115" t="s">
        <v>196</v>
      </c>
      <c r="F52" s="116" t="s">
        <v>100</v>
      </c>
      <c r="G52" s="117">
        <v>5</v>
      </c>
      <c r="H52" s="118"/>
      <c r="I52" s="118"/>
      <c r="J52" s="119">
        <v>43040</v>
      </c>
      <c r="K52" s="119">
        <v>46872</v>
      </c>
      <c r="L52" s="120">
        <v>5</v>
      </c>
      <c r="M52" s="116">
        <v>5</v>
      </c>
      <c r="N52" s="116">
        <v>5</v>
      </c>
      <c r="O52" s="116">
        <v>5</v>
      </c>
      <c r="P52" s="116">
        <v>5</v>
      </c>
      <c r="Q52" s="116">
        <v>5</v>
      </c>
      <c r="R52" s="116">
        <v>5</v>
      </c>
      <c r="S52" s="116">
        <v>5</v>
      </c>
      <c r="T52" s="116">
        <v>5</v>
      </c>
      <c r="U52" s="116">
        <v>5</v>
      </c>
      <c r="V52" s="116">
        <v>5</v>
      </c>
      <c r="W52" s="116">
        <v>5</v>
      </c>
    </row>
    <row r="53" spans="1:38" ht="14.4" x14ac:dyDescent="0.3">
      <c r="A53" s="111" t="s">
        <v>153</v>
      </c>
      <c r="B53" s="112" t="s">
        <v>35</v>
      </c>
      <c r="C53" s="113" t="s">
        <v>194</v>
      </c>
      <c r="D53" s="114" t="s">
        <v>197</v>
      </c>
      <c r="E53" s="115" t="s">
        <v>198</v>
      </c>
      <c r="F53" s="116" t="s">
        <v>100</v>
      </c>
      <c r="G53" s="117">
        <v>5</v>
      </c>
      <c r="H53" s="118"/>
      <c r="I53" s="118"/>
      <c r="J53" s="119">
        <v>43132</v>
      </c>
      <c r="K53" s="119">
        <v>46965</v>
      </c>
      <c r="L53" s="120">
        <v>5</v>
      </c>
      <c r="M53" s="120">
        <v>5</v>
      </c>
      <c r="N53" s="120">
        <v>5</v>
      </c>
      <c r="O53" s="120">
        <v>5</v>
      </c>
      <c r="P53" s="120">
        <v>5</v>
      </c>
      <c r="Q53" s="120">
        <v>5</v>
      </c>
      <c r="R53" s="120">
        <v>5</v>
      </c>
      <c r="S53" s="120">
        <v>5</v>
      </c>
      <c r="T53" s="120">
        <v>5</v>
      </c>
      <c r="U53" s="120">
        <v>5</v>
      </c>
      <c r="V53" s="120">
        <v>5</v>
      </c>
      <c r="W53" s="120">
        <v>5</v>
      </c>
    </row>
    <row r="54" spans="1:38" ht="14.4" x14ac:dyDescent="0.3">
      <c r="A54" s="111" t="s">
        <v>153</v>
      </c>
      <c r="B54" s="112" t="s">
        <v>35</v>
      </c>
      <c r="C54" s="113" t="s">
        <v>194</v>
      </c>
      <c r="D54" s="114" t="s">
        <v>199</v>
      </c>
      <c r="E54" s="115" t="s">
        <v>200</v>
      </c>
      <c r="F54" s="116" t="s">
        <v>100</v>
      </c>
      <c r="G54" s="117">
        <v>25</v>
      </c>
      <c r="H54" s="118"/>
      <c r="I54" s="118"/>
      <c r="J54" s="119">
        <v>43556</v>
      </c>
      <c r="K54" s="119">
        <v>47208</v>
      </c>
      <c r="L54" s="120">
        <v>25</v>
      </c>
      <c r="M54" s="120">
        <v>25</v>
      </c>
      <c r="N54" s="120">
        <v>25</v>
      </c>
      <c r="O54" s="120">
        <v>25</v>
      </c>
      <c r="P54" s="120">
        <v>25</v>
      </c>
      <c r="Q54" s="120">
        <v>25</v>
      </c>
      <c r="R54" s="120">
        <v>25</v>
      </c>
      <c r="S54" s="120">
        <v>25</v>
      </c>
      <c r="T54" s="120">
        <v>25</v>
      </c>
      <c r="U54" s="120">
        <v>25</v>
      </c>
      <c r="V54" s="120">
        <v>25</v>
      </c>
      <c r="W54" s="120">
        <v>25</v>
      </c>
    </row>
    <row r="55" spans="1:38" ht="14.4" x14ac:dyDescent="0.3">
      <c r="A55" s="111" t="s">
        <v>153</v>
      </c>
      <c r="B55" s="112" t="s">
        <v>35</v>
      </c>
      <c r="C55" s="113" t="s">
        <v>194</v>
      </c>
      <c r="D55" s="114" t="s">
        <v>201</v>
      </c>
      <c r="E55" s="115" t="s">
        <v>202</v>
      </c>
      <c r="F55" s="116" t="s">
        <v>100</v>
      </c>
      <c r="G55" s="117">
        <v>15</v>
      </c>
      <c r="H55" s="118"/>
      <c r="I55" s="118"/>
      <c r="J55" s="119">
        <v>43891</v>
      </c>
      <c r="K55" s="119">
        <v>11017</v>
      </c>
      <c r="L55" s="120">
        <v>15</v>
      </c>
      <c r="M55" s="120">
        <v>15</v>
      </c>
      <c r="N55" s="120">
        <v>15</v>
      </c>
      <c r="O55" s="120">
        <v>15</v>
      </c>
      <c r="P55" s="120">
        <v>15</v>
      </c>
      <c r="Q55" s="120">
        <v>15</v>
      </c>
      <c r="R55" s="120">
        <v>15</v>
      </c>
      <c r="S55" s="120">
        <v>15</v>
      </c>
      <c r="T55" s="120">
        <v>15</v>
      </c>
      <c r="U55" s="120">
        <v>15</v>
      </c>
      <c r="V55" s="120">
        <v>15</v>
      </c>
      <c r="W55" s="120">
        <v>15</v>
      </c>
    </row>
    <row r="56" spans="1:38" ht="14.4" x14ac:dyDescent="0.3">
      <c r="A56" s="111" t="s">
        <v>153</v>
      </c>
      <c r="B56" s="112" t="s">
        <v>35</v>
      </c>
      <c r="C56" s="113" t="s">
        <v>203</v>
      </c>
      <c r="D56" s="114" t="s">
        <v>204</v>
      </c>
      <c r="E56" s="115" t="s">
        <v>205</v>
      </c>
      <c r="F56" s="116" t="s">
        <v>100</v>
      </c>
      <c r="G56" s="117">
        <v>20</v>
      </c>
      <c r="H56" s="118"/>
      <c r="I56" s="118"/>
      <c r="J56" s="119">
        <v>42705</v>
      </c>
      <c r="K56" s="119">
        <v>46507</v>
      </c>
      <c r="L56" s="120">
        <v>20</v>
      </c>
      <c r="M56" s="120">
        <v>20</v>
      </c>
      <c r="N56" s="120">
        <v>20</v>
      </c>
      <c r="O56" s="120">
        <v>20</v>
      </c>
      <c r="P56" s="120">
        <v>20</v>
      </c>
      <c r="Q56" s="120">
        <v>20</v>
      </c>
      <c r="R56" s="120">
        <v>20</v>
      </c>
      <c r="S56" s="120">
        <v>20</v>
      </c>
      <c r="T56" s="120">
        <v>20</v>
      </c>
      <c r="U56" s="120">
        <v>20</v>
      </c>
      <c r="V56" s="120">
        <v>20</v>
      </c>
      <c r="W56" s="120">
        <v>20</v>
      </c>
    </row>
    <row r="57" spans="1:38" ht="52.8" x14ac:dyDescent="0.3">
      <c r="A57" s="111" t="s">
        <v>206</v>
      </c>
      <c r="B57" s="112" t="s">
        <v>35</v>
      </c>
      <c r="C57" s="121" t="s">
        <v>207</v>
      </c>
      <c r="D57" s="122" t="s">
        <v>208</v>
      </c>
      <c r="E57" s="123" t="s">
        <v>189</v>
      </c>
      <c r="F57" s="116" t="s">
        <v>100</v>
      </c>
      <c r="G57" s="117">
        <v>5</v>
      </c>
      <c r="H57" s="118"/>
      <c r="I57" s="118"/>
      <c r="J57" s="119">
        <v>44531</v>
      </c>
      <c r="K57" s="124">
        <v>49673</v>
      </c>
      <c r="L57" s="120">
        <v>4.07</v>
      </c>
      <c r="M57" s="120">
        <v>4.3</v>
      </c>
      <c r="N57" s="120">
        <v>4.26</v>
      </c>
      <c r="O57" s="120">
        <v>4.6500000000000004</v>
      </c>
      <c r="P57" s="120">
        <v>4.66</v>
      </c>
      <c r="Q57" s="120">
        <v>4.8099999999999996</v>
      </c>
      <c r="R57" s="120">
        <v>4.8499999999999996</v>
      </c>
      <c r="S57" s="120">
        <v>5</v>
      </c>
      <c r="T57" s="120">
        <v>4.99</v>
      </c>
      <c r="U57" s="120">
        <v>4.71</v>
      </c>
      <c r="V57" s="120">
        <v>4.6399999999999997</v>
      </c>
      <c r="W57" s="120">
        <v>4.07</v>
      </c>
    </row>
    <row r="58" spans="1:38" ht="52.8" x14ac:dyDescent="0.3">
      <c r="A58" s="111" t="s">
        <v>167</v>
      </c>
      <c r="B58" s="112" t="s">
        <v>35</v>
      </c>
      <c r="C58" s="121" t="s">
        <v>209</v>
      </c>
      <c r="D58" s="122" t="s">
        <v>210</v>
      </c>
      <c r="E58" s="123" t="s">
        <v>189</v>
      </c>
      <c r="F58" s="116" t="s">
        <v>48</v>
      </c>
      <c r="G58" s="117"/>
      <c r="H58" s="118"/>
      <c r="I58" s="118"/>
      <c r="J58" s="119">
        <v>44562</v>
      </c>
      <c r="K58" s="124" t="s">
        <v>211</v>
      </c>
      <c r="L58" s="120">
        <v>5</v>
      </c>
      <c r="M58" s="120">
        <v>4.9000000000000004</v>
      </c>
      <c r="N58" s="120">
        <v>5.4</v>
      </c>
      <c r="O58" s="120">
        <v>5.4</v>
      </c>
      <c r="P58" s="120">
        <v>5.6</v>
      </c>
      <c r="Q58" s="120">
        <v>6.2</v>
      </c>
      <c r="R58" s="120">
        <v>7</v>
      </c>
      <c r="S58" s="120">
        <v>7.1</v>
      </c>
      <c r="T58" s="120">
        <v>7</v>
      </c>
      <c r="U58" s="120">
        <v>6.7</v>
      </c>
      <c r="V58" s="120">
        <v>6.6</v>
      </c>
      <c r="W58" s="120">
        <v>5.9</v>
      </c>
    </row>
    <row r="59" spans="1:38" ht="66" x14ac:dyDescent="0.3">
      <c r="A59" s="111" t="s">
        <v>212</v>
      </c>
      <c r="B59" s="112" t="s">
        <v>35</v>
      </c>
      <c r="C59" s="121" t="s">
        <v>213</v>
      </c>
      <c r="D59" s="122" t="s">
        <v>214</v>
      </c>
      <c r="E59" s="112" t="s">
        <v>189</v>
      </c>
      <c r="F59" s="112" t="s">
        <v>40</v>
      </c>
      <c r="G59" s="125"/>
      <c r="H59" s="114"/>
      <c r="I59" s="114"/>
      <c r="J59" s="124">
        <v>45139</v>
      </c>
      <c r="K59" s="126">
        <v>48791</v>
      </c>
      <c r="L59" s="120">
        <v>0</v>
      </c>
      <c r="M59" s="120">
        <v>0</v>
      </c>
      <c r="N59" s="120">
        <v>0</v>
      </c>
      <c r="O59" s="120">
        <v>0</v>
      </c>
      <c r="P59" s="120">
        <v>0</v>
      </c>
      <c r="Q59" s="120">
        <v>0</v>
      </c>
      <c r="R59" s="120">
        <v>0</v>
      </c>
      <c r="S59" s="120">
        <v>4.5</v>
      </c>
      <c r="T59" s="120">
        <v>4.5</v>
      </c>
      <c r="U59" s="120">
        <v>4.5</v>
      </c>
      <c r="V59" s="120">
        <v>4.5</v>
      </c>
      <c r="W59" s="120">
        <v>4.5</v>
      </c>
    </row>
    <row r="60" spans="1:38" ht="66" x14ac:dyDescent="0.3">
      <c r="A60" s="111" t="s">
        <v>212</v>
      </c>
      <c r="B60" s="112" t="s">
        <v>35</v>
      </c>
      <c r="C60" s="121" t="s">
        <v>213</v>
      </c>
      <c r="D60" s="122" t="s">
        <v>215</v>
      </c>
      <c r="E60" s="112" t="s">
        <v>189</v>
      </c>
      <c r="F60" s="112" t="s">
        <v>40</v>
      </c>
      <c r="G60" s="125"/>
      <c r="H60" s="114"/>
      <c r="I60" s="114"/>
      <c r="J60" s="124">
        <v>45139</v>
      </c>
      <c r="K60" s="126">
        <v>48791</v>
      </c>
      <c r="L60" s="120">
        <v>0</v>
      </c>
      <c r="M60" s="120">
        <v>0</v>
      </c>
      <c r="N60" s="120">
        <v>0</v>
      </c>
      <c r="O60" s="120">
        <v>0</v>
      </c>
      <c r="P60" s="120">
        <v>0</v>
      </c>
      <c r="Q60" s="120">
        <v>0</v>
      </c>
      <c r="R60" s="120">
        <v>0</v>
      </c>
      <c r="S60" s="120">
        <v>0.5</v>
      </c>
      <c r="T60" s="120">
        <v>0.5</v>
      </c>
      <c r="U60" s="120">
        <v>0.5</v>
      </c>
      <c r="V60" s="120">
        <v>0.5</v>
      </c>
      <c r="W60" s="120">
        <v>0.5</v>
      </c>
    </row>
    <row r="64" spans="1:38" x14ac:dyDescent="0.3">
      <c r="F64" s="128" t="s">
        <v>216</v>
      </c>
      <c r="G64" s="129">
        <v>1.0249999999999999</v>
      </c>
    </row>
    <row r="65" spans="1:36" x14ac:dyDescent="0.3">
      <c r="F65" s="128" t="s">
        <v>217</v>
      </c>
      <c r="G65" s="129">
        <v>1.0900000000000001</v>
      </c>
      <c r="K65" s="130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1"/>
      <c r="W65" s="131"/>
    </row>
    <row r="66" spans="1:36" x14ac:dyDescent="0.3">
      <c r="F66" s="132" t="s">
        <v>218</v>
      </c>
      <c r="G66" s="133">
        <v>1.0760000000000001</v>
      </c>
      <c r="K66" s="134" t="s">
        <v>219</v>
      </c>
      <c r="L66" s="135">
        <f>SUM(L$4:L$43)+(SUM(L$46:L$49)*$G$65)</f>
        <v>4000.0080000000007</v>
      </c>
      <c r="M66" s="135">
        <f t="shared" ref="M66:W66" si="0">SUM(M$4:M$43)+(SUM(M$46:M$49)*$G$65)</f>
        <v>3992.5760000000005</v>
      </c>
      <c r="N66" s="135">
        <f t="shared" si="0"/>
        <v>4002.3209999999999</v>
      </c>
      <c r="O66" s="135">
        <f t="shared" si="0"/>
        <v>4001.8590000000004</v>
      </c>
      <c r="P66" s="135">
        <f t="shared" si="0"/>
        <v>4003.4260000000004</v>
      </c>
      <c r="Q66" s="135">
        <f t="shared" si="0"/>
        <v>3582.634</v>
      </c>
      <c r="R66" s="135">
        <f t="shared" si="0"/>
        <v>3602.877</v>
      </c>
      <c r="S66" s="135">
        <f t="shared" si="0"/>
        <v>2266.0879999999993</v>
      </c>
      <c r="T66" s="135">
        <f t="shared" si="0"/>
        <v>2265.9479999999999</v>
      </c>
      <c r="U66" s="135">
        <f t="shared" si="0"/>
        <v>2245.5070000000001</v>
      </c>
      <c r="V66" s="135">
        <f t="shared" si="0"/>
        <v>2213.7469999999998</v>
      </c>
      <c r="W66" s="135">
        <f t="shared" si="0"/>
        <v>2218.3870000000002</v>
      </c>
      <c r="X66" s="136" t="s">
        <v>220</v>
      </c>
      <c r="Y66" s="135">
        <f t="shared" ref="Y66:AJ66" si="1">SUM(Y4:Y56)</f>
        <v>3747.67</v>
      </c>
      <c r="Z66" s="135">
        <f t="shared" si="1"/>
        <v>3747.67</v>
      </c>
      <c r="AA66" s="135">
        <f t="shared" si="1"/>
        <v>3747.67</v>
      </c>
      <c r="AB66" s="135">
        <f t="shared" si="1"/>
        <v>3747.67</v>
      </c>
      <c r="AC66" s="135">
        <f t="shared" si="1"/>
        <v>3747.67</v>
      </c>
      <c r="AD66" s="135">
        <f t="shared" si="1"/>
        <v>3357.02</v>
      </c>
      <c r="AE66" s="135">
        <f t="shared" si="1"/>
        <v>3357.02</v>
      </c>
      <c r="AF66" s="135">
        <f t="shared" si="1"/>
        <v>2028.2600000000002</v>
      </c>
      <c r="AG66" s="135">
        <f t="shared" si="1"/>
        <v>2028.2600000000002</v>
      </c>
      <c r="AH66" s="135">
        <f t="shared" si="1"/>
        <v>2028.2600000000002</v>
      </c>
      <c r="AI66" s="135">
        <f t="shared" si="1"/>
        <v>2028.2600000000002</v>
      </c>
      <c r="AJ66" s="135">
        <f t="shared" si="1"/>
        <v>2028.2600000000002</v>
      </c>
    </row>
    <row r="67" spans="1:36" ht="53.4" x14ac:dyDescent="0.3">
      <c r="K67" s="137" t="s">
        <v>221</v>
      </c>
      <c r="L67" s="138">
        <f>(SUM(L52:L60)*$G$65)</f>
        <v>86.186300000000003</v>
      </c>
      <c r="M67" s="138">
        <f t="shared" ref="M67:W67" si="2">(SUM(M52:M60)*$G$65)</f>
        <v>86.328000000000003</v>
      </c>
      <c r="N67" s="138">
        <f t="shared" si="2"/>
        <v>86.829400000000021</v>
      </c>
      <c r="O67" s="138">
        <f t="shared" si="2"/>
        <v>87.254500000000021</v>
      </c>
      <c r="P67" s="138">
        <f t="shared" si="2"/>
        <v>87.483400000000003</v>
      </c>
      <c r="Q67" s="138">
        <f t="shared" si="2"/>
        <v>88.300900000000013</v>
      </c>
      <c r="R67" s="138">
        <f t="shared" si="2"/>
        <v>89.216499999999996</v>
      </c>
      <c r="S67" s="138">
        <f t="shared" si="2"/>
        <v>94.939000000000007</v>
      </c>
      <c r="T67" s="138">
        <f t="shared" si="2"/>
        <v>94.819100000000006</v>
      </c>
      <c r="U67" s="138">
        <f t="shared" si="2"/>
        <v>94.186900000000009</v>
      </c>
      <c r="V67" s="138">
        <f t="shared" si="2"/>
        <v>94.001599999999996</v>
      </c>
      <c r="W67" s="138">
        <f t="shared" si="2"/>
        <v>92.6173</v>
      </c>
      <c r="X67" s="136"/>
      <c r="Y67" s="139"/>
      <c r="Z67" s="139"/>
      <c r="AA67" s="139"/>
      <c r="AB67" s="139"/>
      <c r="AC67" s="139"/>
      <c r="AD67" s="139"/>
      <c r="AE67" s="139"/>
      <c r="AF67" s="139"/>
      <c r="AG67" s="139"/>
      <c r="AH67" s="139"/>
      <c r="AI67" s="139"/>
      <c r="AJ67" s="139"/>
    </row>
    <row r="68" spans="1:36" x14ac:dyDescent="0.3">
      <c r="F68" s="198" t="s">
        <v>222</v>
      </c>
      <c r="G68" s="140" t="s">
        <v>100</v>
      </c>
      <c r="H68" s="141">
        <f>SUMIF($F$4:$F$49, $G68,S$4:S$49)</f>
        <v>1806.43</v>
      </c>
      <c r="X68" s="142" t="s">
        <v>223</v>
      </c>
      <c r="Y68" s="143">
        <f t="shared" ref="Y68:AJ68" si="3">SUMIF($H$4:$H$45, 1, Y$4:Y$45)</f>
        <v>3465.67</v>
      </c>
      <c r="Z68" s="143">
        <f t="shared" si="3"/>
        <v>3465.67</v>
      </c>
      <c r="AA68" s="143">
        <f t="shared" si="3"/>
        <v>3465.67</v>
      </c>
      <c r="AB68" s="143">
        <f t="shared" si="3"/>
        <v>3465.67</v>
      </c>
      <c r="AC68" s="143">
        <f t="shared" si="3"/>
        <v>3465.67</v>
      </c>
      <c r="AD68" s="143">
        <f t="shared" si="3"/>
        <v>2985.02</v>
      </c>
      <c r="AE68" s="143">
        <f t="shared" si="3"/>
        <v>2985.02</v>
      </c>
      <c r="AF68" s="143">
        <f t="shared" si="3"/>
        <v>1656.2600000000002</v>
      </c>
      <c r="AG68" s="143">
        <f t="shared" si="3"/>
        <v>1656.2600000000002</v>
      </c>
      <c r="AH68" s="143">
        <f t="shared" si="3"/>
        <v>1656.2600000000002</v>
      </c>
      <c r="AI68" s="143">
        <f t="shared" si="3"/>
        <v>1656.2600000000002</v>
      </c>
      <c r="AJ68" s="143">
        <f t="shared" si="3"/>
        <v>1656.2600000000002</v>
      </c>
    </row>
    <row r="69" spans="1:36" x14ac:dyDescent="0.3">
      <c r="F69" s="198"/>
      <c r="G69" s="140" t="s">
        <v>48</v>
      </c>
      <c r="H69" s="141">
        <f t="shared" ref="H69:H70" si="4">SUMIF($F$4:$F$49, $G69,S$4:S$49)</f>
        <v>247.17000000000002</v>
      </c>
      <c r="J69" s="199" t="s">
        <v>224</v>
      </c>
      <c r="K69" s="137" t="s">
        <v>100</v>
      </c>
      <c r="L69" s="141">
        <f>SUMIF($F$52:$F$60, $K$69,L$52:L$60)*$G$66</f>
        <v>79.69932</v>
      </c>
      <c r="M69" s="141">
        <f t="shared" ref="M69:W69" si="5">SUMIF($F$52:$F$60, $K$69,M$52:M$60)*$G$66</f>
        <v>79.946799999999996</v>
      </c>
      <c r="N69" s="141">
        <f t="shared" si="5"/>
        <v>79.903760000000005</v>
      </c>
      <c r="O69" s="141">
        <f t="shared" si="5"/>
        <v>80.323400000000007</v>
      </c>
      <c r="P69" s="141">
        <f t="shared" si="5"/>
        <v>80.334159999999997</v>
      </c>
      <c r="Q69" s="141">
        <f t="shared" si="5"/>
        <v>80.495560000000012</v>
      </c>
      <c r="R69" s="141">
        <f t="shared" si="5"/>
        <v>80.538600000000002</v>
      </c>
      <c r="S69" s="141">
        <f t="shared" si="5"/>
        <v>80.7</v>
      </c>
      <c r="T69" s="141">
        <f t="shared" si="5"/>
        <v>80.689239999999998</v>
      </c>
      <c r="U69" s="141">
        <f t="shared" si="5"/>
        <v>80.387959999999993</v>
      </c>
      <c r="V69" s="141">
        <f t="shared" si="5"/>
        <v>80.312640000000002</v>
      </c>
      <c r="W69" s="141">
        <f t="shared" si="5"/>
        <v>79.69932</v>
      </c>
      <c r="X69" s="142" t="s">
        <v>225</v>
      </c>
      <c r="Y69" s="143">
        <f t="shared" ref="Y69:AJ69" si="6">SUMIF($H$4:$H$45, 2, Y$4:Y$45)</f>
        <v>0</v>
      </c>
      <c r="Z69" s="143">
        <f t="shared" si="6"/>
        <v>0</v>
      </c>
      <c r="AA69" s="143">
        <f t="shared" si="6"/>
        <v>0</v>
      </c>
      <c r="AB69" s="143">
        <f t="shared" si="6"/>
        <v>0</v>
      </c>
      <c r="AC69" s="143">
        <f t="shared" si="6"/>
        <v>0</v>
      </c>
      <c r="AD69" s="143">
        <f t="shared" si="6"/>
        <v>0</v>
      </c>
      <c r="AE69" s="143">
        <f t="shared" si="6"/>
        <v>0</v>
      </c>
      <c r="AF69" s="143">
        <f t="shared" si="6"/>
        <v>0</v>
      </c>
      <c r="AG69" s="143">
        <f t="shared" si="6"/>
        <v>0</v>
      </c>
      <c r="AH69" s="143">
        <f t="shared" si="6"/>
        <v>0</v>
      </c>
      <c r="AI69" s="143">
        <f t="shared" si="6"/>
        <v>0</v>
      </c>
      <c r="AJ69" s="143">
        <f t="shared" si="6"/>
        <v>0</v>
      </c>
    </row>
    <row r="70" spans="1:36" ht="27" x14ac:dyDescent="0.3">
      <c r="F70" s="198"/>
      <c r="G70" s="140" t="s">
        <v>39</v>
      </c>
      <c r="H70" s="141">
        <f t="shared" si="4"/>
        <v>203.2</v>
      </c>
      <c r="J70" s="199"/>
      <c r="K70" s="137" t="s">
        <v>48</v>
      </c>
      <c r="L70" s="141">
        <f>SUMIF($F$52:$F$60, $K$70,L$52:L$60)*$G$66</f>
        <v>5.3800000000000008</v>
      </c>
      <c r="M70" s="141">
        <f t="shared" ref="M70:W70" si="7">SUMIF($F$52:$F$60, $K$70,M$52:M$60)*$G$66</f>
        <v>5.2724000000000011</v>
      </c>
      <c r="N70" s="141">
        <f t="shared" si="7"/>
        <v>5.8104000000000005</v>
      </c>
      <c r="O70" s="141">
        <f t="shared" si="7"/>
        <v>5.8104000000000005</v>
      </c>
      <c r="P70" s="141">
        <f t="shared" si="7"/>
        <v>6.0255999999999998</v>
      </c>
      <c r="Q70" s="141">
        <f t="shared" si="7"/>
        <v>6.6712000000000007</v>
      </c>
      <c r="R70" s="141">
        <f t="shared" si="7"/>
        <v>7.532</v>
      </c>
      <c r="S70" s="141">
        <f t="shared" si="7"/>
        <v>7.6395999999999997</v>
      </c>
      <c r="T70" s="141">
        <f t="shared" si="7"/>
        <v>7.532</v>
      </c>
      <c r="U70" s="141">
        <f t="shared" si="7"/>
        <v>7.2092000000000009</v>
      </c>
      <c r="V70" s="141">
        <f t="shared" si="7"/>
        <v>7.1016000000000004</v>
      </c>
      <c r="W70" s="141">
        <f t="shared" si="7"/>
        <v>6.3484000000000007</v>
      </c>
      <c r="X70" s="142" t="s">
        <v>226</v>
      </c>
      <c r="Y70" s="143">
        <f t="shared" ref="Y70:AJ70" si="8">SUMIF($H$4:$H$45, 3, Y$4:Y$45)</f>
        <v>282</v>
      </c>
      <c r="Z70" s="143">
        <f t="shared" si="8"/>
        <v>282</v>
      </c>
      <c r="AA70" s="143">
        <f t="shared" si="8"/>
        <v>282</v>
      </c>
      <c r="AB70" s="143">
        <f t="shared" si="8"/>
        <v>282</v>
      </c>
      <c r="AC70" s="143">
        <f t="shared" si="8"/>
        <v>282</v>
      </c>
      <c r="AD70" s="143">
        <f t="shared" si="8"/>
        <v>372</v>
      </c>
      <c r="AE70" s="143">
        <f t="shared" si="8"/>
        <v>372</v>
      </c>
      <c r="AF70" s="143">
        <f t="shared" si="8"/>
        <v>372</v>
      </c>
      <c r="AG70" s="143">
        <f t="shared" si="8"/>
        <v>372</v>
      </c>
      <c r="AH70" s="143">
        <f t="shared" si="8"/>
        <v>372</v>
      </c>
      <c r="AI70" s="143">
        <f t="shared" si="8"/>
        <v>372</v>
      </c>
      <c r="AJ70" s="143">
        <f t="shared" si="8"/>
        <v>372</v>
      </c>
    </row>
    <row r="71" spans="1:36" ht="14.4" x14ac:dyDescent="0.3">
      <c r="F71" s="198"/>
      <c r="G71" s="144" t="s">
        <v>36</v>
      </c>
      <c r="H71" s="145">
        <f>SUM(H68:H70)</f>
        <v>2256.7999999999997</v>
      </c>
      <c r="J71" s="199"/>
      <c r="K71" s="137" t="s">
        <v>40</v>
      </c>
      <c r="L71" s="141">
        <f>SUMIF($F$52:$F$60, $K$71,L$52:L$60)*$G$66</f>
        <v>0</v>
      </c>
      <c r="M71" s="141">
        <f t="shared" ref="M71:W71" si="9">SUMIF($F$52:$F$60, $K$71,M$52:M$60)*$G$66</f>
        <v>0</v>
      </c>
      <c r="N71" s="141">
        <f t="shared" si="9"/>
        <v>0</v>
      </c>
      <c r="O71" s="141">
        <f t="shared" si="9"/>
        <v>0</v>
      </c>
      <c r="P71" s="141">
        <f t="shared" si="9"/>
        <v>0</v>
      </c>
      <c r="Q71" s="141">
        <f t="shared" si="9"/>
        <v>0</v>
      </c>
      <c r="R71" s="141">
        <f t="shared" si="9"/>
        <v>0</v>
      </c>
      <c r="S71" s="141">
        <f t="shared" si="9"/>
        <v>5.3800000000000008</v>
      </c>
      <c r="T71" s="141">
        <f t="shared" si="9"/>
        <v>5.3800000000000008</v>
      </c>
      <c r="U71" s="141">
        <f t="shared" si="9"/>
        <v>5.3800000000000008</v>
      </c>
      <c r="V71" s="141">
        <f t="shared" si="9"/>
        <v>5.3800000000000008</v>
      </c>
      <c r="W71" s="141">
        <f t="shared" si="9"/>
        <v>5.3800000000000008</v>
      </c>
      <c r="X71" s="139"/>
      <c r="Y71" s="146"/>
      <c r="Z71" s="146"/>
      <c r="AA71" s="146"/>
      <c r="AB71" s="146"/>
      <c r="AC71" s="146"/>
      <c r="AD71" s="146"/>
      <c r="AE71" s="146"/>
      <c r="AF71" s="146"/>
      <c r="AG71" s="146"/>
      <c r="AH71" s="146"/>
      <c r="AI71" s="146"/>
      <c r="AJ71" s="146"/>
    </row>
    <row r="73" spans="1:36" ht="14.4" customHeight="1" x14ac:dyDescent="0.3">
      <c r="A73" s="200" t="s">
        <v>227</v>
      </c>
      <c r="B73" s="200"/>
      <c r="C73" s="200"/>
      <c r="D73" s="200"/>
      <c r="E73" s="200"/>
      <c r="F73" s="200"/>
      <c r="G73" s="200"/>
      <c r="H73" s="200"/>
      <c r="I73" s="200"/>
      <c r="J73" s="200"/>
      <c r="K73" s="200"/>
      <c r="L73" s="200"/>
      <c r="M73" s="200"/>
      <c r="N73" s="200"/>
      <c r="O73" s="200"/>
      <c r="P73" s="200"/>
      <c r="Q73" s="200"/>
      <c r="R73" s="200"/>
      <c r="S73" s="200"/>
      <c r="T73" s="200"/>
      <c r="U73" s="147"/>
      <c r="V73" s="139"/>
      <c r="W73" s="139"/>
      <c r="X73" s="139"/>
      <c r="Y73" s="139"/>
      <c r="Z73" s="139"/>
      <c r="AA73" s="139"/>
    </row>
    <row r="74" spans="1:36" ht="14.4" x14ac:dyDescent="0.3">
      <c r="A74" s="148"/>
      <c r="B74" s="149"/>
      <c r="C74" s="149"/>
      <c r="D74" s="149"/>
      <c r="E74" s="149"/>
      <c r="F74" s="150"/>
      <c r="G74" s="149"/>
      <c r="H74" s="151"/>
      <c r="I74" s="151"/>
      <c r="J74" s="149"/>
      <c r="K74" s="149"/>
      <c r="L74" s="149"/>
      <c r="M74" s="149"/>
      <c r="N74" s="149"/>
      <c r="O74" s="149"/>
      <c r="P74" s="149"/>
      <c r="Q74" s="149"/>
      <c r="R74" s="149"/>
      <c r="S74" s="149"/>
      <c r="T74" s="149"/>
      <c r="U74" s="148"/>
      <c r="V74" s="139"/>
      <c r="W74" s="139"/>
      <c r="X74" s="139"/>
      <c r="Y74" s="139"/>
      <c r="Z74" s="139"/>
      <c r="AA74" s="139"/>
    </row>
    <row r="75" spans="1:36" ht="27.6" x14ac:dyDescent="0.3">
      <c r="A75" s="152" t="s">
        <v>228</v>
      </c>
      <c r="B75" s="152" t="s">
        <v>229</v>
      </c>
      <c r="C75" s="152" t="s">
        <v>230</v>
      </c>
      <c r="D75" s="152" t="s">
        <v>231</v>
      </c>
      <c r="E75" s="152" t="s">
        <v>232</v>
      </c>
      <c r="F75" s="153" t="s">
        <v>233</v>
      </c>
      <c r="G75" s="152" t="s">
        <v>234</v>
      </c>
      <c r="H75" s="152" t="s">
        <v>235</v>
      </c>
      <c r="I75" s="152" t="s">
        <v>236</v>
      </c>
      <c r="J75" s="152" t="s">
        <v>237</v>
      </c>
      <c r="K75" s="152" t="s">
        <v>238</v>
      </c>
      <c r="L75" s="152" t="s">
        <v>239</v>
      </c>
      <c r="M75" s="152" t="s">
        <v>240</v>
      </c>
      <c r="N75" s="152" t="s">
        <v>241</v>
      </c>
      <c r="O75" s="152" t="s">
        <v>242</v>
      </c>
      <c r="P75" s="152" t="s">
        <v>242</v>
      </c>
      <c r="Q75" s="152" t="s">
        <v>243</v>
      </c>
      <c r="R75" s="152" t="s">
        <v>244</v>
      </c>
      <c r="S75" s="152" t="s">
        <v>245</v>
      </c>
      <c r="T75" s="152" t="s">
        <v>246</v>
      </c>
      <c r="U75" s="139"/>
      <c r="V75" s="139"/>
      <c r="W75" s="139"/>
      <c r="X75" s="139"/>
      <c r="Y75" s="139"/>
    </row>
    <row r="76" spans="1:36" ht="14.4" x14ac:dyDescent="0.3">
      <c r="A76" s="154">
        <v>12033</v>
      </c>
      <c r="B76" s="155" t="s">
        <v>247</v>
      </c>
      <c r="C76" s="154" t="s">
        <v>248</v>
      </c>
      <c r="D76" s="155" t="s">
        <v>249</v>
      </c>
      <c r="E76" s="156">
        <v>45078</v>
      </c>
      <c r="F76" s="157">
        <v>51470</v>
      </c>
      <c r="G76" s="156">
        <v>51470</v>
      </c>
      <c r="H76" s="157" t="s">
        <v>250</v>
      </c>
      <c r="I76" s="154" t="s">
        <v>64</v>
      </c>
      <c r="J76" s="154" t="s">
        <v>251</v>
      </c>
      <c r="K76" s="155" t="s">
        <v>252</v>
      </c>
      <c r="L76" s="155" t="s">
        <v>252</v>
      </c>
      <c r="M76" s="154" t="s">
        <v>253</v>
      </c>
      <c r="N76" s="154">
        <v>40</v>
      </c>
      <c r="O76" s="154">
        <v>40</v>
      </c>
      <c r="P76" s="154">
        <v>0</v>
      </c>
      <c r="Q76" s="154" t="s">
        <v>254</v>
      </c>
      <c r="R76" s="154" t="s">
        <v>255</v>
      </c>
      <c r="S76" s="154">
        <v>40</v>
      </c>
      <c r="T76" s="154">
        <v>80</v>
      </c>
      <c r="U76" s="139"/>
      <c r="V76" s="139"/>
      <c r="W76" s="139"/>
      <c r="X76" s="139"/>
      <c r="Y76" s="139"/>
    </row>
    <row r="77" spans="1:36" ht="14.4" x14ac:dyDescent="0.3">
      <c r="A77" s="158">
        <v>12032</v>
      </c>
      <c r="B77" s="159" t="s">
        <v>174</v>
      </c>
      <c r="C77" s="158" t="s">
        <v>256</v>
      </c>
      <c r="D77" s="159" t="s">
        <v>257</v>
      </c>
      <c r="E77" s="160">
        <v>45078</v>
      </c>
      <c r="F77" s="161">
        <v>51560</v>
      </c>
      <c r="G77" s="160">
        <v>51560</v>
      </c>
      <c r="H77" s="161" t="s">
        <v>250</v>
      </c>
      <c r="I77" s="158" t="s">
        <v>64</v>
      </c>
      <c r="J77" s="158" t="s">
        <v>251</v>
      </c>
      <c r="K77" s="159" t="s">
        <v>252</v>
      </c>
      <c r="L77" s="159" t="s">
        <v>252</v>
      </c>
      <c r="M77" s="158" t="s">
        <v>253</v>
      </c>
      <c r="N77" s="158">
        <v>5</v>
      </c>
      <c r="O77" s="158">
        <v>5</v>
      </c>
      <c r="P77" s="158">
        <v>0</v>
      </c>
      <c r="Q77" s="158" t="s">
        <v>254</v>
      </c>
      <c r="R77" s="158" t="s">
        <v>255</v>
      </c>
      <c r="S77" s="158">
        <v>5</v>
      </c>
      <c r="T77" s="158">
        <v>10</v>
      </c>
      <c r="U77" s="139"/>
      <c r="V77" s="139"/>
      <c r="W77" s="139"/>
      <c r="X77" s="139"/>
      <c r="Y77" s="139"/>
    </row>
    <row r="78" spans="1:36" ht="14.4" x14ac:dyDescent="0.3">
      <c r="A78" s="154">
        <v>2836</v>
      </c>
      <c r="B78" s="155" t="s">
        <v>258</v>
      </c>
      <c r="C78" s="154" t="s">
        <v>259</v>
      </c>
      <c r="D78" s="155" t="s">
        <v>258</v>
      </c>
      <c r="E78" s="156">
        <v>45078</v>
      </c>
      <c r="F78" s="162">
        <v>49458</v>
      </c>
      <c r="G78" s="162">
        <v>49458</v>
      </c>
      <c r="H78" s="157" t="s">
        <v>260</v>
      </c>
      <c r="I78" s="154" t="s">
        <v>64</v>
      </c>
      <c r="J78" s="154" t="s">
        <v>251</v>
      </c>
      <c r="K78" s="155" t="s">
        <v>261</v>
      </c>
      <c r="L78" s="155" t="s">
        <v>261</v>
      </c>
      <c r="M78" s="154" t="s">
        <v>253</v>
      </c>
      <c r="N78" s="154">
        <v>14.5</v>
      </c>
      <c r="O78" s="154"/>
      <c r="P78" s="154">
        <v>0</v>
      </c>
      <c r="Q78" s="154" t="s">
        <v>254</v>
      </c>
      <c r="R78" s="154" t="s">
        <v>262</v>
      </c>
      <c r="S78" s="154">
        <v>14.5</v>
      </c>
      <c r="T78" s="154">
        <v>0</v>
      </c>
      <c r="U78" s="139"/>
      <c r="V78" s="139"/>
      <c r="W78" s="139"/>
      <c r="X78" s="139"/>
      <c r="Y78" s="139"/>
    </row>
  </sheetData>
  <autoFilter ref="A3:AL43" xr:uid="{41248350-16EA-4B13-909F-0DB3F9AA0045}"/>
  <mergeCells count="3">
    <mergeCell ref="F68:F71"/>
    <mergeCell ref="J69:J71"/>
    <mergeCell ref="A73:T73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85468-2A3E-4D65-B02B-2C7FBC57EA72}">
  <dimension ref="A1:AL59"/>
  <sheetViews>
    <sheetView topLeftCell="D36" zoomScale="80" zoomScaleNormal="80" workbookViewId="0">
      <selection activeCell="H47" sqref="H47"/>
    </sheetView>
  </sheetViews>
  <sheetFormatPr defaultColWidth="8.6640625" defaultRowHeight="13.8" x14ac:dyDescent="0.3"/>
  <cols>
    <col min="1" max="1" width="25.5546875" style="127" customWidth="1"/>
    <col min="2" max="2" width="16.109375" style="60" customWidth="1"/>
    <col min="3" max="3" width="23.44140625" style="60" customWidth="1"/>
    <col min="4" max="4" width="40.5546875" style="60" customWidth="1"/>
    <col min="5" max="5" width="19.109375" style="60" customWidth="1"/>
    <col min="6" max="6" width="25.5546875" style="60" customWidth="1"/>
    <col min="7" max="7" width="18.109375" style="60" bestFit="1" customWidth="1"/>
    <col min="8" max="8" width="13.109375" style="61" customWidth="1"/>
    <col min="9" max="9" width="12.6640625" style="61" customWidth="1"/>
    <col min="10" max="10" width="11.109375" style="60" customWidth="1"/>
    <col min="11" max="16" width="14.5546875" style="60" customWidth="1"/>
    <col min="17" max="17" width="11.109375" style="60" customWidth="1"/>
    <col min="18" max="18" width="12.88671875" style="60" customWidth="1"/>
    <col min="19" max="19" width="12.33203125" style="60" customWidth="1"/>
    <col min="20" max="20" width="13" style="60" customWidth="1"/>
    <col min="21" max="21" width="10.44140625" style="60" customWidth="1"/>
    <col min="22" max="22" width="10.5546875" style="60" customWidth="1"/>
    <col min="23" max="23" width="10.109375" style="60" customWidth="1"/>
    <col min="24" max="24" width="16.88671875" style="60" bestFit="1" customWidth="1"/>
    <col min="25" max="25" width="11.44140625" style="60" customWidth="1"/>
    <col min="26" max="26" width="10.44140625" style="60" customWidth="1"/>
    <col min="27" max="27" width="11" style="60" customWidth="1"/>
    <col min="28" max="29" width="10.44140625" style="60" customWidth="1"/>
    <col min="30" max="30" width="12.44140625" style="60" customWidth="1"/>
    <col min="31" max="31" width="15.5546875" style="60" bestFit="1" customWidth="1"/>
    <col min="32" max="39" width="10.5546875" style="60" customWidth="1"/>
    <col min="40" max="40" width="11.44140625" style="60" customWidth="1"/>
    <col min="41" max="43" width="10.5546875" style="60" customWidth="1"/>
    <col min="44" max="16384" width="8.6640625" style="60"/>
  </cols>
  <sheetData>
    <row r="1" spans="1:38" x14ac:dyDescent="0.3">
      <c r="A1" s="60"/>
      <c r="C1" s="127"/>
      <c r="H1" s="60"/>
      <c r="I1" s="60"/>
      <c r="K1" s="61"/>
      <c r="L1" s="61"/>
      <c r="M1" s="61"/>
      <c r="N1" s="61"/>
      <c r="O1" s="61"/>
      <c r="P1" s="61"/>
      <c r="Q1" s="61"/>
      <c r="R1" s="61"/>
      <c r="S1" s="61"/>
      <c r="T1" s="61"/>
    </row>
    <row r="2" spans="1:38" x14ac:dyDescent="0.3">
      <c r="A2" s="163"/>
      <c r="B2" s="164"/>
      <c r="C2" s="165"/>
      <c r="D2" s="164"/>
      <c r="E2" s="164"/>
      <c r="F2" s="164"/>
      <c r="G2" s="164"/>
      <c r="H2" s="164"/>
      <c r="I2" s="164"/>
      <c r="J2" s="164"/>
      <c r="K2" s="166"/>
      <c r="L2" s="62" t="s">
        <v>78</v>
      </c>
      <c r="M2" s="62" t="s">
        <v>79</v>
      </c>
      <c r="N2" s="62" t="s">
        <v>80</v>
      </c>
      <c r="O2" s="62" t="s">
        <v>81</v>
      </c>
      <c r="P2" s="62" t="s">
        <v>82</v>
      </c>
      <c r="Q2" s="62" t="s">
        <v>83</v>
      </c>
      <c r="R2" s="62" t="s">
        <v>84</v>
      </c>
      <c r="S2" s="62" t="s">
        <v>85</v>
      </c>
      <c r="T2" s="62" t="s">
        <v>86</v>
      </c>
      <c r="U2" s="62" t="s">
        <v>87</v>
      </c>
      <c r="V2" s="62" t="s">
        <v>88</v>
      </c>
      <c r="W2" s="62" t="s">
        <v>89</v>
      </c>
      <c r="Y2" s="62" t="s">
        <v>78</v>
      </c>
      <c r="Z2" s="62" t="s">
        <v>79</v>
      </c>
      <c r="AA2" s="62" t="s">
        <v>80</v>
      </c>
      <c r="AB2" s="62" t="s">
        <v>81</v>
      </c>
      <c r="AC2" s="62" t="s">
        <v>82</v>
      </c>
      <c r="AD2" s="62" t="s">
        <v>83</v>
      </c>
      <c r="AE2" s="62" t="s">
        <v>84</v>
      </c>
      <c r="AF2" s="62" t="s">
        <v>85</v>
      </c>
      <c r="AG2" s="62" t="s">
        <v>86</v>
      </c>
      <c r="AH2" s="62" t="s">
        <v>87</v>
      </c>
      <c r="AI2" s="62" t="s">
        <v>88</v>
      </c>
      <c r="AJ2" s="62" t="s">
        <v>89</v>
      </c>
    </row>
    <row r="3" spans="1:38" ht="79.8" x14ac:dyDescent="0.3">
      <c r="A3" s="64" t="s">
        <v>90</v>
      </c>
      <c r="B3" s="64" t="s">
        <v>91</v>
      </c>
      <c r="C3" s="65" t="s">
        <v>92</v>
      </c>
      <c r="D3" s="66" t="s">
        <v>93</v>
      </c>
      <c r="E3" s="67" t="s">
        <v>4</v>
      </c>
      <c r="F3" s="67" t="s">
        <v>5</v>
      </c>
      <c r="G3" s="68" t="s">
        <v>6</v>
      </c>
      <c r="H3" s="68" t="s">
        <v>94</v>
      </c>
      <c r="I3" s="68" t="s">
        <v>263</v>
      </c>
      <c r="J3" s="68" t="s">
        <v>10</v>
      </c>
      <c r="K3" s="68" t="s">
        <v>11</v>
      </c>
      <c r="L3" s="68" t="s">
        <v>95</v>
      </c>
      <c r="M3" s="68" t="s">
        <v>95</v>
      </c>
      <c r="N3" s="68" t="s">
        <v>95</v>
      </c>
      <c r="O3" s="68" t="s">
        <v>95</v>
      </c>
      <c r="P3" s="67" t="s">
        <v>95</v>
      </c>
      <c r="Q3" s="67" t="s">
        <v>95</v>
      </c>
      <c r="R3" s="67" t="s">
        <v>95</v>
      </c>
      <c r="S3" s="67" t="s">
        <v>95</v>
      </c>
      <c r="T3" s="67" t="s">
        <v>95</v>
      </c>
      <c r="U3" s="67" t="s">
        <v>95</v>
      </c>
      <c r="V3" s="67" t="s">
        <v>95</v>
      </c>
      <c r="W3" s="67" t="s">
        <v>95</v>
      </c>
      <c r="X3" s="167"/>
      <c r="Y3" s="68" t="s">
        <v>96</v>
      </c>
      <c r="Z3" s="68" t="s">
        <v>96</v>
      </c>
      <c r="AA3" s="68" t="s">
        <v>96</v>
      </c>
      <c r="AB3" s="67" t="s">
        <v>96</v>
      </c>
      <c r="AC3" s="67" t="s">
        <v>96</v>
      </c>
      <c r="AD3" s="67" t="s">
        <v>96</v>
      </c>
      <c r="AE3" s="67" t="s">
        <v>96</v>
      </c>
      <c r="AF3" s="67" t="s">
        <v>96</v>
      </c>
      <c r="AG3" s="67" t="s">
        <v>96</v>
      </c>
      <c r="AH3" s="67" t="s">
        <v>96</v>
      </c>
      <c r="AI3" s="67" t="s">
        <v>96</v>
      </c>
      <c r="AJ3" s="68" t="s">
        <v>96</v>
      </c>
    </row>
    <row r="4" spans="1:38" x14ac:dyDescent="0.3">
      <c r="A4" s="168" t="s">
        <v>97</v>
      </c>
      <c r="B4" s="70" t="s">
        <v>35</v>
      </c>
      <c r="C4" s="71"/>
      <c r="D4" s="72" t="s">
        <v>98</v>
      </c>
      <c r="E4" s="73" t="s">
        <v>99</v>
      </c>
      <c r="F4" s="74" t="s">
        <v>100</v>
      </c>
      <c r="G4" s="75">
        <v>20</v>
      </c>
      <c r="H4" s="76">
        <v>3</v>
      </c>
      <c r="I4" s="76">
        <v>1</v>
      </c>
      <c r="J4" s="77">
        <v>42735</v>
      </c>
      <c r="K4" s="78">
        <v>46386</v>
      </c>
      <c r="L4" s="75">
        <v>20</v>
      </c>
      <c r="M4" s="75">
        <v>20</v>
      </c>
      <c r="N4" s="75">
        <v>20</v>
      </c>
      <c r="O4" s="75">
        <v>20</v>
      </c>
      <c r="P4" s="75">
        <v>20</v>
      </c>
      <c r="Q4" s="75">
        <v>20</v>
      </c>
      <c r="R4" s="75">
        <v>20</v>
      </c>
      <c r="S4" s="75">
        <v>20</v>
      </c>
      <c r="T4" s="75">
        <v>20</v>
      </c>
      <c r="U4" s="75">
        <v>20</v>
      </c>
      <c r="V4" s="75">
        <v>20</v>
      </c>
      <c r="W4" s="75">
        <v>20</v>
      </c>
      <c r="X4" s="109"/>
      <c r="Y4" s="75">
        <v>40</v>
      </c>
      <c r="Z4" s="75">
        <v>40</v>
      </c>
      <c r="AA4" s="75">
        <v>40</v>
      </c>
      <c r="AB4" s="75">
        <v>40</v>
      </c>
      <c r="AC4" s="75">
        <v>40</v>
      </c>
      <c r="AD4" s="75">
        <v>40</v>
      </c>
      <c r="AE4" s="75">
        <v>40</v>
      </c>
      <c r="AF4" s="75">
        <v>40</v>
      </c>
      <c r="AG4" s="75">
        <v>40</v>
      </c>
      <c r="AH4" s="75">
        <v>40</v>
      </c>
      <c r="AI4" s="75">
        <v>40</v>
      </c>
      <c r="AJ4" s="75">
        <v>40</v>
      </c>
      <c r="AL4" s="79"/>
    </row>
    <row r="5" spans="1:38" x14ac:dyDescent="0.3">
      <c r="A5" s="168" t="s">
        <v>97</v>
      </c>
      <c r="B5" s="70" t="s">
        <v>35</v>
      </c>
      <c r="C5" s="71"/>
      <c r="D5" s="72" t="s">
        <v>101</v>
      </c>
      <c r="E5" s="72" t="s">
        <v>102</v>
      </c>
      <c r="F5" s="74" t="s">
        <v>100</v>
      </c>
      <c r="G5" s="75">
        <v>2</v>
      </c>
      <c r="H5" s="76">
        <v>1</v>
      </c>
      <c r="I5" s="76">
        <v>2</v>
      </c>
      <c r="J5" s="77">
        <v>43009</v>
      </c>
      <c r="K5" s="78">
        <v>46387</v>
      </c>
      <c r="L5" s="75">
        <v>2</v>
      </c>
      <c r="M5" s="75">
        <v>2</v>
      </c>
      <c r="N5" s="75">
        <v>2</v>
      </c>
      <c r="O5" s="75">
        <v>2</v>
      </c>
      <c r="P5" s="75">
        <v>2</v>
      </c>
      <c r="Q5" s="75">
        <v>2</v>
      </c>
      <c r="R5" s="75">
        <v>2</v>
      </c>
      <c r="S5" s="75">
        <v>2</v>
      </c>
      <c r="T5" s="75">
        <v>2</v>
      </c>
      <c r="U5" s="75">
        <v>2</v>
      </c>
      <c r="V5" s="75">
        <v>2</v>
      </c>
      <c r="W5" s="75">
        <v>2</v>
      </c>
      <c r="X5" s="109"/>
      <c r="Y5" s="75">
        <v>4</v>
      </c>
      <c r="Z5" s="75">
        <v>4</v>
      </c>
      <c r="AA5" s="75">
        <v>4</v>
      </c>
      <c r="AB5" s="75">
        <v>4</v>
      </c>
      <c r="AC5" s="75">
        <v>4</v>
      </c>
      <c r="AD5" s="75">
        <v>4</v>
      </c>
      <c r="AE5" s="75">
        <v>4</v>
      </c>
      <c r="AF5" s="75">
        <v>4</v>
      </c>
      <c r="AG5" s="75">
        <v>4</v>
      </c>
      <c r="AH5" s="75">
        <v>4</v>
      </c>
      <c r="AI5" s="75">
        <v>4</v>
      </c>
      <c r="AJ5" s="75">
        <v>4</v>
      </c>
      <c r="AL5" s="79"/>
    </row>
    <row r="6" spans="1:38" x14ac:dyDescent="0.3">
      <c r="A6" s="168" t="s">
        <v>103</v>
      </c>
      <c r="B6" s="70" t="s">
        <v>15</v>
      </c>
      <c r="C6" s="71"/>
      <c r="D6" s="72" t="s">
        <v>104</v>
      </c>
      <c r="E6" s="72" t="s">
        <v>105</v>
      </c>
      <c r="F6" s="74" t="s">
        <v>100</v>
      </c>
      <c r="G6" s="75">
        <v>26</v>
      </c>
      <c r="H6" s="76"/>
      <c r="I6" s="76">
        <v>4</v>
      </c>
      <c r="J6" s="77">
        <v>43282</v>
      </c>
      <c r="K6" s="78">
        <v>45727</v>
      </c>
      <c r="L6" s="75">
        <v>26</v>
      </c>
      <c r="M6" s="75">
        <v>26</v>
      </c>
      <c r="N6" s="75">
        <v>26</v>
      </c>
      <c r="O6" s="75">
        <v>26</v>
      </c>
      <c r="P6" s="75">
        <v>26</v>
      </c>
      <c r="Q6" s="75">
        <v>26</v>
      </c>
      <c r="R6" s="75">
        <v>26</v>
      </c>
      <c r="S6" s="75">
        <v>26</v>
      </c>
      <c r="T6" s="75">
        <v>26</v>
      </c>
      <c r="U6" s="75">
        <v>26</v>
      </c>
      <c r="V6" s="75">
        <v>26</v>
      </c>
      <c r="W6" s="75">
        <v>26</v>
      </c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L6" s="79"/>
    </row>
    <row r="7" spans="1:38" x14ac:dyDescent="0.3">
      <c r="A7" s="168" t="s">
        <v>126</v>
      </c>
      <c r="B7" s="70" t="s">
        <v>35</v>
      </c>
      <c r="C7" s="71"/>
      <c r="D7" s="72" t="s">
        <v>127</v>
      </c>
      <c r="E7" s="72" t="s">
        <v>128</v>
      </c>
      <c r="F7" s="74" t="s">
        <v>100</v>
      </c>
      <c r="G7" s="75">
        <v>47</v>
      </c>
      <c r="H7" s="76">
        <v>1</v>
      </c>
      <c r="I7" s="76">
        <v>4</v>
      </c>
      <c r="J7" s="77">
        <v>39282</v>
      </c>
      <c r="K7" s="78" t="s">
        <v>129</v>
      </c>
      <c r="L7" s="81">
        <v>49</v>
      </c>
      <c r="M7" s="81">
        <v>49</v>
      </c>
      <c r="N7" s="81">
        <v>49</v>
      </c>
      <c r="O7" s="81">
        <v>49</v>
      </c>
      <c r="P7" s="81">
        <v>49</v>
      </c>
      <c r="Q7" s="81">
        <v>49</v>
      </c>
      <c r="R7" s="81">
        <v>49</v>
      </c>
      <c r="S7" s="81">
        <v>49</v>
      </c>
      <c r="T7" s="81">
        <v>49</v>
      </c>
      <c r="U7" s="81">
        <v>49</v>
      </c>
      <c r="V7" s="81">
        <v>49</v>
      </c>
      <c r="W7" s="81">
        <v>49</v>
      </c>
      <c r="Y7" s="81">
        <v>49</v>
      </c>
      <c r="Z7" s="81">
        <v>49</v>
      </c>
      <c r="AA7" s="81">
        <v>49</v>
      </c>
      <c r="AB7" s="81">
        <v>49</v>
      </c>
      <c r="AC7" s="81">
        <v>49</v>
      </c>
      <c r="AD7" s="81">
        <v>49</v>
      </c>
      <c r="AE7" s="81">
        <v>49</v>
      </c>
      <c r="AF7" s="81">
        <v>49</v>
      </c>
      <c r="AG7" s="81">
        <v>49</v>
      </c>
      <c r="AH7" s="81">
        <v>49</v>
      </c>
      <c r="AI7" s="81">
        <v>49</v>
      </c>
      <c r="AJ7" s="81">
        <v>49</v>
      </c>
      <c r="AL7" s="79"/>
    </row>
    <row r="8" spans="1:38" x14ac:dyDescent="0.3">
      <c r="A8" s="168" t="s">
        <v>126</v>
      </c>
      <c r="B8" s="70" t="s">
        <v>35</v>
      </c>
      <c r="C8" s="71"/>
      <c r="D8" s="72" t="s">
        <v>130</v>
      </c>
      <c r="E8" s="72" t="s">
        <v>131</v>
      </c>
      <c r="F8" s="74" t="s">
        <v>100</v>
      </c>
      <c r="G8" s="75">
        <v>47.11</v>
      </c>
      <c r="H8" s="76">
        <v>1</v>
      </c>
      <c r="I8" s="76">
        <v>4</v>
      </c>
      <c r="J8" s="77">
        <v>39283</v>
      </c>
      <c r="K8" s="78" t="s">
        <v>129</v>
      </c>
      <c r="L8" s="81">
        <v>47.3</v>
      </c>
      <c r="M8" s="81">
        <v>47.3</v>
      </c>
      <c r="N8" s="81">
        <v>47.3</v>
      </c>
      <c r="O8" s="81">
        <v>47.3</v>
      </c>
      <c r="P8" s="81">
        <v>47.3</v>
      </c>
      <c r="Q8" s="81">
        <v>47.3</v>
      </c>
      <c r="R8" s="81">
        <v>47.3</v>
      </c>
      <c r="S8" s="81">
        <v>47.3</v>
      </c>
      <c r="T8" s="81">
        <v>47.3</v>
      </c>
      <c r="U8" s="81">
        <v>47.3</v>
      </c>
      <c r="V8" s="81">
        <v>47.3</v>
      </c>
      <c r="W8" s="81">
        <v>47.3</v>
      </c>
      <c r="Y8" s="81">
        <v>47.3</v>
      </c>
      <c r="Z8" s="81">
        <v>47.3</v>
      </c>
      <c r="AA8" s="81">
        <v>47.3</v>
      </c>
      <c r="AB8" s="81">
        <v>47.3</v>
      </c>
      <c r="AC8" s="81">
        <v>47.3</v>
      </c>
      <c r="AD8" s="81">
        <v>47.3</v>
      </c>
      <c r="AE8" s="81">
        <v>47.3</v>
      </c>
      <c r="AF8" s="81">
        <v>47.3</v>
      </c>
      <c r="AG8" s="81">
        <v>47.3</v>
      </c>
      <c r="AH8" s="81">
        <v>47.3</v>
      </c>
      <c r="AI8" s="81">
        <v>47.3</v>
      </c>
      <c r="AJ8" s="81">
        <v>47.3</v>
      </c>
      <c r="AL8" s="79"/>
    </row>
    <row r="9" spans="1:38" x14ac:dyDescent="0.3">
      <c r="A9" s="168" t="s">
        <v>126</v>
      </c>
      <c r="B9" s="70" t="s">
        <v>35</v>
      </c>
      <c r="C9" s="71"/>
      <c r="D9" s="72" t="s">
        <v>132</v>
      </c>
      <c r="E9" s="72" t="s">
        <v>133</v>
      </c>
      <c r="F9" s="74" t="s">
        <v>100</v>
      </c>
      <c r="G9" s="75">
        <v>45.64</v>
      </c>
      <c r="H9" s="76">
        <v>1</v>
      </c>
      <c r="I9" s="76">
        <v>4</v>
      </c>
      <c r="J9" s="77">
        <v>39280</v>
      </c>
      <c r="K9" s="78" t="s">
        <v>129</v>
      </c>
      <c r="L9" s="75">
        <v>45.64</v>
      </c>
      <c r="M9" s="75">
        <v>45.64</v>
      </c>
      <c r="N9" s="75">
        <v>45.64</v>
      </c>
      <c r="O9" s="75">
        <v>45.64</v>
      </c>
      <c r="P9" s="75">
        <v>45.64</v>
      </c>
      <c r="Q9" s="75">
        <v>45.64</v>
      </c>
      <c r="R9" s="75">
        <v>45.64</v>
      </c>
      <c r="S9" s="75">
        <v>45.64</v>
      </c>
      <c r="T9" s="75">
        <v>45.64</v>
      </c>
      <c r="U9" s="75">
        <v>45.64</v>
      </c>
      <c r="V9" s="75">
        <v>45.64</v>
      </c>
      <c r="W9" s="75">
        <v>45.64</v>
      </c>
      <c r="Y9" s="75">
        <v>45.64</v>
      </c>
      <c r="Z9" s="75">
        <v>45.64</v>
      </c>
      <c r="AA9" s="75">
        <v>45.64</v>
      </c>
      <c r="AB9" s="75">
        <v>45.64</v>
      </c>
      <c r="AC9" s="75">
        <v>45.64</v>
      </c>
      <c r="AD9" s="75">
        <v>45.64</v>
      </c>
      <c r="AE9" s="75">
        <v>45.64</v>
      </c>
      <c r="AF9" s="75">
        <v>45.64</v>
      </c>
      <c r="AG9" s="75">
        <v>45.64</v>
      </c>
      <c r="AH9" s="75">
        <v>45.64</v>
      </c>
      <c r="AI9" s="75">
        <v>45.64</v>
      </c>
      <c r="AJ9" s="75">
        <v>45.64</v>
      </c>
      <c r="AL9" s="79"/>
    </row>
    <row r="10" spans="1:38" x14ac:dyDescent="0.3">
      <c r="A10" s="168" t="s">
        <v>134</v>
      </c>
      <c r="B10" s="70" t="s">
        <v>35</v>
      </c>
      <c r="C10" s="71"/>
      <c r="D10" s="72" t="s">
        <v>135</v>
      </c>
      <c r="E10" s="72" t="s">
        <v>136</v>
      </c>
      <c r="F10" s="74" t="s">
        <v>48</v>
      </c>
      <c r="G10" s="75">
        <v>47.2</v>
      </c>
      <c r="H10" s="76">
        <v>1</v>
      </c>
      <c r="I10" s="76">
        <v>4</v>
      </c>
      <c r="J10" s="77">
        <v>40026</v>
      </c>
      <c r="K10" s="78" t="s">
        <v>129</v>
      </c>
      <c r="L10" s="81">
        <v>48.56</v>
      </c>
      <c r="M10" s="81">
        <v>48.56</v>
      </c>
      <c r="N10" s="81">
        <v>48.56</v>
      </c>
      <c r="O10" s="81">
        <v>48.56</v>
      </c>
      <c r="P10" s="81">
        <v>48.56</v>
      </c>
      <c r="Q10" s="81">
        <v>48.56</v>
      </c>
      <c r="R10" s="81">
        <v>48.56</v>
      </c>
      <c r="S10" s="81">
        <v>48.56</v>
      </c>
      <c r="T10" s="81">
        <v>48.56</v>
      </c>
      <c r="U10" s="81">
        <v>48.56</v>
      </c>
      <c r="V10" s="81">
        <v>48.56</v>
      </c>
      <c r="W10" s="81">
        <v>48.56</v>
      </c>
      <c r="Y10" s="81">
        <v>48.56</v>
      </c>
      <c r="Z10" s="81">
        <v>48.56</v>
      </c>
      <c r="AA10" s="81">
        <v>48.56</v>
      </c>
      <c r="AB10" s="81">
        <v>48.56</v>
      </c>
      <c r="AC10" s="81">
        <v>48.56</v>
      </c>
      <c r="AD10" s="81">
        <v>48.56</v>
      </c>
      <c r="AE10" s="81">
        <v>48.56</v>
      </c>
      <c r="AF10" s="81">
        <v>48.56</v>
      </c>
      <c r="AG10" s="81">
        <v>48.56</v>
      </c>
      <c r="AH10" s="81">
        <v>48.56</v>
      </c>
      <c r="AI10" s="81">
        <v>48.56</v>
      </c>
      <c r="AJ10" s="81">
        <v>48.56</v>
      </c>
      <c r="AL10" s="79"/>
    </row>
    <row r="11" spans="1:38" x14ac:dyDescent="0.3">
      <c r="A11" s="168" t="s">
        <v>126</v>
      </c>
      <c r="B11" s="70" t="s">
        <v>35</v>
      </c>
      <c r="C11" s="71"/>
      <c r="D11" s="72" t="s">
        <v>137</v>
      </c>
      <c r="E11" s="72" t="s">
        <v>138</v>
      </c>
      <c r="F11" s="74" t="s">
        <v>100</v>
      </c>
      <c r="G11" s="75">
        <v>46</v>
      </c>
      <c r="H11" s="76">
        <v>1</v>
      </c>
      <c r="I11" s="76">
        <v>4</v>
      </c>
      <c r="J11" s="77">
        <v>39282</v>
      </c>
      <c r="K11" s="78" t="s">
        <v>129</v>
      </c>
      <c r="L11" s="81">
        <v>47.18</v>
      </c>
      <c r="M11" s="81">
        <v>47.18</v>
      </c>
      <c r="N11" s="81">
        <v>47.18</v>
      </c>
      <c r="O11" s="81">
        <v>47.18</v>
      </c>
      <c r="P11" s="81">
        <v>47.18</v>
      </c>
      <c r="Q11" s="81">
        <v>47.18</v>
      </c>
      <c r="R11" s="81">
        <v>47.18</v>
      </c>
      <c r="S11" s="81">
        <v>47.18</v>
      </c>
      <c r="T11" s="81">
        <v>47.18</v>
      </c>
      <c r="U11" s="81">
        <v>47.18</v>
      </c>
      <c r="V11" s="81">
        <v>47.18</v>
      </c>
      <c r="W11" s="81">
        <v>47.18</v>
      </c>
      <c r="Y11" s="81">
        <v>47.18</v>
      </c>
      <c r="Z11" s="81">
        <v>47.18</v>
      </c>
      <c r="AA11" s="81">
        <v>47.18</v>
      </c>
      <c r="AB11" s="81">
        <v>47.18</v>
      </c>
      <c r="AC11" s="81">
        <v>47.18</v>
      </c>
      <c r="AD11" s="81">
        <v>47.18</v>
      </c>
      <c r="AE11" s="81">
        <v>47.18</v>
      </c>
      <c r="AF11" s="81">
        <v>47.18</v>
      </c>
      <c r="AG11" s="81">
        <v>47.18</v>
      </c>
      <c r="AH11" s="81">
        <v>47.18</v>
      </c>
      <c r="AI11" s="81">
        <v>47.18</v>
      </c>
      <c r="AJ11" s="81">
        <v>47.18</v>
      </c>
      <c r="AL11" s="79"/>
    </row>
    <row r="12" spans="1:38" x14ac:dyDescent="0.3">
      <c r="A12" s="168" t="s">
        <v>139</v>
      </c>
      <c r="B12" s="70" t="s">
        <v>35</v>
      </c>
      <c r="C12" s="71" t="s">
        <v>140</v>
      </c>
      <c r="D12" s="72" t="s">
        <v>141</v>
      </c>
      <c r="E12" s="72" t="s">
        <v>142</v>
      </c>
      <c r="F12" s="74" t="s">
        <v>100</v>
      </c>
      <c r="G12" s="75">
        <v>10</v>
      </c>
      <c r="H12" s="76">
        <v>1</v>
      </c>
      <c r="I12" s="76">
        <v>1</v>
      </c>
      <c r="J12" s="77">
        <v>42917</v>
      </c>
      <c r="K12" s="78">
        <v>46568</v>
      </c>
      <c r="L12" s="75">
        <v>10</v>
      </c>
      <c r="M12" s="75">
        <v>10</v>
      </c>
      <c r="N12" s="75">
        <v>10</v>
      </c>
      <c r="O12" s="75">
        <v>10</v>
      </c>
      <c r="P12" s="75">
        <v>10</v>
      </c>
      <c r="Q12" s="75">
        <v>10</v>
      </c>
      <c r="R12" s="75">
        <v>10</v>
      </c>
      <c r="S12" s="75">
        <v>10</v>
      </c>
      <c r="T12" s="75">
        <v>10</v>
      </c>
      <c r="U12" s="75">
        <v>10</v>
      </c>
      <c r="V12" s="75">
        <v>10</v>
      </c>
      <c r="W12" s="75">
        <v>10</v>
      </c>
      <c r="Y12" s="75">
        <v>20</v>
      </c>
      <c r="Z12" s="75">
        <v>20</v>
      </c>
      <c r="AA12" s="75">
        <v>20</v>
      </c>
      <c r="AB12" s="75">
        <v>20</v>
      </c>
      <c r="AC12" s="75">
        <v>20</v>
      </c>
      <c r="AD12" s="75">
        <v>20</v>
      </c>
      <c r="AE12" s="75">
        <v>20</v>
      </c>
      <c r="AF12" s="75">
        <v>20</v>
      </c>
      <c r="AG12" s="75">
        <v>20</v>
      </c>
      <c r="AH12" s="75">
        <v>20</v>
      </c>
      <c r="AI12" s="75">
        <v>20</v>
      </c>
      <c r="AJ12" s="75">
        <v>20</v>
      </c>
      <c r="AL12" s="79"/>
    </row>
    <row r="13" spans="1:38" x14ac:dyDescent="0.3">
      <c r="A13" s="168" t="s">
        <v>139</v>
      </c>
      <c r="B13" s="70" t="s">
        <v>35</v>
      </c>
      <c r="C13" s="71" t="s">
        <v>140</v>
      </c>
      <c r="D13" s="72" t="s">
        <v>143</v>
      </c>
      <c r="E13" s="72" t="s">
        <v>144</v>
      </c>
      <c r="F13" s="74" t="s">
        <v>100</v>
      </c>
      <c r="G13" s="75">
        <v>10</v>
      </c>
      <c r="H13" s="76">
        <v>1</v>
      </c>
      <c r="I13" s="76">
        <v>1</v>
      </c>
      <c r="J13" s="77">
        <v>42917</v>
      </c>
      <c r="K13" s="78">
        <v>46568</v>
      </c>
      <c r="L13" s="75">
        <v>10</v>
      </c>
      <c r="M13" s="75">
        <v>10</v>
      </c>
      <c r="N13" s="75">
        <v>10</v>
      </c>
      <c r="O13" s="75">
        <v>10</v>
      </c>
      <c r="P13" s="75">
        <v>10</v>
      </c>
      <c r="Q13" s="75">
        <v>10</v>
      </c>
      <c r="R13" s="75">
        <v>10</v>
      </c>
      <c r="S13" s="75">
        <v>10</v>
      </c>
      <c r="T13" s="75">
        <v>10</v>
      </c>
      <c r="U13" s="75">
        <v>10</v>
      </c>
      <c r="V13" s="75">
        <v>10</v>
      </c>
      <c r="W13" s="75">
        <v>10</v>
      </c>
      <c r="Y13" s="75">
        <v>20</v>
      </c>
      <c r="Z13" s="75">
        <v>20</v>
      </c>
      <c r="AA13" s="75">
        <v>20</v>
      </c>
      <c r="AB13" s="75">
        <v>20</v>
      </c>
      <c r="AC13" s="75">
        <v>20</v>
      </c>
      <c r="AD13" s="75">
        <v>20</v>
      </c>
      <c r="AE13" s="75">
        <v>20</v>
      </c>
      <c r="AF13" s="75">
        <v>20</v>
      </c>
      <c r="AG13" s="75">
        <v>20</v>
      </c>
      <c r="AH13" s="75">
        <v>20</v>
      </c>
      <c r="AI13" s="75">
        <v>20</v>
      </c>
      <c r="AJ13" s="75">
        <v>20</v>
      </c>
      <c r="AL13" s="79"/>
    </row>
    <row r="14" spans="1:38" x14ac:dyDescent="0.3">
      <c r="A14" s="168" t="s">
        <v>145</v>
      </c>
      <c r="B14" s="70" t="s">
        <v>35</v>
      </c>
      <c r="C14" s="71"/>
      <c r="D14" s="72" t="s">
        <v>146</v>
      </c>
      <c r="E14" s="72" t="s">
        <v>147</v>
      </c>
      <c r="F14" s="74" t="s">
        <v>100</v>
      </c>
      <c r="G14" s="75">
        <v>2.81</v>
      </c>
      <c r="H14" s="76" t="s">
        <v>149</v>
      </c>
      <c r="I14" s="76">
        <v>4</v>
      </c>
      <c r="J14" s="77">
        <v>32140</v>
      </c>
      <c r="K14" s="78">
        <v>46265.999988425923</v>
      </c>
      <c r="L14" s="75">
        <v>3.34</v>
      </c>
      <c r="M14" s="75">
        <v>0.03</v>
      </c>
      <c r="N14" s="75">
        <v>5.47</v>
      </c>
      <c r="O14" s="75">
        <v>9.74</v>
      </c>
      <c r="P14" s="75">
        <v>2.58</v>
      </c>
      <c r="Q14" s="75">
        <v>3</v>
      </c>
      <c r="R14" s="75">
        <v>3.77</v>
      </c>
      <c r="S14" s="75">
        <v>2.81</v>
      </c>
      <c r="T14" s="75">
        <v>3.42</v>
      </c>
      <c r="U14" s="75">
        <v>2.87</v>
      </c>
      <c r="V14" s="75">
        <v>1.39</v>
      </c>
      <c r="W14" s="75">
        <v>3.47</v>
      </c>
      <c r="Y14" s="75" t="s">
        <v>149</v>
      </c>
      <c r="Z14" s="75" t="s">
        <v>149</v>
      </c>
      <c r="AA14" s="75" t="s">
        <v>149</v>
      </c>
      <c r="AB14" s="75" t="s">
        <v>149</v>
      </c>
      <c r="AC14" s="75" t="s">
        <v>149</v>
      </c>
      <c r="AD14" s="75" t="s">
        <v>149</v>
      </c>
      <c r="AE14" s="75" t="s">
        <v>149</v>
      </c>
      <c r="AF14" s="75" t="s">
        <v>149</v>
      </c>
      <c r="AG14" s="75" t="s">
        <v>149</v>
      </c>
      <c r="AH14" s="75" t="s">
        <v>149</v>
      </c>
      <c r="AI14" s="75" t="s">
        <v>149</v>
      </c>
      <c r="AJ14" s="75" t="s">
        <v>149</v>
      </c>
      <c r="AL14" s="79"/>
    </row>
    <row r="15" spans="1:38" x14ac:dyDescent="0.3">
      <c r="A15" s="168" t="s">
        <v>153</v>
      </c>
      <c r="B15" s="70" t="s">
        <v>35</v>
      </c>
      <c r="C15" s="71" t="s">
        <v>154</v>
      </c>
      <c r="D15" s="72" t="s">
        <v>155</v>
      </c>
      <c r="E15" s="72" t="s">
        <v>156</v>
      </c>
      <c r="F15" s="74" t="s">
        <v>100</v>
      </c>
      <c r="G15" s="75">
        <v>674.7</v>
      </c>
      <c r="H15" s="76">
        <v>1</v>
      </c>
      <c r="I15" s="76">
        <v>4</v>
      </c>
      <c r="J15" s="77">
        <v>43983</v>
      </c>
      <c r="K15" s="78">
        <v>51287</v>
      </c>
      <c r="L15" s="75">
        <v>674.7</v>
      </c>
      <c r="M15" s="75">
        <v>674.7</v>
      </c>
      <c r="N15" s="75">
        <v>674.7</v>
      </c>
      <c r="O15" s="75">
        <v>674.7</v>
      </c>
      <c r="P15" s="75">
        <v>674.7</v>
      </c>
      <c r="Q15" s="75">
        <v>674.7</v>
      </c>
      <c r="R15" s="75">
        <v>674.7</v>
      </c>
      <c r="S15" s="75">
        <v>674.7</v>
      </c>
      <c r="T15" s="75">
        <v>674.7</v>
      </c>
      <c r="U15" s="75">
        <v>674.7</v>
      </c>
      <c r="V15" s="75">
        <v>674.7</v>
      </c>
      <c r="W15" s="75">
        <v>674.7</v>
      </c>
      <c r="Y15" s="75">
        <v>541.94000000000005</v>
      </c>
      <c r="Z15" s="75">
        <v>541.94000000000005</v>
      </c>
      <c r="AA15" s="75">
        <v>541.94000000000005</v>
      </c>
      <c r="AB15" s="75">
        <v>541.94000000000005</v>
      </c>
      <c r="AC15" s="75">
        <v>541.94000000000005</v>
      </c>
      <c r="AD15" s="75">
        <v>541.94000000000005</v>
      </c>
      <c r="AE15" s="75">
        <v>541.94000000000005</v>
      </c>
      <c r="AF15" s="75">
        <v>541.94000000000005</v>
      </c>
      <c r="AG15" s="75">
        <v>541.94000000000005</v>
      </c>
      <c r="AH15" s="75">
        <v>541.94000000000005</v>
      </c>
      <c r="AI15" s="75">
        <v>541.94000000000005</v>
      </c>
      <c r="AJ15" s="75">
        <v>541.94000000000005</v>
      </c>
      <c r="AL15" s="79"/>
    </row>
    <row r="16" spans="1:38" x14ac:dyDescent="0.3">
      <c r="A16" s="168" t="s">
        <v>153</v>
      </c>
      <c r="B16" s="70" t="s">
        <v>35</v>
      </c>
      <c r="C16" s="71" t="s">
        <v>154</v>
      </c>
      <c r="D16" s="72" t="s">
        <v>157</v>
      </c>
      <c r="E16" s="72" t="s">
        <v>158</v>
      </c>
      <c r="F16" s="74" t="s">
        <v>100</v>
      </c>
      <c r="G16" s="75">
        <v>673.8</v>
      </c>
      <c r="H16" s="76">
        <v>1</v>
      </c>
      <c r="I16" s="76">
        <v>4</v>
      </c>
      <c r="J16" s="77">
        <v>43952</v>
      </c>
      <c r="K16" s="78">
        <v>51256</v>
      </c>
      <c r="L16" s="75">
        <v>673.8</v>
      </c>
      <c r="M16" s="75">
        <v>673.8</v>
      </c>
      <c r="N16" s="75">
        <v>673.8</v>
      </c>
      <c r="O16" s="75">
        <v>673.8</v>
      </c>
      <c r="P16" s="75">
        <v>673.8</v>
      </c>
      <c r="Q16" s="75">
        <v>673.8</v>
      </c>
      <c r="R16" s="75">
        <v>673.8</v>
      </c>
      <c r="S16" s="75">
        <v>673.8</v>
      </c>
      <c r="T16" s="75">
        <v>673.8</v>
      </c>
      <c r="U16" s="75">
        <v>673.8</v>
      </c>
      <c r="V16" s="75">
        <v>673.8</v>
      </c>
      <c r="W16" s="75">
        <v>673.8</v>
      </c>
      <c r="Y16" s="75">
        <v>534.64</v>
      </c>
      <c r="Z16" s="75">
        <v>534.64</v>
      </c>
      <c r="AA16" s="75">
        <v>534.64</v>
      </c>
      <c r="AB16" s="75">
        <v>534.64</v>
      </c>
      <c r="AC16" s="75">
        <v>534.64</v>
      </c>
      <c r="AD16" s="75">
        <v>534.64</v>
      </c>
      <c r="AE16" s="75">
        <v>534.64</v>
      </c>
      <c r="AF16" s="75">
        <v>534.64</v>
      </c>
      <c r="AG16" s="75">
        <v>534.64</v>
      </c>
      <c r="AH16" s="75">
        <v>534.64</v>
      </c>
      <c r="AI16" s="75">
        <v>534.64</v>
      </c>
      <c r="AJ16" s="75">
        <v>534.64</v>
      </c>
      <c r="AL16" s="79"/>
    </row>
    <row r="17" spans="1:38" x14ac:dyDescent="0.3">
      <c r="A17" s="168" t="s">
        <v>153</v>
      </c>
      <c r="B17" s="70" t="s">
        <v>35</v>
      </c>
      <c r="C17" s="71" t="s">
        <v>154</v>
      </c>
      <c r="D17" s="72" t="s">
        <v>159</v>
      </c>
      <c r="E17" s="72" t="s">
        <v>160</v>
      </c>
      <c r="F17" s="74" t="s">
        <v>100</v>
      </c>
      <c r="G17" s="75">
        <v>49</v>
      </c>
      <c r="H17" s="76">
        <v>1</v>
      </c>
      <c r="I17" s="76">
        <v>4</v>
      </c>
      <c r="J17" s="77">
        <v>44013</v>
      </c>
      <c r="K17" s="78">
        <v>51317</v>
      </c>
      <c r="L17" s="75">
        <v>49</v>
      </c>
      <c r="M17" s="75">
        <v>49</v>
      </c>
      <c r="N17" s="75">
        <v>49</v>
      </c>
      <c r="O17" s="75">
        <v>49</v>
      </c>
      <c r="P17" s="75">
        <v>49</v>
      </c>
      <c r="Q17" s="75">
        <v>49</v>
      </c>
      <c r="R17" s="75">
        <v>49</v>
      </c>
      <c r="S17" s="75">
        <v>49</v>
      </c>
      <c r="T17" s="75">
        <v>49</v>
      </c>
      <c r="U17" s="75">
        <v>49</v>
      </c>
      <c r="V17" s="75">
        <v>49</v>
      </c>
      <c r="W17" s="75">
        <v>49</v>
      </c>
      <c r="Y17" s="75">
        <v>49</v>
      </c>
      <c r="Z17" s="75">
        <v>49</v>
      </c>
      <c r="AA17" s="75">
        <v>49</v>
      </c>
      <c r="AB17" s="75">
        <v>49</v>
      </c>
      <c r="AC17" s="75">
        <v>49</v>
      </c>
      <c r="AD17" s="75">
        <v>49</v>
      </c>
      <c r="AE17" s="75">
        <v>49</v>
      </c>
      <c r="AF17" s="75">
        <v>49</v>
      </c>
      <c r="AG17" s="75">
        <v>49</v>
      </c>
      <c r="AH17" s="75">
        <v>49</v>
      </c>
      <c r="AI17" s="75">
        <v>49</v>
      </c>
      <c r="AJ17" s="75">
        <v>49</v>
      </c>
      <c r="AL17" s="79"/>
    </row>
    <row r="18" spans="1:38" x14ac:dyDescent="0.3">
      <c r="A18" s="168" t="s">
        <v>153</v>
      </c>
      <c r="B18" s="70" t="s">
        <v>35</v>
      </c>
      <c r="C18" s="71" t="s">
        <v>154</v>
      </c>
      <c r="D18" s="72" t="s">
        <v>159</v>
      </c>
      <c r="E18" s="72" t="s">
        <v>161</v>
      </c>
      <c r="F18" s="74" t="s">
        <v>100</v>
      </c>
      <c r="G18" s="75">
        <v>49</v>
      </c>
      <c r="H18" s="76">
        <v>1</v>
      </c>
      <c r="I18" s="76">
        <v>4</v>
      </c>
      <c r="J18" s="77">
        <v>44013</v>
      </c>
      <c r="K18" s="78">
        <v>51317</v>
      </c>
      <c r="L18" s="75">
        <v>49</v>
      </c>
      <c r="M18" s="75">
        <v>49</v>
      </c>
      <c r="N18" s="75">
        <v>49</v>
      </c>
      <c r="O18" s="75">
        <v>49</v>
      </c>
      <c r="P18" s="75">
        <v>49</v>
      </c>
      <c r="Q18" s="75">
        <v>49</v>
      </c>
      <c r="R18" s="75">
        <v>49</v>
      </c>
      <c r="S18" s="75">
        <v>49</v>
      </c>
      <c r="T18" s="75">
        <v>49</v>
      </c>
      <c r="U18" s="75">
        <v>49</v>
      </c>
      <c r="V18" s="75">
        <v>49</v>
      </c>
      <c r="W18" s="75">
        <v>49</v>
      </c>
      <c r="Y18" s="75">
        <v>49</v>
      </c>
      <c r="Z18" s="75">
        <v>49</v>
      </c>
      <c r="AA18" s="75">
        <v>49</v>
      </c>
      <c r="AB18" s="75">
        <v>49</v>
      </c>
      <c r="AC18" s="75">
        <v>49</v>
      </c>
      <c r="AD18" s="75">
        <v>49</v>
      </c>
      <c r="AE18" s="75">
        <v>49</v>
      </c>
      <c r="AF18" s="75">
        <v>49</v>
      </c>
      <c r="AG18" s="75">
        <v>49</v>
      </c>
      <c r="AH18" s="75">
        <v>49</v>
      </c>
      <c r="AI18" s="75">
        <v>49</v>
      </c>
      <c r="AJ18" s="75">
        <v>49</v>
      </c>
      <c r="AL18" s="79"/>
    </row>
    <row r="19" spans="1:38" x14ac:dyDescent="0.3">
      <c r="A19" s="168" t="s">
        <v>153</v>
      </c>
      <c r="B19" s="70" t="s">
        <v>35</v>
      </c>
      <c r="C19" s="71" t="s">
        <v>154</v>
      </c>
      <c r="D19" s="72" t="s">
        <v>162</v>
      </c>
      <c r="E19" s="72" t="s">
        <v>163</v>
      </c>
      <c r="F19" s="74" t="s">
        <v>100</v>
      </c>
      <c r="G19" s="75">
        <v>100</v>
      </c>
      <c r="H19" s="83">
        <v>1</v>
      </c>
      <c r="I19" s="76">
        <v>1</v>
      </c>
      <c r="J19" s="77">
        <v>44197</v>
      </c>
      <c r="K19" s="78">
        <v>51501</v>
      </c>
      <c r="L19" s="75">
        <v>100</v>
      </c>
      <c r="M19" s="75">
        <v>100</v>
      </c>
      <c r="N19" s="75">
        <v>100</v>
      </c>
      <c r="O19" s="75">
        <v>100</v>
      </c>
      <c r="P19" s="75">
        <v>100</v>
      </c>
      <c r="Q19" s="75">
        <v>100</v>
      </c>
      <c r="R19" s="75">
        <v>100</v>
      </c>
      <c r="S19" s="75">
        <v>100</v>
      </c>
      <c r="T19" s="75">
        <v>100</v>
      </c>
      <c r="U19" s="75">
        <v>100</v>
      </c>
      <c r="V19" s="75">
        <v>100</v>
      </c>
      <c r="W19" s="75">
        <v>100</v>
      </c>
      <c r="Y19" s="75">
        <v>200</v>
      </c>
      <c r="Z19" s="75">
        <v>200</v>
      </c>
      <c r="AA19" s="75">
        <v>200</v>
      </c>
      <c r="AB19" s="75">
        <v>200</v>
      </c>
      <c r="AC19" s="75">
        <v>200</v>
      </c>
      <c r="AD19" s="75">
        <v>200</v>
      </c>
      <c r="AE19" s="75">
        <v>200</v>
      </c>
      <c r="AF19" s="75">
        <v>200</v>
      </c>
      <c r="AG19" s="75">
        <v>200</v>
      </c>
      <c r="AH19" s="75">
        <v>200</v>
      </c>
      <c r="AI19" s="75">
        <v>200</v>
      </c>
      <c r="AJ19" s="75">
        <v>200</v>
      </c>
      <c r="AL19" s="79"/>
    </row>
    <row r="20" spans="1:38" x14ac:dyDescent="0.3">
      <c r="A20" s="168" t="s">
        <v>164</v>
      </c>
      <c r="B20" s="70" t="s">
        <v>35</v>
      </c>
      <c r="C20" s="71" t="s">
        <v>154</v>
      </c>
      <c r="D20" s="72" t="s">
        <v>165</v>
      </c>
      <c r="E20" s="72" t="s">
        <v>166</v>
      </c>
      <c r="F20" s="74" t="s">
        <v>48</v>
      </c>
      <c r="G20" s="75">
        <v>100</v>
      </c>
      <c r="H20" s="76">
        <v>3</v>
      </c>
      <c r="I20" s="76">
        <v>2</v>
      </c>
      <c r="J20" s="77">
        <v>44378</v>
      </c>
      <c r="K20" s="78">
        <v>51591</v>
      </c>
      <c r="L20" s="75">
        <v>100</v>
      </c>
      <c r="M20" s="75">
        <v>100</v>
      </c>
      <c r="N20" s="75">
        <v>100</v>
      </c>
      <c r="O20" s="75">
        <v>100</v>
      </c>
      <c r="P20" s="75">
        <v>100</v>
      </c>
      <c r="Q20" s="75">
        <v>100</v>
      </c>
      <c r="R20" s="75">
        <v>100</v>
      </c>
      <c r="S20" s="75">
        <v>100</v>
      </c>
      <c r="T20" s="75">
        <v>100</v>
      </c>
      <c r="U20" s="75">
        <v>100</v>
      </c>
      <c r="V20" s="75">
        <v>100</v>
      </c>
      <c r="W20" s="75">
        <v>100</v>
      </c>
      <c r="Y20" s="75">
        <v>200</v>
      </c>
      <c r="Z20" s="75">
        <v>200</v>
      </c>
      <c r="AA20" s="75">
        <v>200</v>
      </c>
      <c r="AB20" s="75">
        <v>200</v>
      </c>
      <c r="AC20" s="75">
        <v>200</v>
      </c>
      <c r="AD20" s="75">
        <v>200</v>
      </c>
      <c r="AE20" s="75">
        <v>200</v>
      </c>
      <c r="AF20" s="75">
        <v>200</v>
      </c>
      <c r="AG20" s="75">
        <v>200</v>
      </c>
      <c r="AH20" s="75">
        <v>200</v>
      </c>
      <c r="AI20" s="75">
        <v>200</v>
      </c>
      <c r="AJ20" s="75">
        <v>200</v>
      </c>
      <c r="AL20" s="79"/>
    </row>
    <row r="21" spans="1:38" x14ac:dyDescent="0.3">
      <c r="A21" s="168" t="s">
        <v>167</v>
      </c>
      <c r="B21" s="70" t="s">
        <v>35</v>
      </c>
      <c r="C21" s="71" t="s">
        <v>154</v>
      </c>
      <c r="D21" s="72" t="s">
        <v>168</v>
      </c>
      <c r="E21" s="72" t="s">
        <v>169</v>
      </c>
      <c r="F21" s="74" t="s">
        <v>48</v>
      </c>
      <c r="G21" s="75">
        <v>40</v>
      </c>
      <c r="H21" s="76">
        <v>3</v>
      </c>
      <c r="I21" s="76">
        <v>1</v>
      </c>
      <c r="J21" s="77">
        <v>45078</v>
      </c>
      <c r="K21" s="78">
        <v>51470</v>
      </c>
      <c r="L21" s="75">
        <v>40</v>
      </c>
      <c r="M21" s="75">
        <v>40</v>
      </c>
      <c r="N21" s="75">
        <v>40</v>
      </c>
      <c r="O21" s="75">
        <v>40</v>
      </c>
      <c r="P21" s="75">
        <v>40</v>
      </c>
      <c r="Q21" s="75">
        <v>40</v>
      </c>
      <c r="R21" s="75">
        <v>40</v>
      </c>
      <c r="S21" s="75">
        <v>40</v>
      </c>
      <c r="T21" s="75">
        <v>40</v>
      </c>
      <c r="U21" s="75">
        <v>40</v>
      </c>
      <c r="V21" s="75">
        <v>40</v>
      </c>
      <c r="W21" s="75">
        <v>40</v>
      </c>
      <c r="Y21" s="75">
        <v>80</v>
      </c>
      <c r="Z21" s="75">
        <v>80</v>
      </c>
      <c r="AA21" s="75">
        <v>80</v>
      </c>
      <c r="AB21" s="75">
        <v>80</v>
      </c>
      <c r="AC21" s="75">
        <v>80</v>
      </c>
      <c r="AD21" s="75">
        <v>80</v>
      </c>
      <c r="AE21" s="75">
        <v>80</v>
      </c>
      <c r="AF21" s="75">
        <v>80</v>
      </c>
      <c r="AG21" s="75">
        <v>80</v>
      </c>
      <c r="AH21" s="75">
        <v>80</v>
      </c>
      <c r="AI21" s="75">
        <v>80</v>
      </c>
      <c r="AJ21" s="75">
        <v>80</v>
      </c>
      <c r="AL21" s="79"/>
    </row>
    <row r="22" spans="1:38" x14ac:dyDescent="0.3">
      <c r="A22" s="168" t="s">
        <v>167</v>
      </c>
      <c r="B22" s="70" t="s">
        <v>35</v>
      </c>
      <c r="C22" s="71" t="s">
        <v>154</v>
      </c>
      <c r="D22" s="72" t="s">
        <v>170</v>
      </c>
      <c r="E22" s="72" t="s">
        <v>171</v>
      </c>
      <c r="F22" s="74" t="s">
        <v>48</v>
      </c>
      <c r="G22" s="75">
        <v>10</v>
      </c>
      <c r="H22" s="76">
        <v>3</v>
      </c>
      <c r="I22" s="76">
        <v>1</v>
      </c>
      <c r="J22" s="77">
        <v>44287</v>
      </c>
      <c r="K22" s="78">
        <v>51470</v>
      </c>
      <c r="L22" s="75">
        <v>10</v>
      </c>
      <c r="M22" s="75">
        <v>10</v>
      </c>
      <c r="N22" s="75">
        <v>10</v>
      </c>
      <c r="O22" s="75">
        <v>10</v>
      </c>
      <c r="P22" s="75">
        <v>10</v>
      </c>
      <c r="Q22" s="75">
        <v>10</v>
      </c>
      <c r="R22" s="75">
        <v>10</v>
      </c>
      <c r="S22" s="75">
        <v>10</v>
      </c>
      <c r="T22" s="75">
        <v>10</v>
      </c>
      <c r="U22" s="75">
        <v>10</v>
      </c>
      <c r="V22" s="75">
        <v>10</v>
      </c>
      <c r="W22" s="75">
        <v>10</v>
      </c>
      <c r="Y22" s="75">
        <v>20</v>
      </c>
      <c r="Z22" s="75">
        <v>20</v>
      </c>
      <c r="AA22" s="75">
        <v>20</v>
      </c>
      <c r="AB22" s="75">
        <v>20</v>
      </c>
      <c r="AC22" s="75">
        <v>20</v>
      </c>
      <c r="AD22" s="75">
        <v>20</v>
      </c>
      <c r="AE22" s="75">
        <v>20</v>
      </c>
      <c r="AF22" s="75">
        <v>20</v>
      </c>
      <c r="AG22" s="75">
        <v>20</v>
      </c>
      <c r="AH22" s="75">
        <v>20</v>
      </c>
      <c r="AI22" s="75">
        <v>20</v>
      </c>
      <c r="AJ22" s="75">
        <v>20</v>
      </c>
      <c r="AL22" s="79"/>
    </row>
    <row r="23" spans="1:38" x14ac:dyDescent="0.3">
      <c r="A23" s="168" t="s">
        <v>167</v>
      </c>
      <c r="B23" s="70" t="s">
        <v>35</v>
      </c>
      <c r="C23" s="71" t="s">
        <v>154</v>
      </c>
      <c r="D23" s="72" t="s">
        <v>172</v>
      </c>
      <c r="E23" s="72" t="s">
        <v>173</v>
      </c>
      <c r="F23" s="74" t="s">
        <v>48</v>
      </c>
      <c r="G23" s="75">
        <v>11</v>
      </c>
      <c r="H23" s="76">
        <v>3</v>
      </c>
      <c r="I23" s="76">
        <v>2</v>
      </c>
      <c r="J23" s="77">
        <v>44348</v>
      </c>
      <c r="K23" s="78">
        <v>51501</v>
      </c>
      <c r="L23" s="75">
        <v>11</v>
      </c>
      <c r="M23" s="75">
        <v>11</v>
      </c>
      <c r="N23" s="75">
        <v>11</v>
      </c>
      <c r="O23" s="75">
        <v>11</v>
      </c>
      <c r="P23" s="75">
        <v>11</v>
      </c>
      <c r="Q23" s="75">
        <v>11</v>
      </c>
      <c r="R23" s="75">
        <v>11</v>
      </c>
      <c r="S23" s="75">
        <v>11</v>
      </c>
      <c r="T23" s="75">
        <v>11</v>
      </c>
      <c r="U23" s="75">
        <v>11</v>
      </c>
      <c r="V23" s="75">
        <v>11</v>
      </c>
      <c r="W23" s="75">
        <v>11</v>
      </c>
      <c r="Y23" s="75">
        <v>22</v>
      </c>
      <c r="Z23" s="75">
        <v>22</v>
      </c>
      <c r="AA23" s="75">
        <v>22</v>
      </c>
      <c r="AB23" s="75">
        <v>22</v>
      </c>
      <c r="AC23" s="75">
        <v>22</v>
      </c>
      <c r="AD23" s="75">
        <v>22</v>
      </c>
      <c r="AE23" s="75">
        <v>22</v>
      </c>
      <c r="AF23" s="75">
        <v>22</v>
      </c>
      <c r="AG23" s="75">
        <v>22</v>
      </c>
      <c r="AH23" s="75">
        <v>22</v>
      </c>
      <c r="AI23" s="75">
        <v>22</v>
      </c>
      <c r="AJ23" s="75">
        <v>22</v>
      </c>
      <c r="AL23" s="79"/>
    </row>
    <row r="24" spans="1:38" x14ac:dyDescent="0.3">
      <c r="A24" s="168" t="s">
        <v>167</v>
      </c>
      <c r="B24" s="70" t="s">
        <v>35</v>
      </c>
      <c r="C24" s="71" t="s">
        <v>154</v>
      </c>
      <c r="D24" s="72" t="s">
        <v>174</v>
      </c>
      <c r="E24" s="72" t="s">
        <v>169</v>
      </c>
      <c r="F24" s="74" t="s">
        <v>48</v>
      </c>
      <c r="G24" s="75">
        <v>5</v>
      </c>
      <c r="H24" s="76">
        <v>3</v>
      </c>
      <c r="I24" s="76">
        <v>1</v>
      </c>
      <c r="J24" s="77">
        <v>45078</v>
      </c>
      <c r="K24" s="78">
        <v>51591</v>
      </c>
      <c r="L24" s="75">
        <v>5</v>
      </c>
      <c r="M24" s="75">
        <v>5</v>
      </c>
      <c r="N24" s="75">
        <v>5</v>
      </c>
      <c r="O24" s="75">
        <v>5</v>
      </c>
      <c r="P24" s="75">
        <v>5</v>
      </c>
      <c r="Q24" s="75">
        <v>5</v>
      </c>
      <c r="R24" s="75">
        <v>5</v>
      </c>
      <c r="S24" s="75">
        <v>5</v>
      </c>
      <c r="T24" s="75">
        <v>5</v>
      </c>
      <c r="U24" s="75">
        <v>5</v>
      </c>
      <c r="V24" s="75">
        <v>5</v>
      </c>
      <c r="W24" s="75">
        <v>5</v>
      </c>
      <c r="Y24" s="75">
        <v>10</v>
      </c>
      <c r="Z24" s="75">
        <v>10</v>
      </c>
      <c r="AA24" s="75">
        <v>10</v>
      </c>
      <c r="AB24" s="75">
        <v>10</v>
      </c>
      <c r="AC24" s="75">
        <v>10</v>
      </c>
      <c r="AD24" s="75">
        <v>10</v>
      </c>
      <c r="AE24" s="75">
        <v>10</v>
      </c>
      <c r="AF24" s="75">
        <v>10</v>
      </c>
      <c r="AG24" s="75">
        <v>10</v>
      </c>
      <c r="AH24" s="75">
        <v>10</v>
      </c>
      <c r="AI24" s="75">
        <v>10</v>
      </c>
      <c r="AJ24" s="75">
        <v>10</v>
      </c>
      <c r="AL24" s="79"/>
    </row>
    <row r="25" spans="1:38" x14ac:dyDescent="0.3">
      <c r="A25" s="168" t="s">
        <v>179</v>
      </c>
      <c r="B25" s="70" t="s">
        <v>35</v>
      </c>
      <c r="C25" s="71" t="s">
        <v>176</v>
      </c>
      <c r="D25" s="72" t="s">
        <v>180</v>
      </c>
      <c r="E25" s="72" t="s">
        <v>181</v>
      </c>
      <c r="F25" s="74" t="s">
        <v>48</v>
      </c>
      <c r="G25" s="75">
        <v>22</v>
      </c>
      <c r="H25" s="76" t="s">
        <v>184</v>
      </c>
      <c r="I25" s="76">
        <v>4</v>
      </c>
      <c r="J25" s="77">
        <v>43831</v>
      </c>
      <c r="K25" s="78">
        <v>46387</v>
      </c>
      <c r="L25" s="81">
        <v>21.67</v>
      </c>
      <c r="M25" s="81">
        <v>17.27</v>
      </c>
      <c r="N25" s="81">
        <v>21.67</v>
      </c>
      <c r="O25" s="81">
        <v>21.67</v>
      </c>
      <c r="P25" s="81">
        <v>21.35</v>
      </c>
      <c r="Q25" s="81">
        <v>21.7</v>
      </c>
      <c r="R25" s="81">
        <v>20.79</v>
      </c>
      <c r="S25" s="81">
        <v>12.74</v>
      </c>
      <c r="T25" s="81">
        <v>12.55</v>
      </c>
      <c r="U25" s="81">
        <v>12.74</v>
      </c>
      <c r="V25" s="81">
        <v>12.27</v>
      </c>
      <c r="W25" s="81">
        <v>13.32</v>
      </c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L25" s="79"/>
    </row>
    <row r="26" spans="1:38" x14ac:dyDescent="0.3">
      <c r="A26" s="168" t="s">
        <v>182</v>
      </c>
      <c r="B26" s="70" t="s">
        <v>35</v>
      </c>
      <c r="C26" s="71" t="s">
        <v>176</v>
      </c>
      <c r="D26" s="72" t="s">
        <v>180</v>
      </c>
      <c r="E26" s="72" t="s">
        <v>183</v>
      </c>
      <c r="F26" s="74" t="s">
        <v>48</v>
      </c>
      <c r="G26" s="75">
        <v>18.09</v>
      </c>
      <c r="H26" s="76" t="s">
        <v>184</v>
      </c>
      <c r="I26" s="76">
        <v>4</v>
      </c>
      <c r="J26" s="77">
        <v>44075</v>
      </c>
      <c r="K26" s="78">
        <v>46387</v>
      </c>
      <c r="L26" s="81">
        <v>19.87</v>
      </c>
      <c r="M26" s="81">
        <v>19.87</v>
      </c>
      <c r="N26" s="81">
        <v>19.87</v>
      </c>
      <c r="O26" s="81">
        <v>19.87</v>
      </c>
      <c r="P26" s="81">
        <v>19.87</v>
      </c>
      <c r="Q26" s="81">
        <v>19.87</v>
      </c>
      <c r="R26" s="81">
        <v>19.87</v>
      </c>
      <c r="S26" s="81">
        <v>19.87</v>
      </c>
      <c r="T26" s="81">
        <v>19.309999999999999</v>
      </c>
      <c r="U26" s="81">
        <v>19.829999999999998</v>
      </c>
      <c r="V26" s="81">
        <v>18.36</v>
      </c>
      <c r="W26" s="81">
        <v>19.87</v>
      </c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L26" s="79"/>
    </row>
    <row r="27" spans="1:38" x14ac:dyDescent="0.3">
      <c r="A27" s="169"/>
      <c r="B27" s="170"/>
      <c r="C27" s="171"/>
      <c r="D27" s="169"/>
      <c r="E27" s="170"/>
      <c r="F27" s="172"/>
      <c r="G27" s="173"/>
      <c r="H27" s="170"/>
      <c r="I27" s="170"/>
      <c r="J27" s="174"/>
      <c r="K27" s="174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L27" s="79"/>
    </row>
    <row r="28" spans="1:38" x14ac:dyDescent="0.3">
      <c r="A28" s="87" t="s">
        <v>264</v>
      </c>
      <c r="B28" s="87"/>
      <c r="C28" s="87"/>
      <c r="D28" s="87" t="s">
        <v>265</v>
      </c>
      <c r="E28" s="87" t="s">
        <v>189</v>
      </c>
      <c r="F28" s="87" t="s">
        <v>39</v>
      </c>
      <c r="G28" s="87"/>
      <c r="H28" s="87"/>
      <c r="I28" s="87"/>
      <c r="J28" s="88">
        <v>45292</v>
      </c>
      <c r="K28" s="88">
        <v>45657</v>
      </c>
      <c r="L28" s="88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1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60" t="s">
        <v>149</v>
      </c>
      <c r="AL28" s="79"/>
    </row>
    <row r="29" spans="1:38" x14ac:dyDescent="0.3">
      <c r="A29" s="176"/>
      <c r="B29" s="102"/>
      <c r="C29" s="102"/>
      <c r="D29" s="103"/>
      <c r="E29" s="104"/>
      <c r="F29" s="105"/>
      <c r="G29" s="84"/>
      <c r="H29" s="106"/>
      <c r="I29" s="106"/>
      <c r="J29" s="107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85"/>
      <c r="V29" s="85"/>
      <c r="W29" s="85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L29" s="79"/>
    </row>
    <row r="30" spans="1:38" ht="53.4" x14ac:dyDescent="0.3">
      <c r="A30" s="177" t="s">
        <v>193</v>
      </c>
      <c r="B30" s="178"/>
      <c r="C30" s="178" t="s">
        <v>92</v>
      </c>
      <c r="D30" s="177" t="s">
        <v>93</v>
      </c>
      <c r="E30" s="179" t="s">
        <v>4</v>
      </c>
      <c r="F30" s="180" t="s">
        <v>5</v>
      </c>
      <c r="G30" s="180" t="s">
        <v>6</v>
      </c>
      <c r="H30" s="181" t="s">
        <v>94</v>
      </c>
      <c r="I30" s="182"/>
      <c r="J30" s="110" t="s">
        <v>186</v>
      </c>
      <c r="K30" s="110" t="s">
        <v>11</v>
      </c>
      <c r="L30" s="183" t="s">
        <v>78</v>
      </c>
      <c r="M30" s="183" t="s">
        <v>79</v>
      </c>
      <c r="N30" s="183" t="s">
        <v>80</v>
      </c>
      <c r="O30" s="183" t="s">
        <v>81</v>
      </c>
      <c r="P30" s="183" t="s">
        <v>82</v>
      </c>
      <c r="Q30" s="183" t="s">
        <v>83</v>
      </c>
      <c r="R30" s="183" t="s">
        <v>84</v>
      </c>
      <c r="S30" s="183" t="s">
        <v>85</v>
      </c>
      <c r="T30" s="183" t="s">
        <v>86</v>
      </c>
      <c r="U30" s="183" t="s">
        <v>87</v>
      </c>
      <c r="V30" s="183" t="s">
        <v>88</v>
      </c>
      <c r="W30" s="183" t="s">
        <v>89</v>
      </c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L30" s="79"/>
    </row>
    <row r="31" spans="1:38" ht="14.4" x14ac:dyDescent="0.3">
      <c r="A31" s="111" t="s">
        <v>153</v>
      </c>
      <c r="B31" s="112" t="s">
        <v>35</v>
      </c>
      <c r="C31" s="184" t="s">
        <v>194</v>
      </c>
      <c r="D31" s="114" t="s">
        <v>195</v>
      </c>
      <c r="E31" s="115" t="s">
        <v>196</v>
      </c>
      <c r="F31" s="116" t="s">
        <v>100</v>
      </c>
      <c r="G31" s="117">
        <v>5</v>
      </c>
      <c r="H31" s="118"/>
      <c r="I31" s="118"/>
      <c r="J31" s="119">
        <v>43040</v>
      </c>
      <c r="K31" s="119">
        <v>46872</v>
      </c>
      <c r="L31" s="120">
        <v>5</v>
      </c>
      <c r="M31" s="116">
        <v>5</v>
      </c>
      <c r="N31" s="116">
        <v>5</v>
      </c>
      <c r="O31" s="116">
        <v>5</v>
      </c>
      <c r="P31" s="116">
        <v>5</v>
      </c>
      <c r="Q31" s="116">
        <v>5</v>
      </c>
      <c r="R31" s="116">
        <v>5</v>
      </c>
      <c r="S31" s="116">
        <v>5</v>
      </c>
      <c r="T31" s="116">
        <v>5</v>
      </c>
      <c r="U31" s="116">
        <v>5</v>
      </c>
      <c r="V31" s="116">
        <v>5</v>
      </c>
      <c r="W31" s="116">
        <v>5</v>
      </c>
    </row>
    <row r="32" spans="1:38" ht="14.4" x14ac:dyDescent="0.3">
      <c r="A32" s="111" t="s">
        <v>153</v>
      </c>
      <c r="B32" s="112" t="s">
        <v>35</v>
      </c>
      <c r="C32" s="184" t="s">
        <v>194</v>
      </c>
      <c r="D32" s="114" t="s">
        <v>197</v>
      </c>
      <c r="E32" s="115" t="s">
        <v>198</v>
      </c>
      <c r="F32" s="116" t="s">
        <v>100</v>
      </c>
      <c r="G32" s="117">
        <v>5</v>
      </c>
      <c r="H32" s="118"/>
      <c r="I32" s="118"/>
      <c r="J32" s="119">
        <v>43132</v>
      </c>
      <c r="K32" s="119">
        <v>46965</v>
      </c>
      <c r="L32" s="120">
        <v>5</v>
      </c>
      <c r="M32" s="120">
        <v>5</v>
      </c>
      <c r="N32" s="120">
        <v>5</v>
      </c>
      <c r="O32" s="120">
        <v>5</v>
      </c>
      <c r="P32" s="120">
        <v>5</v>
      </c>
      <c r="Q32" s="120">
        <v>5</v>
      </c>
      <c r="R32" s="120">
        <v>5</v>
      </c>
      <c r="S32" s="120">
        <v>5</v>
      </c>
      <c r="T32" s="120">
        <v>5</v>
      </c>
      <c r="U32" s="120">
        <v>5</v>
      </c>
      <c r="V32" s="120">
        <v>5</v>
      </c>
      <c r="W32" s="120">
        <v>5</v>
      </c>
    </row>
    <row r="33" spans="1:36" ht="14.4" x14ac:dyDescent="0.3">
      <c r="A33" s="111" t="s">
        <v>153</v>
      </c>
      <c r="B33" s="112" t="s">
        <v>35</v>
      </c>
      <c r="C33" s="184" t="s">
        <v>194</v>
      </c>
      <c r="D33" s="114" t="s">
        <v>199</v>
      </c>
      <c r="E33" s="115" t="s">
        <v>200</v>
      </c>
      <c r="F33" s="116" t="s">
        <v>100</v>
      </c>
      <c r="G33" s="117">
        <v>25</v>
      </c>
      <c r="H33" s="118"/>
      <c r="I33" s="118"/>
      <c r="J33" s="119">
        <v>43556</v>
      </c>
      <c r="K33" s="119">
        <v>47208</v>
      </c>
      <c r="L33" s="120">
        <v>25</v>
      </c>
      <c r="M33" s="120">
        <v>25</v>
      </c>
      <c r="N33" s="120">
        <v>25</v>
      </c>
      <c r="O33" s="120">
        <v>25</v>
      </c>
      <c r="P33" s="120">
        <v>25</v>
      </c>
      <c r="Q33" s="120">
        <v>25</v>
      </c>
      <c r="R33" s="120">
        <v>25</v>
      </c>
      <c r="S33" s="120">
        <v>25</v>
      </c>
      <c r="T33" s="120">
        <v>25</v>
      </c>
      <c r="U33" s="120">
        <v>25</v>
      </c>
      <c r="V33" s="120">
        <v>25</v>
      </c>
      <c r="W33" s="120">
        <v>25</v>
      </c>
    </row>
    <row r="34" spans="1:36" ht="14.4" x14ac:dyDescent="0.3">
      <c r="A34" s="111" t="s">
        <v>153</v>
      </c>
      <c r="B34" s="112" t="s">
        <v>35</v>
      </c>
      <c r="C34" s="184" t="s">
        <v>194</v>
      </c>
      <c r="D34" s="114" t="s">
        <v>201</v>
      </c>
      <c r="E34" s="115" t="s">
        <v>202</v>
      </c>
      <c r="F34" s="116" t="s">
        <v>100</v>
      </c>
      <c r="G34" s="117">
        <v>15</v>
      </c>
      <c r="H34" s="118"/>
      <c r="I34" s="118"/>
      <c r="J34" s="119">
        <v>43891</v>
      </c>
      <c r="K34" s="119">
        <v>11017</v>
      </c>
      <c r="L34" s="120">
        <v>15</v>
      </c>
      <c r="M34" s="120">
        <v>15</v>
      </c>
      <c r="N34" s="120">
        <v>15</v>
      </c>
      <c r="O34" s="120">
        <v>15</v>
      </c>
      <c r="P34" s="120">
        <v>15</v>
      </c>
      <c r="Q34" s="120">
        <v>15</v>
      </c>
      <c r="R34" s="120">
        <v>15</v>
      </c>
      <c r="S34" s="120">
        <v>15</v>
      </c>
      <c r="T34" s="120">
        <v>15</v>
      </c>
      <c r="U34" s="120">
        <v>15</v>
      </c>
      <c r="V34" s="120">
        <v>15</v>
      </c>
      <c r="W34" s="120">
        <v>15</v>
      </c>
    </row>
    <row r="35" spans="1:36" ht="14.4" x14ac:dyDescent="0.3">
      <c r="A35" s="111" t="s">
        <v>153</v>
      </c>
      <c r="B35" s="112" t="s">
        <v>35</v>
      </c>
      <c r="C35" s="184" t="s">
        <v>203</v>
      </c>
      <c r="D35" s="114" t="s">
        <v>204</v>
      </c>
      <c r="E35" s="115" t="s">
        <v>205</v>
      </c>
      <c r="F35" s="116" t="s">
        <v>100</v>
      </c>
      <c r="G35" s="117">
        <v>20</v>
      </c>
      <c r="H35" s="118"/>
      <c r="I35" s="118"/>
      <c r="J35" s="119">
        <v>42705</v>
      </c>
      <c r="K35" s="119">
        <v>46507</v>
      </c>
      <c r="L35" s="120">
        <v>20</v>
      </c>
      <c r="M35" s="120">
        <v>20</v>
      </c>
      <c r="N35" s="120">
        <v>20</v>
      </c>
      <c r="O35" s="120">
        <v>20</v>
      </c>
      <c r="P35" s="120">
        <v>20</v>
      </c>
      <c r="Q35" s="120">
        <v>20</v>
      </c>
      <c r="R35" s="120">
        <v>20</v>
      </c>
      <c r="S35" s="120">
        <v>20</v>
      </c>
      <c r="T35" s="120">
        <v>20</v>
      </c>
      <c r="U35" s="120">
        <v>20</v>
      </c>
      <c r="V35" s="120">
        <v>20</v>
      </c>
      <c r="W35" s="120">
        <v>20</v>
      </c>
    </row>
    <row r="36" spans="1:36" ht="39.6" x14ac:dyDescent="0.3">
      <c r="A36" s="111" t="s">
        <v>206</v>
      </c>
      <c r="B36" s="112" t="s">
        <v>35</v>
      </c>
      <c r="C36" s="184" t="s">
        <v>266</v>
      </c>
      <c r="D36" s="122" t="s">
        <v>208</v>
      </c>
      <c r="E36" s="115" t="s">
        <v>189</v>
      </c>
      <c r="F36" s="116" t="s">
        <v>100</v>
      </c>
      <c r="G36" s="117">
        <v>5</v>
      </c>
      <c r="H36" s="185"/>
      <c r="I36" s="185"/>
      <c r="J36" s="119">
        <v>44531</v>
      </c>
      <c r="K36" s="119">
        <v>49673</v>
      </c>
      <c r="L36" s="120">
        <v>4.07</v>
      </c>
      <c r="M36" s="120">
        <v>4.3</v>
      </c>
      <c r="N36" s="120">
        <v>4.26</v>
      </c>
      <c r="O36" s="120">
        <v>4.6500000000000004</v>
      </c>
      <c r="P36" s="120">
        <v>4.66</v>
      </c>
      <c r="Q36" s="120">
        <v>4.8099999999999996</v>
      </c>
      <c r="R36" s="120">
        <v>4.8499999999999996</v>
      </c>
      <c r="S36" s="120">
        <v>5</v>
      </c>
      <c r="T36" s="120">
        <v>4.99</v>
      </c>
      <c r="U36" s="120">
        <v>4.71</v>
      </c>
      <c r="V36" s="120">
        <v>4.6399999999999997</v>
      </c>
      <c r="W36" s="120">
        <v>4.07</v>
      </c>
    </row>
    <row r="37" spans="1:36" ht="14.4" x14ac:dyDescent="0.3">
      <c r="A37" s="111" t="s">
        <v>267</v>
      </c>
      <c r="B37" s="112" t="s">
        <v>35</v>
      </c>
      <c r="C37" s="184" t="s">
        <v>268</v>
      </c>
      <c r="D37" s="114" t="s">
        <v>269</v>
      </c>
      <c r="E37" s="115" t="s">
        <v>270</v>
      </c>
      <c r="F37" s="116" t="s">
        <v>48</v>
      </c>
      <c r="G37" s="117">
        <v>10.08</v>
      </c>
      <c r="H37" s="185"/>
      <c r="I37" s="185"/>
      <c r="J37" s="119">
        <v>44562</v>
      </c>
      <c r="K37" s="119">
        <v>47999</v>
      </c>
      <c r="L37" s="120">
        <v>8.4600000000000009</v>
      </c>
      <c r="M37" s="120">
        <v>8.3070000000000004</v>
      </c>
      <c r="N37" s="120">
        <v>9.0730000000000004</v>
      </c>
      <c r="O37" s="120">
        <v>9.1110000000000007</v>
      </c>
      <c r="P37" s="120">
        <v>9.4550000000000001</v>
      </c>
      <c r="Q37" s="120">
        <v>9.6</v>
      </c>
      <c r="R37" s="120">
        <v>10</v>
      </c>
      <c r="S37" s="120">
        <v>10.08</v>
      </c>
      <c r="T37" s="120">
        <v>10.039999999999999</v>
      </c>
      <c r="U37" s="120">
        <v>9.5619999999999994</v>
      </c>
      <c r="V37" s="120">
        <v>9.4019999999999992</v>
      </c>
      <c r="W37" s="120">
        <v>8.3670000000000009</v>
      </c>
    </row>
    <row r="38" spans="1:36" ht="66" x14ac:dyDescent="0.3">
      <c r="A38" s="111" t="s">
        <v>212</v>
      </c>
      <c r="B38" s="112" t="s">
        <v>35</v>
      </c>
      <c r="C38" s="125" t="s">
        <v>213</v>
      </c>
      <c r="D38" s="114" t="s">
        <v>271</v>
      </c>
      <c r="E38" s="111" t="s">
        <v>189</v>
      </c>
      <c r="F38" s="112" t="s">
        <v>40</v>
      </c>
      <c r="G38" s="125"/>
      <c r="H38" s="114"/>
      <c r="I38" s="114"/>
      <c r="J38" s="124">
        <v>45139</v>
      </c>
      <c r="K38" s="126">
        <v>48791</v>
      </c>
      <c r="L38" s="120">
        <v>4.5</v>
      </c>
      <c r="M38" s="120">
        <v>4.5</v>
      </c>
      <c r="N38" s="120">
        <v>4.5</v>
      </c>
      <c r="O38" s="120">
        <v>4.5</v>
      </c>
      <c r="P38" s="120">
        <v>4.5</v>
      </c>
      <c r="Q38" s="120">
        <v>4.5</v>
      </c>
      <c r="R38" s="120">
        <v>4.5</v>
      </c>
      <c r="S38" s="120">
        <v>4.5</v>
      </c>
      <c r="T38" s="120">
        <v>4.5</v>
      </c>
      <c r="U38" s="120">
        <v>4.5</v>
      </c>
      <c r="V38" s="120">
        <v>4.5</v>
      </c>
      <c r="W38" s="120">
        <v>4.5</v>
      </c>
    </row>
    <row r="39" spans="1:36" ht="66" x14ac:dyDescent="0.3">
      <c r="A39" s="111" t="s">
        <v>212</v>
      </c>
      <c r="B39" s="112" t="s">
        <v>35</v>
      </c>
      <c r="C39" s="125" t="s">
        <v>213</v>
      </c>
      <c r="D39" s="114" t="s">
        <v>215</v>
      </c>
      <c r="E39" s="111" t="s">
        <v>189</v>
      </c>
      <c r="F39" s="112" t="s">
        <v>40</v>
      </c>
      <c r="G39" s="125"/>
      <c r="H39" s="114"/>
      <c r="I39" s="114"/>
      <c r="J39" s="124">
        <v>45139</v>
      </c>
      <c r="K39" s="126">
        <v>48791</v>
      </c>
      <c r="L39" s="120">
        <v>0.5</v>
      </c>
      <c r="M39" s="120">
        <v>0.5</v>
      </c>
      <c r="N39" s="120">
        <v>0.5</v>
      </c>
      <c r="O39" s="120">
        <v>0.5</v>
      </c>
      <c r="P39" s="120">
        <v>0.5</v>
      </c>
      <c r="Q39" s="120">
        <v>0.5</v>
      </c>
      <c r="R39" s="120">
        <v>0.5</v>
      </c>
      <c r="S39" s="120">
        <v>0.5</v>
      </c>
      <c r="T39" s="120">
        <v>0.5</v>
      </c>
      <c r="U39" s="120">
        <v>0.5</v>
      </c>
      <c r="V39" s="120">
        <v>0.5</v>
      </c>
      <c r="W39" s="120">
        <v>0.5</v>
      </c>
    </row>
    <row r="43" spans="1:36" x14ac:dyDescent="0.3">
      <c r="F43" s="128" t="s">
        <v>216</v>
      </c>
      <c r="G43" s="129">
        <v>1.0249999999999999</v>
      </c>
    </row>
    <row r="44" spans="1:36" x14ac:dyDescent="0.3">
      <c r="F44" s="128" t="s">
        <v>217</v>
      </c>
      <c r="G44" s="129">
        <v>1.0900000000000001</v>
      </c>
      <c r="K44" s="130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</row>
    <row r="45" spans="1:36" x14ac:dyDescent="0.3">
      <c r="F45" s="132" t="s">
        <v>218</v>
      </c>
      <c r="G45" s="133">
        <v>1.0760000000000001</v>
      </c>
      <c r="K45" s="134" t="s">
        <v>219</v>
      </c>
      <c r="L45" s="135">
        <f>SUM(L$4:L$26)+(SUM(L$28)*$G$44)</f>
        <v>2063.06</v>
      </c>
      <c r="M45" s="135">
        <f t="shared" ref="M45:W45" si="0">SUM(M$4:M$26)+(SUM(M$28)*$G$44)</f>
        <v>2055.35</v>
      </c>
      <c r="N45" s="135">
        <f t="shared" si="0"/>
        <v>2065.19</v>
      </c>
      <c r="O45" s="135">
        <f t="shared" si="0"/>
        <v>2069.46</v>
      </c>
      <c r="P45" s="135">
        <f t="shared" si="0"/>
        <v>2061.98</v>
      </c>
      <c r="Q45" s="135">
        <f t="shared" si="0"/>
        <v>2062.75</v>
      </c>
      <c r="R45" s="135">
        <f t="shared" si="0"/>
        <v>2062.61</v>
      </c>
      <c r="S45" s="135">
        <f t="shared" si="0"/>
        <v>2053.6</v>
      </c>
      <c r="T45" s="135">
        <f t="shared" si="0"/>
        <v>2053.46</v>
      </c>
      <c r="U45" s="135">
        <f t="shared" si="0"/>
        <v>2053.62</v>
      </c>
      <c r="V45" s="135">
        <f t="shared" si="0"/>
        <v>2050.1999999999998</v>
      </c>
      <c r="W45" s="135">
        <f t="shared" si="0"/>
        <v>2054.84</v>
      </c>
      <c r="X45" s="136" t="s">
        <v>220</v>
      </c>
      <c r="Y45" s="135">
        <f t="shared" ref="Y45:AJ45" si="1">SUM(Y4:Y35)</f>
        <v>2028.2600000000002</v>
      </c>
      <c r="Z45" s="135">
        <f t="shared" si="1"/>
        <v>2028.2600000000002</v>
      </c>
      <c r="AA45" s="135">
        <f t="shared" si="1"/>
        <v>2028.2600000000002</v>
      </c>
      <c r="AB45" s="135">
        <f t="shared" si="1"/>
        <v>2028.2600000000002</v>
      </c>
      <c r="AC45" s="135">
        <f t="shared" si="1"/>
        <v>2028.2600000000002</v>
      </c>
      <c r="AD45" s="135">
        <f t="shared" si="1"/>
        <v>2028.2600000000002</v>
      </c>
      <c r="AE45" s="135">
        <f t="shared" si="1"/>
        <v>2028.2600000000002</v>
      </c>
      <c r="AF45" s="135">
        <f t="shared" si="1"/>
        <v>2028.2600000000002</v>
      </c>
      <c r="AG45" s="135">
        <f t="shared" si="1"/>
        <v>2028.2600000000002</v>
      </c>
      <c r="AH45" s="135">
        <f t="shared" si="1"/>
        <v>2028.2600000000002</v>
      </c>
      <c r="AI45" s="135">
        <f t="shared" si="1"/>
        <v>2028.2600000000002</v>
      </c>
      <c r="AJ45" s="135">
        <f t="shared" si="1"/>
        <v>2028.2600000000002</v>
      </c>
    </row>
    <row r="46" spans="1:36" ht="53.4" x14ac:dyDescent="0.3">
      <c r="K46" s="137" t="s">
        <v>221</v>
      </c>
      <c r="L46" s="138">
        <f>(SUM(L31:L39)*$G$44)</f>
        <v>95.407700000000006</v>
      </c>
      <c r="M46" s="138">
        <f t="shared" ref="M46:W46" si="2">(SUM(M31:M39)*$G$44)</f>
        <v>95.491630000000001</v>
      </c>
      <c r="N46" s="138">
        <f t="shared" si="2"/>
        <v>96.282970000000006</v>
      </c>
      <c r="O46" s="138">
        <f t="shared" si="2"/>
        <v>96.749490000000023</v>
      </c>
      <c r="P46" s="138">
        <f t="shared" si="2"/>
        <v>97.135350000000003</v>
      </c>
      <c r="Q46" s="138">
        <f t="shared" si="2"/>
        <v>97.456900000000005</v>
      </c>
      <c r="R46" s="138">
        <f t="shared" si="2"/>
        <v>97.936499999999995</v>
      </c>
      <c r="S46" s="138">
        <f t="shared" si="2"/>
        <v>98.187200000000004</v>
      </c>
      <c r="T46" s="138">
        <f t="shared" si="2"/>
        <v>98.132700000000014</v>
      </c>
      <c r="U46" s="138">
        <f t="shared" si="2"/>
        <v>97.306479999999993</v>
      </c>
      <c r="V46" s="138">
        <f t="shared" si="2"/>
        <v>97.055780000000013</v>
      </c>
      <c r="W46" s="138">
        <f t="shared" si="2"/>
        <v>95.306330000000003</v>
      </c>
      <c r="X46" s="136"/>
      <c r="Y46" s="139"/>
      <c r="Z46" s="139"/>
      <c r="AA46" s="139"/>
      <c r="AB46" s="139"/>
      <c r="AC46" s="139"/>
      <c r="AD46" s="139"/>
      <c r="AE46" s="139"/>
      <c r="AF46" s="139"/>
      <c r="AG46" s="139"/>
      <c r="AH46" s="139"/>
      <c r="AI46" s="139"/>
      <c r="AJ46" s="139"/>
    </row>
    <row r="47" spans="1:36" x14ac:dyDescent="0.3">
      <c r="F47" s="198" t="s">
        <v>222</v>
      </c>
      <c r="G47" s="140" t="s">
        <v>100</v>
      </c>
      <c r="H47" s="141">
        <f>SUMIF($F$4:$F$26, $G47,S$4:S$26)</f>
        <v>1806.43</v>
      </c>
      <c r="K47" s="137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42" t="s">
        <v>223</v>
      </c>
      <c r="Y47" s="143">
        <f t="shared" ref="Y47:AJ47" si="3">SUMIF($H$4:$H$28, 1, Y$4:Y$28)</f>
        <v>1656.2600000000002</v>
      </c>
      <c r="Z47" s="143">
        <f t="shared" si="3"/>
        <v>1656.2600000000002</v>
      </c>
      <c r="AA47" s="143">
        <f t="shared" si="3"/>
        <v>1656.2600000000002</v>
      </c>
      <c r="AB47" s="143">
        <f t="shared" si="3"/>
        <v>1656.2600000000002</v>
      </c>
      <c r="AC47" s="143">
        <f t="shared" si="3"/>
        <v>1656.2600000000002</v>
      </c>
      <c r="AD47" s="143">
        <f t="shared" si="3"/>
        <v>1656.2600000000002</v>
      </c>
      <c r="AE47" s="143">
        <f t="shared" si="3"/>
        <v>1656.2600000000002</v>
      </c>
      <c r="AF47" s="143">
        <f t="shared" si="3"/>
        <v>1656.2600000000002</v>
      </c>
      <c r="AG47" s="143">
        <f t="shared" si="3"/>
        <v>1656.2600000000002</v>
      </c>
      <c r="AH47" s="143">
        <f t="shared" si="3"/>
        <v>1656.2600000000002</v>
      </c>
      <c r="AI47" s="143">
        <f t="shared" si="3"/>
        <v>1656.2600000000002</v>
      </c>
      <c r="AJ47" s="143">
        <f t="shared" si="3"/>
        <v>1656.2600000000002</v>
      </c>
    </row>
    <row r="48" spans="1:36" x14ac:dyDescent="0.3">
      <c r="F48" s="198"/>
      <c r="G48" s="140" t="s">
        <v>48</v>
      </c>
      <c r="H48" s="141">
        <f t="shared" ref="H48:H49" si="4">SUMIF($F$4:$F$26, $G48,S$4:S$26)</f>
        <v>247.17000000000002</v>
      </c>
      <c r="J48" s="199" t="s">
        <v>224</v>
      </c>
      <c r="K48" s="137" t="s">
        <v>100</v>
      </c>
      <c r="L48" s="141">
        <f>SUMIF($F$31:$F$39, $K$48,L$31:L$39)*$G$45</f>
        <v>79.69932</v>
      </c>
      <c r="M48" s="141">
        <f t="shared" ref="M48:W48" si="5">SUMIF($F$31:$F$39, $K$48,M$31:M$39)*$G$45</f>
        <v>79.946799999999996</v>
      </c>
      <c r="N48" s="141">
        <f t="shared" si="5"/>
        <v>79.903760000000005</v>
      </c>
      <c r="O48" s="141">
        <f t="shared" si="5"/>
        <v>80.323400000000007</v>
      </c>
      <c r="P48" s="141">
        <f t="shared" si="5"/>
        <v>80.334159999999997</v>
      </c>
      <c r="Q48" s="141">
        <f t="shared" si="5"/>
        <v>80.495560000000012</v>
      </c>
      <c r="R48" s="141">
        <f t="shared" si="5"/>
        <v>80.538600000000002</v>
      </c>
      <c r="S48" s="141">
        <f t="shared" si="5"/>
        <v>80.7</v>
      </c>
      <c r="T48" s="141">
        <f t="shared" si="5"/>
        <v>80.689239999999998</v>
      </c>
      <c r="U48" s="141">
        <f t="shared" si="5"/>
        <v>80.387959999999993</v>
      </c>
      <c r="V48" s="141">
        <f t="shared" si="5"/>
        <v>80.312640000000002</v>
      </c>
      <c r="W48" s="141">
        <f t="shared" si="5"/>
        <v>79.69932</v>
      </c>
      <c r="X48" s="142" t="s">
        <v>225</v>
      </c>
      <c r="Y48" s="143">
        <f t="shared" ref="Y48:AJ48" si="6">SUMIF($H$4:$H$25, 2, Y$4:Y$28)</f>
        <v>0</v>
      </c>
      <c r="Z48" s="143">
        <f t="shared" si="6"/>
        <v>0</v>
      </c>
      <c r="AA48" s="143">
        <f t="shared" si="6"/>
        <v>0</v>
      </c>
      <c r="AB48" s="143">
        <f t="shared" si="6"/>
        <v>0</v>
      </c>
      <c r="AC48" s="143">
        <f t="shared" si="6"/>
        <v>0</v>
      </c>
      <c r="AD48" s="143">
        <f t="shared" si="6"/>
        <v>0</v>
      </c>
      <c r="AE48" s="143">
        <f t="shared" si="6"/>
        <v>0</v>
      </c>
      <c r="AF48" s="143">
        <f t="shared" si="6"/>
        <v>0</v>
      </c>
      <c r="AG48" s="143">
        <f t="shared" si="6"/>
        <v>0</v>
      </c>
      <c r="AH48" s="143">
        <f t="shared" si="6"/>
        <v>0</v>
      </c>
      <c r="AI48" s="143">
        <f t="shared" si="6"/>
        <v>0</v>
      </c>
      <c r="AJ48" s="143">
        <f t="shared" si="6"/>
        <v>0</v>
      </c>
    </row>
    <row r="49" spans="1:36" ht="26.7" customHeight="1" x14ac:dyDescent="0.3">
      <c r="F49" s="198"/>
      <c r="G49" s="140" t="s">
        <v>39</v>
      </c>
      <c r="H49" s="141">
        <f t="shared" si="4"/>
        <v>0</v>
      </c>
      <c r="J49" s="199"/>
      <c r="K49" s="137" t="s">
        <v>48</v>
      </c>
      <c r="L49" s="141">
        <f>SUMIF($F$31:$F$39, $K$49,L$31:L$39)*$G$45</f>
        <v>9.1029600000000013</v>
      </c>
      <c r="M49" s="141">
        <f t="shared" ref="M49:W49" si="7">SUMIF($F$31:$F$39, $K$49,M$31:M$39)*$G$45</f>
        <v>8.9383320000000008</v>
      </c>
      <c r="N49" s="141">
        <f t="shared" si="7"/>
        <v>9.7625480000000007</v>
      </c>
      <c r="O49" s="141">
        <f t="shared" si="7"/>
        <v>9.8034360000000014</v>
      </c>
      <c r="P49" s="141">
        <f t="shared" si="7"/>
        <v>10.173580000000001</v>
      </c>
      <c r="Q49" s="141">
        <f t="shared" si="7"/>
        <v>10.329600000000001</v>
      </c>
      <c r="R49" s="141">
        <f t="shared" si="7"/>
        <v>10.760000000000002</v>
      </c>
      <c r="S49" s="141">
        <f t="shared" si="7"/>
        <v>10.846080000000001</v>
      </c>
      <c r="T49" s="141">
        <f t="shared" si="7"/>
        <v>10.803039999999999</v>
      </c>
      <c r="U49" s="141">
        <f t="shared" si="7"/>
        <v>10.288712</v>
      </c>
      <c r="V49" s="141">
        <f t="shared" si="7"/>
        <v>10.116552</v>
      </c>
      <c r="W49" s="141">
        <f t="shared" si="7"/>
        <v>9.002892000000001</v>
      </c>
      <c r="X49" s="142" t="s">
        <v>226</v>
      </c>
      <c r="Y49" s="143">
        <f t="shared" ref="Y49:AJ49" si="8">SUMIF($H$4:$H$28, 3, Y$4:Y$28)</f>
        <v>372</v>
      </c>
      <c r="Z49" s="143">
        <f t="shared" si="8"/>
        <v>372</v>
      </c>
      <c r="AA49" s="143">
        <f t="shared" si="8"/>
        <v>372</v>
      </c>
      <c r="AB49" s="143">
        <f t="shared" si="8"/>
        <v>372</v>
      </c>
      <c r="AC49" s="143">
        <f t="shared" si="8"/>
        <v>372</v>
      </c>
      <c r="AD49" s="143">
        <f t="shared" si="8"/>
        <v>372</v>
      </c>
      <c r="AE49" s="143">
        <f t="shared" si="8"/>
        <v>372</v>
      </c>
      <c r="AF49" s="143">
        <f t="shared" si="8"/>
        <v>372</v>
      </c>
      <c r="AG49" s="143">
        <f t="shared" si="8"/>
        <v>372</v>
      </c>
      <c r="AH49" s="143">
        <f t="shared" si="8"/>
        <v>372</v>
      </c>
      <c r="AI49" s="143">
        <f t="shared" si="8"/>
        <v>372</v>
      </c>
      <c r="AJ49" s="143">
        <f t="shared" si="8"/>
        <v>372</v>
      </c>
    </row>
    <row r="50" spans="1:36" x14ac:dyDescent="0.3">
      <c r="F50" s="198"/>
      <c r="G50" s="144" t="s">
        <v>36</v>
      </c>
      <c r="H50" s="145">
        <f>SUM(H47:H49)</f>
        <v>2053.6</v>
      </c>
      <c r="J50" s="199"/>
      <c r="K50" s="137" t="s">
        <v>40</v>
      </c>
      <c r="L50" s="141">
        <f>SUMIF($F$31:$F$39, $K$50,L$31:L$39)*$G$45</f>
        <v>5.3800000000000008</v>
      </c>
      <c r="M50" s="141">
        <f t="shared" ref="M50:W50" si="9">SUMIF($F$31:$F$39, $K$50,M$31:M$39)*$G$45</f>
        <v>5.3800000000000008</v>
      </c>
      <c r="N50" s="141">
        <f t="shared" si="9"/>
        <v>5.3800000000000008</v>
      </c>
      <c r="O50" s="141">
        <f t="shared" si="9"/>
        <v>5.3800000000000008</v>
      </c>
      <c r="P50" s="141">
        <f t="shared" si="9"/>
        <v>5.3800000000000008</v>
      </c>
      <c r="Q50" s="141">
        <f t="shared" si="9"/>
        <v>5.3800000000000008</v>
      </c>
      <c r="R50" s="141">
        <f t="shared" si="9"/>
        <v>5.3800000000000008</v>
      </c>
      <c r="S50" s="141">
        <f t="shared" si="9"/>
        <v>5.3800000000000008</v>
      </c>
      <c r="T50" s="141">
        <f t="shared" si="9"/>
        <v>5.3800000000000008</v>
      </c>
      <c r="U50" s="141">
        <f t="shared" si="9"/>
        <v>5.3800000000000008</v>
      </c>
      <c r="V50" s="141">
        <f t="shared" si="9"/>
        <v>5.3800000000000008</v>
      </c>
      <c r="W50" s="141">
        <f t="shared" si="9"/>
        <v>5.3800000000000008</v>
      </c>
    </row>
    <row r="51" spans="1:36" ht="14.4" x14ac:dyDescent="0.3">
      <c r="K51" s="137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9"/>
      <c r="Y51" s="139"/>
    </row>
    <row r="52" spans="1:36" ht="14.4" x14ac:dyDescent="0.3">
      <c r="X52" s="139"/>
      <c r="Y52" s="139"/>
    </row>
    <row r="53" spans="1:36" ht="14.4" x14ac:dyDescent="0.3">
      <c r="A53" s="186"/>
      <c r="B53" s="139"/>
      <c r="C53" s="139"/>
      <c r="D53" s="139"/>
      <c r="E53" s="139"/>
      <c r="F53" s="187"/>
      <c r="G53" s="139"/>
      <c r="H53" s="188"/>
      <c r="I53" s="188"/>
      <c r="J53" s="139"/>
      <c r="K53" s="139"/>
      <c r="L53" s="139"/>
      <c r="M53" s="139"/>
      <c r="N53" s="139"/>
      <c r="O53" s="139"/>
      <c r="X53" s="139"/>
      <c r="Y53" s="139"/>
    </row>
    <row r="54" spans="1:36" ht="14.4" x14ac:dyDescent="0.3">
      <c r="A54" s="200" t="s">
        <v>227</v>
      </c>
      <c r="B54" s="200"/>
      <c r="C54" s="200"/>
      <c r="D54" s="200"/>
      <c r="E54" s="200"/>
      <c r="F54" s="200"/>
      <c r="G54" s="200"/>
      <c r="H54" s="200"/>
      <c r="I54" s="200"/>
      <c r="J54" s="200"/>
      <c r="K54" s="200"/>
      <c r="L54" s="200"/>
      <c r="M54" s="200"/>
      <c r="N54" s="200"/>
      <c r="O54" s="200"/>
      <c r="P54" s="200"/>
      <c r="Q54" s="200"/>
      <c r="R54" s="200"/>
      <c r="S54" s="200"/>
      <c r="T54" s="200"/>
      <c r="U54" s="147"/>
      <c r="V54" s="139"/>
      <c r="W54" s="139"/>
      <c r="X54" s="139"/>
      <c r="Y54" s="139"/>
    </row>
    <row r="55" spans="1:36" ht="14.4" x14ac:dyDescent="0.3">
      <c r="A55" s="148"/>
      <c r="B55" s="149"/>
      <c r="C55" s="149"/>
      <c r="D55" s="149"/>
      <c r="E55" s="149"/>
      <c r="F55" s="150"/>
      <c r="G55" s="149"/>
      <c r="H55" s="151"/>
      <c r="I55" s="151"/>
      <c r="J55" s="149"/>
      <c r="K55" s="149"/>
      <c r="L55" s="149"/>
      <c r="M55" s="149"/>
      <c r="N55" s="149"/>
      <c r="O55" s="149"/>
      <c r="P55" s="149"/>
      <c r="Q55" s="149"/>
      <c r="R55" s="149"/>
      <c r="S55" s="149"/>
      <c r="T55" s="149"/>
      <c r="U55" s="148"/>
      <c r="V55" s="139"/>
      <c r="W55" s="139"/>
    </row>
    <row r="56" spans="1:36" ht="27.6" x14ac:dyDescent="0.3">
      <c r="A56" s="152" t="s">
        <v>228</v>
      </c>
      <c r="B56" s="152" t="s">
        <v>229</v>
      </c>
      <c r="C56" s="152" t="s">
        <v>230</v>
      </c>
      <c r="D56" s="152" t="s">
        <v>231</v>
      </c>
      <c r="E56" s="152" t="s">
        <v>232</v>
      </c>
      <c r="F56" s="153" t="s">
        <v>233</v>
      </c>
      <c r="G56" s="152" t="s">
        <v>234</v>
      </c>
      <c r="H56" s="152" t="s">
        <v>235</v>
      </c>
      <c r="I56" s="152" t="s">
        <v>236</v>
      </c>
      <c r="J56" s="152" t="s">
        <v>237</v>
      </c>
      <c r="K56" s="152" t="s">
        <v>238</v>
      </c>
      <c r="L56" s="152" t="s">
        <v>239</v>
      </c>
      <c r="M56" s="152" t="s">
        <v>240</v>
      </c>
      <c r="N56" s="152" t="s">
        <v>241</v>
      </c>
      <c r="O56" s="152" t="s">
        <v>242</v>
      </c>
      <c r="P56" s="152" t="s">
        <v>242</v>
      </c>
      <c r="Q56" s="152" t="s">
        <v>243</v>
      </c>
      <c r="R56" s="152" t="s">
        <v>244</v>
      </c>
      <c r="S56" s="152" t="s">
        <v>245</v>
      </c>
      <c r="T56" s="152" t="s">
        <v>246</v>
      </c>
      <c r="U56" s="139"/>
      <c r="V56" s="139"/>
      <c r="W56" s="139"/>
    </row>
    <row r="57" spans="1:36" ht="14.4" x14ac:dyDescent="0.3">
      <c r="A57" s="155">
        <v>12033</v>
      </c>
      <c r="B57" s="189" t="s">
        <v>247</v>
      </c>
      <c r="C57" s="189" t="s">
        <v>248</v>
      </c>
      <c r="D57" s="189" t="s">
        <v>249</v>
      </c>
      <c r="E57" s="190">
        <v>45078</v>
      </c>
      <c r="F57" s="191">
        <v>51470</v>
      </c>
      <c r="G57" s="190">
        <v>51470</v>
      </c>
      <c r="H57" s="192" t="s">
        <v>250</v>
      </c>
      <c r="I57" s="189" t="s">
        <v>64</v>
      </c>
      <c r="J57" s="189" t="s">
        <v>251</v>
      </c>
      <c r="K57" s="189" t="s">
        <v>252</v>
      </c>
      <c r="L57" s="189" t="s">
        <v>252</v>
      </c>
      <c r="M57" s="189" t="s">
        <v>253</v>
      </c>
      <c r="N57" s="154">
        <v>40</v>
      </c>
      <c r="O57" s="154">
        <v>40</v>
      </c>
      <c r="P57" s="154">
        <v>0</v>
      </c>
      <c r="Q57" s="154" t="s">
        <v>254</v>
      </c>
      <c r="R57" s="154" t="s">
        <v>255</v>
      </c>
      <c r="S57" s="154">
        <v>40</v>
      </c>
      <c r="T57" s="154">
        <v>80</v>
      </c>
      <c r="U57" s="139"/>
      <c r="V57" s="139"/>
      <c r="W57" s="139"/>
    </row>
    <row r="58" spans="1:36" ht="14.4" x14ac:dyDescent="0.3">
      <c r="A58" s="159">
        <v>12032</v>
      </c>
      <c r="B58" s="193" t="s">
        <v>174</v>
      </c>
      <c r="C58" s="193" t="s">
        <v>256</v>
      </c>
      <c r="D58" s="193" t="s">
        <v>257</v>
      </c>
      <c r="E58" s="194">
        <v>45078</v>
      </c>
      <c r="F58" s="195">
        <v>51560</v>
      </c>
      <c r="G58" s="194">
        <v>51560</v>
      </c>
      <c r="H58" s="196" t="s">
        <v>250</v>
      </c>
      <c r="I58" s="193" t="s">
        <v>64</v>
      </c>
      <c r="J58" s="193" t="s">
        <v>251</v>
      </c>
      <c r="K58" s="193" t="s">
        <v>252</v>
      </c>
      <c r="L58" s="193" t="s">
        <v>252</v>
      </c>
      <c r="M58" s="193" t="s">
        <v>253</v>
      </c>
      <c r="N58" s="158">
        <v>5</v>
      </c>
      <c r="O58" s="158">
        <v>5</v>
      </c>
      <c r="P58" s="158">
        <v>0</v>
      </c>
      <c r="Q58" s="158" t="s">
        <v>254</v>
      </c>
      <c r="R58" s="158" t="s">
        <v>255</v>
      </c>
      <c r="S58" s="158">
        <v>5</v>
      </c>
      <c r="T58" s="158">
        <v>10</v>
      </c>
      <c r="U58" s="139"/>
      <c r="V58" s="139"/>
      <c r="W58" s="139"/>
    </row>
    <row r="59" spans="1:36" ht="14.4" x14ac:dyDescent="0.3">
      <c r="A59" s="155">
        <v>2836</v>
      </c>
      <c r="B59" s="189" t="s">
        <v>258</v>
      </c>
      <c r="C59" s="189" t="s">
        <v>259</v>
      </c>
      <c r="D59" s="189" t="s">
        <v>258</v>
      </c>
      <c r="E59" s="190">
        <v>45078</v>
      </c>
      <c r="F59" s="197">
        <v>49458</v>
      </c>
      <c r="G59" s="197">
        <v>49458</v>
      </c>
      <c r="H59" s="192" t="s">
        <v>260</v>
      </c>
      <c r="I59" s="189" t="s">
        <v>64</v>
      </c>
      <c r="J59" s="189" t="s">
        <v>251</v>
      </c>
      <c r="K59" s="189" t="s">
        <v>261</v>
      </c>
      <c r="L59" s="189" t="s">
        <v>261</v>
      </c>
      <c r="M59" s="189" t="s">
        <v>253</v>
      </c>
      <c r="N59" s="154">
        <v>14.5</v>
      </c>
      <c r="O59" s="154"/>
      <c r="P59" s="154">
        <v>0</v>
      </c>
      <c r="Q59" s="154" t="s">
        <v>254</v>
      </c>
      <c r="R59" s="154" t="s">
        <v>262</v>
      </c>
      <c r="S59" s="154">
        <v>14.5</v>
      </c>
      <c r="T59" s="154">
        <v>0</v>
      </c>
      <c r="U59" s="139"/>
      <c r="V59" s="139"/>
      <c r="W59" s="139"/>
    </row>
  </sheetData>
  <autoFilter ref="A3:AQ39" xr:uid="{F910DFD0-0C3F-4E14-B249-495CF3BA17C6}"/>
  <mergeCells count="3">
    <mergeCell ref="F47:F50"/>
    <mergeCell ref="J48:J50"/>
    <mergeCell ref="A54:T54"/>
  </mergeCells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A49B6-1A2B-47F9-B048-07BB9540D88A}">
  <dimension ref="A1:AL59"/>
  <sheetViews>
    <sheetView topLeftCell="A39" zoomScale="90" zoomScaleNormal="90" workbookViewId="0">
      <selection activeCell="H49" sqref="H49"/>
    </sheetView>
  </sheetViews>
  <sheetFormatPr defaultColWidth="8.6640625" defaultRowHeight="13.8" x14ac:dyDescent="0.3"/>
  <cols>
    <col min="1" max="1" width="25.5546875" style="127" customWidth="1"/>
    <col min="2" max="2" width="16.109375" style="60" customWidth="1"/>
    <col min="3" max="3" width="23.44140625" style="60" customWidth="1"/>
    <col min="4" max="4" width="40.5546875" style="60" customWidth="1"/>
    <col min="5" max="5" width="19.109375" style="60" customWidth="1"/>
    <col min="6" max="6" width="25.5546875" style="60" customWidth="1"/>
    <col min="7" max="7" width="18.109375" style="60" bestFit="1" customWidth="1"/>
    <col min="8" max="8" width="13.109375" style="61" customWidth="1"/>
    <col min="9" max="9" width="12.6640625" style="61" customWidth="1"/>
    <col min="10" max="10" width="11.109375" style="60" customWidth="1"/>
    <col min="11" max="16" width="14.5546875" style="60" customWidth="1"/>
    <col min="17" max="17" width="11.109375" style="60" customWidth="1"/>
    <col min="18" max="18" width="12.88671875" style="60" customWidth="1"/>
    <col min="19" max="19" width="12.33203125" style="60" customWidth="1"/>
    <col min="20" max="20" width="13" style="60" customWidth="1"/>
    <col min="21" max="21" width="10.44140625" style="60" customWidth="1"/>
    <col min="22" max="22" width="10.5546875" style="60" customWidth="1"/>
    <col min="23" max="23" width="10.109375" style="60" customWidth="1"/>
    <col min="24" max="24" width="16.88671875" style="60" bestFit="1" customWidth="1"/>
    <col min="25" max="25" width="11.44140625" style="60" customWidth="1"/>
    <col min="26" max="26" width="10.44140625" style="60" customWidth="1"/>
    <col min="27" max="27" width="11" style="60" customWidth="1"/>
    <col min="28" max="29" width="10.44140625" style="60" customWidth="1"/>
    <col min="30" max="30" width="12.44140625" style="60" customWidth="1"/>
    <col min="31" max="31" width="15.5546875" style="60" bestFit="1" customWidth="1"/>
    <col min="32" max="39" width="10.5546875" style="60" customWidth="1"/>
    <col min="40" max="40" width="11.44140625" style="60" customWidth="1"/>
    <col min="41" max="43" width="10.5546875" style="60" customWidth="1"/>
    <col min="44" max="16384" width="8.6640625" style="60"/>
  </cols>
  <sheetData>
    <row r="1" spans="1:38" x14ac:dyDescent="0.3">
      <c r="A1" s="60"/>
      <c r="C1" s="127"/>
      <c r="H1" s="60"/>
      <c r="I1" s="60"/>
      <c r="K1" s="61"/>
      <c r="L1" s="61"/>
      <c r="M1" s="61"/>
      <c r="N1" s="61"/>
      <c r="O1" s="61"/>
      <c r="P1" s="61"/>
      <c r="Q1" s="61"/>
      <c r="R1" s="61"/>
      <c r="S1" s="61"/>
      <c r="T1" s="61"/>
    </row>
    <row r="2" spans="1:38" x14ac:dyDescent="0.3">
      <c r="A2" s="163"/>
      <c r="B2" s="164"/>
      <c r="C2" s="165"/>
      <c r="D2" s="164"/>
      <c r="E2" s="164"/>
      <c r="F2" s="164"/>
      <c r="G2" s="164"/>
      <c r="H2" s="164"/>
      <c r="I2" s="164"/>
      <c r="J2" s="164"/>
      <c r="K2" s="166"/>
      <c r="L2" s="62" t="s">
        <v>78</v>
      </c>
      <c r="M2" s="62" t="s">
        <v>79</v>
      </c>
      <c r="N2" s="62" t="s">
        <v>80</v>
      </c>
      <c r="O2" s="62" t="s">
        <v>81</v>
      </c>
      <c r="P2" s="62" t="s">
        <v>82</v>
      </c>
      <c r="Q2" s="62" t="s">
        <v>83</v>
      </c>
      <c r="R2" s="62" t="s">
        <v>84</v>
      </c>
      <c r="S2" s="62" t="s">
        <v>85</v>
      </c>
      <c r="T2" s="62" t="s">
        <v>86</v>
      </c>
      <c r="U2" s="62" t="s">
        <v>87</v>
      </c>
      <c r="V2" s="62" t="s">
        <v>88</v>
      </c>
      <c r="W2" s="62" t="s">
        <v>89</v>
      </c>
      <c r="Y2" s="62" t="s">
        <v>78</v>
      </c>
      <c r="Z2" s="62" t="s">
        <v>79</v>
      </c>
      <c r="AA2" s="62" t="s">
        <v>80</v>
      </c>
      <c r="AB2" s="62" t="s">
        <v>81</v>
      </c>
      <c r="AC2" s="62" t="s">
        <v>82</v>
      </c>
      <c r="AD2" s="62" t="s">
        <v>83</v>
      </c>
      <c r="AE2" s="62" t="s">
        <v>84</v>
      </c>
      <c r="AF2" s="62" t="s">
        <v>85</v>
      </c>
      <c r="AG2" s="62" t="s">
        <v>86</v>
      </c>
      <c r="AH2" s="62" t="s">
        <v>87</v>
      </c>
      <c r="AI2" s="62" t="s">
        <v>88</v>
      </c>
      <c r="AJ2" s="62" t="s">
        <v>89</v>
      </c>
    </row>
    <row r="3" spans="1:38" ht="79.8" x14ac:dyDescent="0.3">
      <c r="A3" s="64" t="s">
        <v>90</v>
      </c>
      <c r="B3" s="64" t="s">
        <v>91</v>
      </c>
      <c r="C3" s="65" t="s">
        <v>92</v>
      </c>
      <c r="D3" s="66" t="s">
        <v>93</v>
      </c>
      <c r="E3" s="67" t="s">
        <v>4</v>
      </c>
      <c r="F3" s="67" t="s">
        <v>5</v>
      </c>
      <c r="G3" s="68" t="s">
        <v>6</v>
      </c>
      <c r="H3" s="68" t="s">
        <v>94</v>
      </c>
      <c r="I3" s="68" t="s">
        <v>263</v>
      </c>
      <c r="J3" s="68" t="s">
        <v>10</v>
      </c>
      <c r="K3" s="68" t="s">
        <v>11</v>
      </c>
      <c r="L3" s="68" t="s">
        <v>95</v>
      </c>
      <c r="M3" s="68" t="s">
        <v>95</v>
      </c>
      <c r="N3" s="68" t="s">
        <v>95</v>
      </c>
      <c r="O3" s="68" t="s">
        <v>95</v>
      </c>
      <c r="P3" s="67" t="s">
        <v>95</v>
      </c>
      <c r="Q3" s="67" t="s">
        <v>95</v>
      </c>
      <c r="R3" s="67" t="s">
        <v>95</v>
      </c>
      <c r="S3" s="67" t="s">
        <v>95</v>
      </c>
      <c r="T3" s="67" t="s">
        <v>95</v>
      </c>
      <c r="U3" s="67" t="s">
        <v>95</v>
      </c>
      <c r="V3" s="67" t="s">
        <v>95</v>
      </c>
      <c r="W3" s="67" t="s">
        <v>95</v>
      </c>
      <c r="X3" s="167"/>
      <c r="Y3" s="68" t="s">
        <v>96</v>
      </c>
      <c r="Z3" s="68" t="s">
        <v>96</v>
      </c>
      <c r="AA3" s="68" t="s">
        <v>96</v>
      </c>
      <c r="AB3" s="67" t="s">
        <v>96</v>
      </c>
      <c r="AC3" s="67" t="s">
        <v>96</v>
      </c>
      <c r="AD3" s="67" t="s">
        <v>96</v>
      </c>
      <c r="AE3" s="67" t="s">
        <v>96</v>
      </c>
      <c r="AF3" s="67" t="s">
        <v>96</v>
      </c>
      <c r="AG3" s="67" t="s">
        <v>96</v>
      </c>
      <c r="AH3" s="67" t="s">
        <v>96</v>
      </c>
      <c r="AI3" s="67" t="s">
        <v>96</v>
      </c>
      <c r="AJ3" s="68" t="s">
        <v>96</v>
      </c>
    </row>
    <row r="4" spans="1:38" x14ac:dyDescent="0.3">
      <c r="A4" s="168" t="s">
        <v>97</v>
      </c>
      <c r="B4" s="70" t="s">
        <v>35</v>
      </c>
      <c r="C4" s="71"/>
      <c r="D4" s="72" t="s">
        <v>98</v>
      </c>
      <c r="E4" s="73" t="s">
        <v>99</v>
      </c>
      <c r="F4" s="74" t="s">
        <v>100</v>
      </c>
      <c r="G4" s="75">
        <v>20</v>
      </c>
      <c r="H4" s="76">
        <v>3</v>
      </c>
      <c r="I4" s="76">
        <v>1</v>
      </c>
      <c r="J4" s="77">
        <v>42735</v>
      </c>
      <c r="K4" s="78">
        <v>46386</v>
      </c>
      <c r="L4" s="75">
        <v>20</v>
      </c>
      <c r="M4" s="75">
        <v>20</v>
      </c>
      <c r="N4" s="75">
        <v>20</v>
      </c>
      <c r="O4" s="75">
        <v>20</v>
      </c>
      <c r="P4" s="75">
        <v>20</v>
      </c>
      <c r="Q4" s="75">
        <v>20</v>
      </c>
      <c r="R4" s="75">
        <v>20</v>
      </c>
      <c r="S4" s="75">
        <v>20</v>
      </c>
      <c r="T4" s="75">
        <v>20</v>
      </c>
      <c r="U4" s="75">
        <v>20</v>
      </c>
      <c r="V4" s="75">
        <v>20</v>
      </c>
      <c r="W4" s="75">
        <v>20</v>
      </c>
      <c r="X4" s="109"/>
      <c r="Y4" s="75">
        <v>40</v>
      </c>
      <c r="Z4" s="75">
        <v>40</v>
      </c>
      <c r="AA4" s="75">
        <v>40</v>
      </c>
      <c r="AB4" s="75">
        <v>40</v>
      </c>
      <c r="AC4" s="75">
        <v>40</v>
      </c>
      <c r="AD4" s="75">
        <v>40</v>
      </c>
      <c r="AE4" s="75">
        <v>40</v>
      </c>
      <c r="AF4" s="75">
        <v>40</v>
      </c>
      <c r="AG4" s="75">
        <v>40</v>
      </c>
      <c r="AH4" s="75">
        <v>40</v>
      </c>
      <c r="AI4" s="75">
        <v>40</v>
      </c>
      <c r="AJ4" s="75">
        <v>40</v>
      </c>
      <c r="AL4" s="79"/>
    </row>
    <row r="5" spans="1:38" x14ac:dyDescent="0.3">
      <c r="A5" s="168" t="s">
        <v>97</v>
      </c>
      <c r="B5" s="70" t="s">
        <v>35</v>
      </c>
      <c r="C5" s="71"/>
      <c r="D5" s="72" t="s">
        <v>101</v>
      </c>
      <c r="E5" s="72" t="s">
        <v>102</v>
      </c>
      <c r="F5" s="74" t="s">
        <v>100</v>
      </c>
      <c r="G5" s="75">
        <v>2</v>
      </c>
      <c r="H5" s="76">
        <v>1</v>
      </c>
      <c r="I5" s="76">
        <v>2</v>
      </c>
      <c r="J5" s="77">
        <v>43009</v>
      </c>
      <c r="K5" s="78">
        <v>46387</v>
      </c>
      <c r="L5" s="75">
        <v>2</v>
      </c>
      <c r="M5" s="75">
        <v>2</v>
      </c>
      <c r="N5" s="75">
        <v>2</v>
      </c>
      <c r="O5" s="75">
        <v>2</v>
      </c>
      <c r="P5" s="75">
        <v>2</v>
      </c>
      <c r="Q5" s="75">
        <v>2</v>
      </c>
      <c r="R5" s="75">
        <v>2</v>
      </c>
      <c r="S5" s="75">
        <v>2</v>
      </c>
      <c r="T5" s="75">
        <v>2</v>
      </c>
      <c r="U5" s="75">
        <v>2</v>
      </c>
      <c r="V5" s="75">
        <v>2</v>
      </c>
      <c r="W5" s="75">
        <v>2</v>
      </c>
      <c r="X5" s="109"/>
      <c r="Y5" s="75">
        <v>4</v>
      </c>
      <c r="Z5" s="75">
        <v>4</v>
      </c>
      <c r="AA5" s="75">
        <v>4</v>
      </c>
      <c r="AB5" s="75">
        <v>4</v>
      </c>
      <c r="AC5" s="75">
        <v>4</v>
      </c>
      <c r="AD5" s="75">
        <v>4</v>
      </c>
      <c r="AE5" s="75">
        <v>4</v>
      </c>
      <c r="AF5" s="75">
        <v>4</v>
      </c>
      <c r="AG5" s="75">
        <v>4</v>
      </c>
      <c r="AH5" s="75">
        <v>4</v>
      </c>
      <c r="AI5" s="75">
        <v>4</v>
      </c>
      <c r="AJ5" s="75">
        <v>4</v>
      </c>
      <c r="AL5" s="79"/>
    </row>
    <row r="6" spans="1:38" x14ac:dyDescent="0.3">
      <c r="A6" s="168" t="s">
        <v>103</v>
      </c>
      <c r="B6" s="70" t="s">
        <v>15</v>
      </c>
      <c r="C6" s="71"/>
      <c r="D6" s="72" t="s">
        <v>104</v>
      </c>
      <c r="E6" s="72" t="s">
        <v>105</v>
      </c>
      <c r="F6" s="74" t="s">
        <v>100</v>
      </c>
      <c r="G6" s="75">
        <v>26</v>
      </c>
      <c r="H6" s="76"/>
      <c r="I6" s="76">
        <v>4</v>
      </c>
      <c r="J6" s="77">
        <v>43282</v>
      </c>
      <c r="K6" s="78">
        <v>45727</v>
      </c>
      <c r="L6" s="75">
        <v>26</v>
      </c>
      <c r="M6" s="75">
        <v>26</v>
      </c>
      <c r="N6" s="80"/>
      <c r="O6" s="80"/>
      <c r="P6" s="80"/>
      <c r="Q6" s="80"/>
      <c r="R6" s="80"/>
      <c r="S6" s="80"/>
      <c r="T6" s="80"/>
      <c r="U6" s="80"/>
      <c r="V6" s="80"/>
      <c r="W6" s="80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L6" s="79"/>
    </row>
    <row r="7" spans="1:38" x14ac:dyDescent="0.3">
      <c r="A7" s="168" t="s">
        <v>126</v>
      </c>
      <c r="B7" s="70" t="s">
        <v>35</v>
      </c>
      <c r="C7" s="71"/>
      <c r="D7" s="72" t="s">
        <v>127</v>
      </c>
      <c r="E7" s="72" t="s">
        <v>128</v>
      </c>
      <c r="F7" s="74" t="s">
        <v>100</v>
      </c>
      <c r="G7" s="75">
        <v>47</v>
      </c>
      <c r="H7" s="76">
        <v>1</v>
      </c>
      <c r="I7" s="76">
        <v>4</v>
      </c>
      <c r="J7" s="77">
        <v>39282</v>
      </c>
      <c r="K7" s="78" t="s">
        <v>129</v>
      </c>
      <c r="L7" s="81">
        <v>49</v>
      </c>
      <c r="M7" s="81">
        <v>49</v>
      </c>
      <c r="N7" s="81">
        <v>49</v>
      </c>
      <c r="O7" s="81">
        <v>49</v>
      </c>
      <c r="P7" s="81">
        <v>49</v>
      </c>
      <c r="Q7" s="81">
        <v>49</v>
      </c>
      <c r="R7" s="81">
        <v>49</v>
      </c>
      <c r="S7" s="81">
        <v>49</v>
      </c>
      <c r="T7" s="81">
        <v>49</v>
      </c>
      <c r="U7" s="81">
        <v>49</v>
      </c>
      <c r="V7" s="81">
        <v>49</v>
      </c>
      <c r="W7" s="81">
        <v>49</v>
      </c>
      <c r="Y7" s="81">
        <v>49</v>
      </c>
      <c r="Z7" s="81">
        <v>49</v>
      </c>
      <c r="AA7" s="81">
        <v>49</v>
      </c>
      <c r="AB7" s="81">
        <v>49</v>
      </c>
      <c r="AC7" s="81">
        <v>49</v>
      </c>
      <c r="AD7" s="81">
        <v>49</v>
      </c>
      <c r="AE7" s="81">
        <v>49</v>
      </c>
      <c r="AF7" s="81">
        <v>49</v>
      </c>
      <c r="AG7" s="81">
        <v>49</v>
      </c>
      <c r="AH7" s="81">
        <v>49</v>
      </c>
      <c r="AI7" s="81">
        <v>49</v>
      </c>
      <c r="AJ7" s="81">
        <v>49</v>
      </c>
      <c r="AL7" s="79"/>
    </row>
    <row r="8" spans="1:38" x14ac:dyDescent="0.3">
      <c r="A8" s="168" t="s">
        <v>126</v>
      </c>
      <c r="B8" s="70" t="s">
        <v>35</v>
      </c>
      <c r="C8" s="71"/>
      <c r="D8" s="72" t="s">
        <v>130</v>
      </c>
      <c r="E8" s="72" t="s">
        <v>131</v>
      </c>
      <c r="F8" s="74" t="s">
        <v>100</v>
      </c>
      <c r="G8" s="75">
        <v>47.11</v>
      </c>
      <c r="H8" s="76">
        <v>1</v>
      </c>
      <c r="I8" s="76">
        <v>4</v>
      </c>
      <c r="J8" s="77">
        <v>39283</v>
      </c>
      <c r="K8" s="78" t="s">
        <v>129</v>
      </c>
      <c r="L8" s="81">
        <v>47.3</v>
      </c>
      <c r="M8" s="81">
        <v>47.3</v>
      </c>
      <c r="N8" s="81">
        <v>47.3</v>
      </c>
      <c r="O8" s="81">
        <v>47.3</v>
      </c>
      <c r="P8" s="81">
        <v>47.3</v>
      </c>
      <c r="Q8" s="81">
        <v>47.3</v>
      </c>
      <c r="R8" s="81">
        <v>47.3</v>
      </c>
      <c r="S8" s="81">
        <v>47.3</v>
      </c>
      <c r="T8" s="81">
        <v>47.3</v>
      </c>
      <c r="U8" s="81">
        <v>47.3</v>
      </c>
      <c r="V8" s="81">
        <v>47.3</v>
      </c>
      <c r="W8" s="81">
        <v>47.3</v>
      </c>
      <c r="Y8" s="81">
        <v>47.3</v>
      </c>
      <c r="Z8" s="81">
        <v>47.3</v>
      </c>
      <c r="AA8" s="81">
        <v>47.3</v>
      </c>
      <c r="AB8" s="81">
        <v>47.3</v>
      </c>
      <c r="AC8" s="81">
        <v>47.3</v>
      </c>
      <c r="AD8" s="81">
        <v>47.3</v>
      </c>
      <c r="AE8" s="81">
        <v>47.3</v>
      </c>
      <c r="AF8" s="81">
        <v>47.3</v>
      </c>
      <c r="AG8" s="81">
        <v>47.3</v>
      </c>
      <c r="AH8" s="81">
        <v>47.3</v>
      </c>
      <c r="AI8" s="81">
        <v>47.3</v>
      </c>
      <c r="AJ8" s="81">
        <v>47.3</v>
      </c>
      <c r="AL8" s="79"/>
    </row>
    <row r="9" spans="1:38" x14ac:dyDescent="0.3">
      <c r="A9" s="168" t="s">
        <v>126</v>
      </c>
      <c r="B9" s="70" t="s">
        <v>35</v>
      </c>
      <c r="C9" s="71"/>
      <c r="D9" s="72" t="s">
        <v>132</v>
      </c>
      <c r="E9" s="72" t="s">
        <v>133</v>
      </c>
      <c r="F9" s="74" t="s">
        <v>100</v>
      </c>
      <c r="G9" s="75">
        <v>45.64</v>
      </c>
      <c r="H9" s="76">
        <v>1</v>
      </c>
      <c r="I9" s="76">
        <v>4</v>
      </c>
      <c r="J9" s="77">
        <v>39280</v>
      </c>
      <c r="K9" s="78" t="s">
        <v>129</v>
      </c>
      <c r="L9" s="75">
        <v>45.64</v>
      </c>
      <c r="M9" s="75">
        <v>45.64</v>
      </c>
      <c r="N9" s="75">
        <v>45.64</v>
      </c>
      <c r="O9" s="75">
        <v>45.64</v>
      </c>
      <c r="P9" s="75">
        <v>45.64</v>
      </c>
      <c r="Q9" s="75">
        <v>45.64</v>
      </c>
      <c r="R9" s="75">
        <v>45.64</v>
      </c>
      <c r="S9" s="75">
        <v>45.64</v>
      </c>
      <c r="T9" s="75">
        <v>45.64</v>
      </c>
      <c r="U9" s="75">
        <v>45.64</v>
      </c>
      <c r="V9" s="75">
        <v>45.64</v>
      </c>
      <c r="W9" s="75">
        <v>45.64</v>
      </c>
      <c r="Y9" s="75">
        <v>45.64</v>
      </c>
      <c r="Z9" s="75">
        <v>45.64</v>
      </c>
      <c r="AA9" s="75">
        <v>45.64</v>
      </c>
      <c r="AB9" s="75">
        <v>45.64</v>
      </c>
      <c r="AC9" s="75">
        <v>45.64</v>
      </c>
      <c r="AD9" s="75">
        <v>45.64</v>
      </c>
      <c r="AE9" s="75">
        <v>45.64</v>
      </c>
      <c r="AF9" s="75">
        <v>45.64</v>
      </c>
      <c r="AG9" s="75">
        <v>45.64</v>
      </c>
      <c r="AH9" s="75">
        <v>45.64</v>
      </c>
      <c r="AI9" s="75">
        <v>45.64</v>
      </c>
      <c r="AJ9" s="75">
        <v>45.64</v>
      </c>
      <c r="AL9" s="79"/>
    </row>
    <row r="10" spans="1:38" x14ac:dyDescent="0.3">
      <c r="A10" s="168" t="s">
        <v>134</v>
      </c>
      <c r="B10" s="70" t="s">
        <v>35</v>
      </c>
      <c r="C10" s="71"/>
      <c r="D10" s="72" t="s">
        <v>135</v>
      </c>
      <c r="E10" s="72" t="s">
        <v>136</v>
      </c>
      <c r="F10" s="74" t="s">
        <v>48</v>
      </c>
      <c r="G10" s="75">
        <v>47.2</v>
      </c>
      <c r="H10" s="76">
        <v>1</v>
      </c>
      <c r="I10" s="76">
        <v>4</v>
      </c>
      <c r="J10" s="77">
        <v>40026</v>
      </c>
      <c r="K10" s="78" t="s">
        <v>129</v>
      </c>
      <c r="L10" s="81">
        <v>48.56</v>
      </c>
      <c r="M10" s="81">
        <v>48.56</v>
      </c>
      <c r="N10" s="81">
        <v>48.56</v>
      </c>
      <c r="O10" s="81">
        <v>48.56</v>
      </c>
      <c r="P10" s="81">
        <v>48.56</v>
      </c>
      <c r="Q10" s="81">
        <v>48.56</v>
      </c>
      <c r="R10" s="81">
        <v>48.56</v>
      </c>
      <c r="S10" s="81">
        <v>48.56</v>
      </c>
      <c r="T10" s="81">
        <v>48.56</v>
      </c>
      <c r="U10" s="81">
        <v>48.56</v>
      </c>
      <c r="V10" s="81">
        <v>48.56</v>
      </c>
      <c r="W10" s="81">
        <v>48.56</v>
      </c>
      <c r="Y10" s="81">
        <v>48.56</v>
      </c>
      <c r="Z10" s="81">
        <v>48.56</v>
      </c>
      <c r="AA10" s="81">
        <v>48.56</v>
      </c>
      <c r="AB10" s="81">
        <v>48.56</v>
      </c>
      <c r="AC10" s="81">
        <v>48.56</v>
      </c>
      <c r="AD10" s="81">
        <v>48.56</v>
      </c>
      <c r="AE10" s="81">
        <v>48.56</v>
      </c>
      <c r="AF10" s="81">
        <v>48.56</v>
      </c>
      <c r="AG10" s="81">
        <v>48.56</v>
      </c>
      <c r="AH10" s="81">
        <v>48.56</v>
      </c>
      <c r="AI10" s="81">
        <v>48.56</v>
      </c>
      <c r="AJ10" s="81">
        <v>48.56</v>
      </c>
      <c r="AL10" s="79"/>
    </row>
    <row r="11" spans="1:38" x14ac:dyDescent="0.3">
      <c r="A11" s="168" t="s">
        <v>126</v>
      </c>
      <c r="B11" s="70" t="s">
        <v>35</v>
      </c>
      <c r="C11" s="71"/>
      <c r="D11" s="72" t="s">
        <v>137</v>
      </c>
      <c r="E11" s="72" t="s">
        <v>138</v>
      </c>
      <c r="F11" s="74" t="s">
        <v>100</v>
      </c>
      <c r="G11" s="75">
        <v>46</v>
      </c>
      <c r="H11" s="76">
        <v>1</v>
      </c>
      <c r="I11" s="76">
        <v>4</v>
      </c>
      <c r="J11" s="77">
        <v>39282</v>
      </c>
      <c r="K11" s="78" t="s">
        <v>129</v>
      </c>
      <c r="L11" s="81">
        <v>47.18</v>
      </c>
      <c r="M11" s="81">
        <v>47.18</v>
      </c>
      <c r="N11" s="81">
        <v>47.18</v>
      </c>
      <c r="O11" s="81">
        <v>47.18</v>
      </c>
      <c r="P11" s="81">
        <v>47.18</v>
      </c>
      <c r="Q11" s="81">
        <v>47.18</v>
      </c>
      <c r="R11" s="81">
        <v>47.18</v>
      </c>
      <c r="S11" s="81">
        <v>47.18</v>
      </c>
      <c r="T11" s="81">
        <v>47.18</v>
      </c>
      <c r="U11" s="81">
        <v>47.18</v>
      </c>
      <c r="V11" s="81">
        <v>47.18</v>
      </c>
      <c r="W11" s="81">
        <v>47.18</v>
      </c>
      <c r="Y11" s="81">
        <v>47.18</v>
      </c>
      <c r="Z11" s="81">
        <v>47.18</v>
      </c>
      <c r="AA11" s="81">
        <v>47.18</v>
      </c>
      <c r="AB11" s="81">
        <v>47.18</v>
      </c>
      <c r="AC11" s="81">
        <v>47.18</v>
      </c>
      <c r="AD11" s="81">
        <v>47.18</v>
      </c>
      <c r="AE11" s="81">
        <v>47.18</v>
      </c>
      <c r="AF11" s="81">
        <v>47.18</v>
      </c>
      <c r="AG11" s="81">
        <v>47.18</v>
      </c>
      <c r="AH11" s="81">
        <v>47.18</v>
      </c>
      <c r="AI11" s="81">
        <v>47.18</v>
      </c>
      <c r="AJ11" s="81">
        <v>47.18</v>
      </c>
      <c r="AL11" s="79"/>
    </row>
    <row r="12" spans="1:38" x14ac:dyDescent="0.3">
      <c r="A12" s="168" t="s">
        <v>139</v>
      </c>
      <c r="B12" s="70" t="s">
        <v>35</v>
      </c>
      <c r="C12" s="71" t="s">
        <v>140</v>
      </c>
      <c r="D12" s="72" t="s">
        <v>141</v>
      </c>
      <c r="E12" s="72" t="s">
        <v>142</v>
      </c>
      <c r="F12" s="74" t="s">
        <v>100</v>
      </c>
      <c r="G12" s="75">
        <v>10</v>
      </c>
      <c r="H12" s="76">
        <v>1</v>
      </c>
      <c r="I12" s="76">
        <v>1</v>
      </c>
      <c r="J12" s="77">
        <v>42917</v>
      </c>
      <c r="K12" s="78">
        <v>46568</v>
      </c>
      <c r="L12" s="75">
        <v>10</v>
      </c>
      <c r="M12" s="75">
        <v>10</v>
      </c>
      <c r="N12" s="75">
        <v>10</v>
      </c>
      <c r="O12" s="75">
        <v>10</v>
      </c>
      <c r="P12" s="75">
        <v>10</v>
      </c>
      <c r="Q12" s="75">
        <v>10</v>
      </c>
      <c r="R12" s="75">
        <v>10</v>
      </c>
      <c r="S12" s="75">
        <v>10</v>
      </c>
      <c r="T12" s="75">
        <v>10</v>
      </c>
      <c r="U12" s="75">
        <v>10</v>
      </c>
      <c r="V12" s="75">
        <v>10</v>
      </c>
      <c r="W12" s="75">
        <v>10</v>
      </c>
      <c r="Y12" s="75">
        <v>20</v>
      </c>
      <c r="Z12" s="75">
        <v>20</v>
      </c>
      <c r="AA12" s="75">
        <v>20</v>
      </c>
      <c r="AB12" s="75">
        <v>20</v>
      </c>
      <c r="AC12" s="75">
        <v>20</v>
      </c>
      <c r="AD12" s="75">
        <v>20</v>
      </c>
      <c r="AE12" s="75">
        <v>20</v>
      </c>
      <c r="AF12" s="75">
        <v>20</v>
      </c>
      <c r="AG12" s="75">
        <v>20</v>
      </c>
      <c r="AH12" s="75">
        <v>20</v>
      </c>
      <c r="AI12" s="75">
        <v>20</v>
      </c>
      <c r="AJ12" s="75">
        <v>20</v>
      </c>
      <c r="AL12" s="79"/>
    </row>
    <row r="13" spans="1:38" x14ac:dyDescent="0.3">
      <c r="A13" s="168" t="s">
        <v>139</v>
      </c>
      <c r="B13" s="70" t="s">
        <v>35</v>
      </c>
      <c r="C13" s="71" t="s">
        <v>140</v>
      </c>
      <c r="D13" s="72" t="s">
        <v>143</v>
      </c>
      <c r="E13" s="72" t="s">
        <v>144</v>
      </c>
      <c r="F13" s="74" t="s">
        <v>100</v>
      </c>
      <c r="G13" s="75">
        <v>10</v>
      </c>
      <c r="H13" s="76">
        <v>1</v>
      </c>
      <c r="I13" s="76">
        <v>1</v>
      </c>
      <c r="J13" s="77">
        <v>42917</v>
      </c>
      <c r="K13" s="78">
        <v>46568</v>
      </c>
      <c r="L13" s="75">
        <v>10</v>
      </c>
      <c r="M13" s="75">
        <v>10</v>
      </c>
      <c r="N13" s="75">
        <v>10</v>
      </c>
      <c r="O13" s="75">
        <v>10</v>
      </c>
      <c r="P13" s="75">
        <v>10</v>
      </c>
      <c r="Q13" s="75">
        <v>10</v>
      </c>
      <c r="R13" s="75">
        <v>10</v>
      </c>
      <c r="S13" s="75">
        <v>10</v>
      </c>
      <c r="T13" s="75">
        <v>10</v>
      </c>
      <c r="U13" s="75">
        <v>10</v>
      </c>
      <c r="V13" s="75">
        <v>10</v>
      </c>
      <c r="W13" s="75">
        <v>10</v>
      </c>
      <c r="Y13" s="75">
        <v>20</v>
      </c>
      <c r="Z13" s="75">
        <v>20</v>
      </c>
      <c r="AA13" s="75">
        <v>20</v>
      </c>
      <c r="AB13" s="75">
        <v>20</v>
      </c>
      <c r="AC13" s="75">
        <v>20</v>
      </c>
      <c r="AD13" s="75">
        <v>20</v>
      </c>
      <c r="AE13" s="75">
        <v>20</v>
      </c>
      <c r="AF13" s="75">
        <v>20</v>
      </c>
      <c r="AG13" s="75">
        <v>20</v>
      </c>
      <c r="AH13" s="75">
        <v>20</v>
      </c>
      <c r="AI13" s="75">
        <v>20</v>
      </c>
      <c r="AJ13" s="75">
        <v>20</v>
      </c>
      <c r="AL13" s="79"/>
    </row>
    <row r="14" spans="1:38" x14ac:dyDescent="0.3">
      <c r="A14" s="168" t="s">
        <v>145</v>
      </c>
      <c r="B14" s="70" t="s">
        <v>35</v>
      </c>
      <c r="C14" s="71"/>
      <c r="D14" s="72" t="s">
        <v>146</v>
      </c>
      <c r="E14" s="72" t="s">
        <v>147</v>
      </c>
      <c r="F14" s="74" t="s">
        <v>100</v>
      </c>
      <c r="G14" s="75">
        <v>2.81</v>
      </c>
      <c r="H14" s="76" t="s">
        <v>149</v>
      </c>
      <c r="I14" s="76">
        <v>4</v>
      </c>
      <c r="J14" s="77">
        <v>32140</v>
      </c>
      <c r="K14" s="78">
        <v>46265.999988425923</v>
      </c>
      <c r="L14" s="75">
        <v>3.34</v>
      </c>
      <c r="M14" s="75">
        <v>0.03</v>
      </c>
      <c r="N14" s="75">
        <v>5.47</v>
      </c>
      <c r="O14" s="75">
        <v>9.74</v>
      </c>
      <c r="P14" s="75">
        <v>2.58</v>
      </c>
      <c r="Q14" s="75">
        <v>3</v>
      </c>
      <c r="R14" s="75">
        <v>3.77</v>
      </c>
      <c r="S14" s="75">
        <v>2.81</v>
      </c>
      <c r="T14" s="75">
        <v>3.42</v>
      </c>
      <c r="U14" s="75">
        <v>2.87</v>
      </c>
      <c r="V14" s="75">
        <v>1.39</v>
      </c>
      <c r="W14" s="75">
        <v>3.47</v>
      </c>
      <c r="Y14" s="75" t="s">
        <v>149</v>
      </c>
      <c r="Z14" s="75" t="s">
        <v>149</v>
      </c>
      <c r="AA14" s="75" t="s">
        <v>149</v>
      </c>
      <c r="AB14" s="75" t="s">
        <v>149</v>
      </c>
      <c r="AC14" s="75" t="s">
        <v>149</v>
      </c>
      <c r="AD14" s="75" t="s">
        <v>149</v>
      </c>
      <c r="AE14" s="75" t="s">
        <v>149</v>
      </c>
      <c r="AF14" s="75" t="s">
        <v>149</v>
      </c>
      <c r="AG14" s="75" t="s">
        <v>149</v>
      </c>
      <c r="AH14" s="75" t="s">
        <v>149</v>
      </c>
      <c r="AI14" s="75" t="s">
        <v>149</v>
      </c>
      <c r="AJ14" s="75" t="s">
        <v>149</v>
      </c>
      <c r="AL14" s="79"/>
    </row>
    <row r="15" spans="1:38" x14ac:dyDescent="0.3">
      <c r="A15" s="168" t="s">
        <v>153</v>
      </c>
      <c r="B15" s="70" t="s">
        <v>35</v>
      </c>
      <c r="C15" s="71" t="s">
        <v>154</v>
      </c>
      <c r="D15" s="72" t="s">
        <v>155</v>
      </c>
      <c r="E15" s="72" t="s">
        <v>156</v>
      </c>
      <c r="F15" s="74" t="s">
        <v>100</v>
      </c>
      <c r="G15" s="75">
        <v>674.7</v>
      </c>
      <c r="H15" s="76">
        <v>1</v>
      </c>
      <c r="I15" s="76">
        <v>4</v>
      </c>
      <c r="J15" s="77">
        <v>43983</v>
      </c>
      <c r="K15" s="78">
        <v>51287</v>
      </c>
      <c r="L15" s="75">
        <v>674.7</v>
      </c>
      <c r="M15" s="75">
        <v>674.7</v>
      </c>
      <c r="N15" s="75">
        <v>674.7</v>
      </c>
      <c r="O15" s="75">
        <v>674.7</v>
      </c>
      <c r="P15" s="75">
        <v>674.7</v>
      </c>
      <c r="Q15" s="75">
        <v>674.7</v>
      </c>
      <c r="R15" s="75">
        <v>674.7</v>
      </c>
      <c r="S15" s="75">
        <v>674.7</v>
      </c>
      <c r="T15" s="75">
        <v>674.7</v>
      </c>
      <c r="U15" s="75">
        <v>674.7</v>
      </c>
      <c r="V15" s="75">
        <v>674.7</v>
      </c>
      <c r="W15" s="75">
        <v>674.7</v>
      </c>
      <c r="Y15" s="75">
        <v>541.94000000000005</v>
      </c>
      <c r="Z15" s="75">
        <v>541.94000000000005</v>
      </c>
      <c r="AA15" s="75">
        <v>541.94000000000005</v>
      </c>
      <c r="AB15" s="75">
        <v>541.94000000000005</v>
      </c>
      <c r="AC15" s="75">
        <v>541.94000000000005</v>
      </c>
      <c r="AD15" s="75">
        <v>541.94000000000005</v>
      </c>
      <c r="AE15" s="75">
        <v>541.94000000000005</v>
      </c>
      <c r="AF15" s="75">
        <v>541.94000000000005</v>
      </c>
      <c r="AG15" s="75">
        <v>541.94000000000005</v>
      </c>
      <c r="AH15" s="75">
        <v>541.94000000000005</v>
      </c>
      <c r="AI15" s="75">
        <v>541.94000000000005</v>
      </c>
      <c r="AJ15" s="75">
        <v>541.94000000000005</v>
      </c>
      <c r="AL15" s="79"/>
    </row>
    <row r="16" spans="1:38" x14ac:dyDescent="0.3">
      <c r="A16" s="168" t="s">
        <v>153</v>
      </c>
      <c r="B16" s="70" t="s">
        <v>35</v>
      </c>
      <c r="C16" s="71" t="s">
        <v>154</v>
      </c>
      <c r="D16" s="72" t="s">
        <v>157</v>
      </c>
      <c r="E16" s="72" t="s">
        <v>158</v>
      </c>
      <c r="F16" s="74" t="s">
        <v>100</v>
      </c>
      <c r="G16" s="75">
        <v>673.8</v>
      </c>
      <c r="H16" s="76">
        <v>1</v>
      </c>
      <c r="I16" s="76">
        <v>4</v>
      </c>
      <c r="J16" s="77">
        <v>43952</v>
      </c>
      <c r="K16" s="78">
        <v>51256</v>
      </c>
      <c r="L16" s="75">
        <v>673.8</v>
      </c>
      <c r="M16" s="75">
        <v>673.8</v>
      </c>
      <c r="N16" s="75">
        <v>673.8</v>
      </c>
      <c r="O16" s="75">
        <v>673.8</v>
      </c>
      <c r="P16" s="75">
        <v>673.8</v>
      </c>
      <c r="Q16" s="75">
        <v>673.8</v>
      </c>
      <c r="R16" s="75">
        <v>673.8</v>
      </c>
      <c r="S16" s="75">
        <v>673.8</v>
      </c>
      <c r="T16" s="75">
        <v>673.8</v>
      </c>
      <c r="U16" s="75">
        <v>673.8</v>
      </c>
      <c r="V16" s="75">
        <v>673.8</v>
      </c>
      <c r="W16" s="75">
        <v>673.8</v>
      </c>
      <c r="Y16" s="75">
        <v>534.64</v>
      </c>
      <c r="Z16" s="75">
        <v>534.64</v>
      </c>
      <c r="AA16" s="75">
        <v>534.64</v>
      </c>
      <c r="AB16" s="75">
        <v>534.64</v>
      </c>
      <c r="AC16" s="75">
        <v>534.64</v>
      </c>
      <c r="AD16" s="75">
        <v>534.64</v>
      </c>
      <c r="AE16" s="75">
        <v>534.64</v>
      </c>
      <c r="AF16" s="75">
        <v>534.64</v>
      </c>
      <c r="AG16" s="75">
        <v>534.64</v>
      </c>
      <c r="AH16" s="75">
        <v>534.64</v>
      </c>
      <c r="AI16" s="75">
        <v>534.64</v>
      </c>
      <c r="AJ16" s="75">
        <v>534.64</v>
      </c>
      <c r="AL16" s="79"/>
    </row>
    <row r="17" spans="1:38" x14ac:dyDescent="0.3">
      <c r="A17" s="168" t="s">
        <v>153</v>
      </c>
      <c r="B17" s="70" t="s">
        <v>35</v>
      </c>
      <c r="C17" s="71" t="s">
        <v>154</v>
      </c>
      <c r="D17" s="72" t="s">
        <v>159</v>
      </c>
      <c r="E17" s="72" t="s">
        <v>160</v>
      </c>
      <c r="F17" s="74" t="s">
        <v>100</v>
      </c>
      <c r="G17" s="75">
        <v>49</v>
      </c>
      <c r="H17" s="76">
        <v>1</v>
      </c>
      <c r="I17" s="76">
        <v>4</v>
      </c>
      <c r="J17" s="77">
        <v>44013</v>
      </c>
      <c r="K17" s="78">
        <v>51317</v>
      </c>
      <c r="L17" s="75">
        <v>49</v>
      </c>
      <c r="M17" s="75">
        <v>49</v>
      </c>
      <c r="N17" s="75">
        <v>49</v>
      </c>
      <c r="O17" s="75">
        <v>49</v>
      </c>
      <c r="P17" s="75">
        <v>49</v>
      </c>
      <c r="Q17" s="75">
        <v>49</v>
      </c>
      <c r="R17" s="75">
        <v>49</v>
      </c>
      <c r="S17" s="75">
        <v>49</v>
      </c>
      <c r="T17" s="75">
        <v>49</v>
      </c>
      <c r="U17" s="75">
        <v>49</v>
      </c>
      <c r="V17" s="75">
        <v>49</v>
      </c>
      <c r="W17" s="75">
        <v>49</v>
      </c>
      <c r="Y17" s="75">
        <v>49</v>
      </c>
      <c r="Z17" s="75">
        <v>49</v>
      </c>
      <c r="AA17" s="75">
        <v>49</v>
      </c>
      <c r="AB17" s="75">
        <v>49</v>
      </c>
      <c r="AC17" s="75">
        <v>49</v>
      </c>
      <c r="AD17" s="75">
        <v>49</v>
      </c>
      <c r="AE17" s="75">
        <v>49</v>
      </c>
      <c r="AF17" s="75">
        <v>49</v>
      </c>
      <c r="AG17" s="75">
        <v>49</v>
      </c>
      <c r="AH17" s="75">
        <v>49</v>
      </c>
      <c r="AI17" s="75">
        <v>49</v>
      </c>
      <c r="AJ17" s="75">
        <v>49</v>
      </c>
      <c r="AL17" s="79"/>
    </row>
    <row r="18" spans="1:38" x14ac:dyDescent="0.3">
      <c r="A18" s="168" t="s">
        <v>153</v>
      </c>
      <c r="B18" s="70" t="s">
        <v>35</v>
      </c>
      <c r="C18" s="71" t="s">
        <v>154</v>
      </c>
      <c r="D18" s="72" t="s">
        <v>159</v>
      </c>
      <c r="E18" s="72" t="s">
        <v>161</v>
      </c>
      <c r="F18" s="74" t="s">
        <v>100</v>
      </c>
      <c r="G18" s="75">
        <v>49</v>
      </c>
      <c r="H18" s="76">
        <v>1</v>
      </c>
      <c r="I18" s="76">
        <v>4</v>
      </c>
      <c r="J18" s="77">
        <v>44013</v>
      </c>
      <c r="K18" s="78">
        <v>51317</v>
      </c>
      <c r="L18" s="75">
        <v>49</v>
      </c>
      <c r="M18" s="75">
        <v>49</v>
      </c>
      <c r="N18" s="75">
        <v>49</v>
      </c>
      <c r="O18" s="75">
        <v>49</v>
      </c>
      <c r="P18" s="75">
        <v>49</v>
      </c>
      <c r="Q18" s="75">
        <v>49</v>
      </c>
      <c r="R18" s="75">
        <v>49</v>
      </c>
      <c r="S18" s="75">
        <v>49</v>
      </c>
      <c r="T18" s="75">
        <v>49</v>
      </c>
      <c r="U18" s="75">
        <v>49</v>
      </c>
      <c r="V18" s="75">
        <v>49</v>
      </c>
      <c r="W18" s="75">
        <v>49</v>
      </c>
      <c r="Y18" s="75">
        <v>49</v>
      </c>
      <c r="Z18" s="75">
        <v>49</v>
      </c>
      <c r="AA18" s="75">
        <v>49</v>
      </c>
      <c r="AB18" s="75">
        <v>49</v>
      </c>
      <c r="AC18" s="75">
        <v>49</v>
      </c>
      <c r="AD18" s="75">
        <v>49</v>
      </c>
      <c r="AE18" s="75">
        <v>49</v>
      </c>
      <c r="AF18" s="75">
        <v>49</v>
      </c>
      <c r="AG18" s="75">
        <v>49</v>
      </c>
      <c r="AH18" s="75">
        <v>49</v>
      </c>
      <c r="AI18" s="75">
        <v>49</v>
      </c>
      <c r="AJ18" s="75">
        <v>49</v>
      </c>
      <c r="AL18" s="79"/>
    </row>
    <row r="19" spans="1:38" x14ac:dyDescent="0.3">
      <c r="A19" s="168" t="s">
        <v>153</v>
      </c>
      <c r="B19" s="70" t="s">
        <v>35</v>
      </c>
      <c r="C19" s="71" t="s">
        <v>154</v>
      </c>
      <c r="D19" s="72" t="s">
        <v>162</v>
      </c>
      <c r="E19" s="72" t="s">
        <v>163</v>
      </c>
      <c r="F19" s="74" t="s">
        <v>100</v>
      </c>
      <c r="G19" s="75">
        <v>100</v>
      </c>
      <c r="H19" s="83">
        <v>1</v>
      </c>
      <c r="I19" s="76">
        <v>1</v>
      </c>
      <c r="J19" s="77">
        <v>44197</v>
      </c>
      <c r="K19" s="78">
        <v>51501</v>
      </c>
      <c r="L19" s="75">
        <v>100</v>
      </c>
      <c r="M19" s="75">
        <v>100</v>
      </c>
      <c r="N19" s="75">
        <v>100</v>
      </c>
      <c r="O19" s="75">
        <v>100</v>
      </c>
      <c r="P19" s="75">
        <v>100</v>
      </c>
      <c r="Q19" s="75">
        <v>100</v>
      </c>
      <c r="R19" s="75">
        <v>100</v>
      </c>
      <c r="S19" s="75">
        <v>100</v>
      </c>
      <c r="T19" s="75">
        <v>100</v>
      </c>
      <c r="U19" s="75">
        <v>100</v>
      </c>
      <c r="V19" s="75">
        <v>100</v>
      </c>
      <c r="W19" s="75">
        <v>100</v>
      </c>
      <c r="Y19" s="75">
        <v>200</v>
      </c>
      <c r="Z19" s="75">
        <v>200</v>
      </c>
      <c r="AA19" s="75">
        <v>200</v>
      </c>
      <c r="AB19" s="75">
        <v>200</v>
      </c>
      <c r="AC19" s="75">
        <v>200</v>
      </c>
      <c r="AD19" s="75">
        <v>200</v>
      </c>
      <c r="AE19" s="75">
        <v>200</v>
      </c>
      <c r="AF19" s="75">
        <v>200</v>
      </c>
      <c r="AG19" s="75">
        <v>200</v>
      </c>
      <c r="AH19" s="75">
        <v>200</v>
      </c>
      <c r="AI19" s="75">
        <v>200</v>
      </c>
      <c r="AJ19" s="75">
        <v>200</v>
      </c>
      <c r="AL19" s="79"/>
    </row>
    <row r="20" spans="1:38" x14ac:dyDescent="0.3">
      <c r="A20" s="168" t="s">
        <v>164</v>
      </c>
      <c r="B20" s="70" t="s">
        <v>35</v>
      </c>
      <c r="C20" s="71" t="s">
        <v>154</v>
      </c>
      <c r="D20" s="72" t="s">
        <v>165</v>
      </c>
      <c r="E20" s="72" t="s">
        <v>166</v>
      </c>
      <c r="F20" s="74" t="s">
        <v>48</v>
      </c>
      <c r="G20" s="75">
        <v>100</v>
      </c>
      <c r="H20" s="76">
        <v>3</v>
      </c>
      <c r="I20" s="76">
        <v>1</v>
      </c>
      <c r="J20" s="77">
        <v>44378</v>
      </c>
      <c r="K20" s="78">
        <v>51591</v>
      </c>
      <c r="L20" s="75">
        <v>100</v>
      </c>
      <c r="M20" s="75">
        <v>100</v>
      </c>
      <c r="N20" s="75">
        <v>100</v>
      </c>
      <c r="O20" s="75">
        <v>100</v>
      </c>
      <c r="P20" s="75">
        <v>100</v>
      </c>
      <c r="Q20" s="75">
        <v>100</v>
      </c>
      <c r="R20" s="75">
        <v>100</v>
      </c>
      <c r="S20" s="75">
        <v>100</v>
      </c>
      <c r="T20" s="75">
        <v>100</v>
      </c>
      <c r="U20" s="75">
        <v>100</v>
      </c>
      <c r="V20" s="75">
        <v>100</v>
      </c>
      <c r="W20" s="75">
        <v>100</v>
      </c>
      <c r="Y20" s="75">
        <v>200</v>
      </c>
      <c r="Z20" s="75">
        <v>200</v>
      </c>
      <c r="AA20" s="75">
        <v>200</v>
      </c>
      <c r="AB20" s="75">
        <v>200</v>
      </c>
      <c r="AC20" s="75">
        <v>200</v>
      </c>
      <c r="AD20" s="75">
        <v>200</v>
      </c>
      <c r="AE20" s="75">
        <v>200</v>
      </c>
      <c r="AF20" s="75">
        <v>200</v>
      </c>
      <c r="AG20" s="75">
        <v>200</v>
      </c>
      <c r="AH20" s="75">
        <v>200</v>
      </c>
      <c r="AI20" s="75">
        <v>200</v>
      </c>
      <c r="AJ20" s="75">
        <v>200</v>
      </c>
      <c r="AL20" s="79"/>
    </row>
    <row r="21" spans="1:38" x14ac:dyDescent="0.3">
      <c r="A21" s="168" t="s">
        <v>167</v>
      </c>
      <c r="B21" s="70" t="s">
        <v>35</v>
      </c>
      <c r="C21" s="71" t="s">
        <v>154</v>
      </c>
      <c r="D21" s="72" t="s">
        <v>168</v>
      </c>
      <c r="E21" s="72" t="s">
        <v>169</v>
      </c>
      <c r="F21" s="74" t="s">
        <v>48</v>
      </c>
      <c r="G21" s="75">
        <v>40</v>
      </c>
      <c r="H21" s="76">
        <v>3</v>
      </c>
      <c r="I21" s="76">
        <v>1</v>
      </c>
      <c r="J21" s="77">
        <v>45078</v>
      </c>
      <c r="K21" s="78">
        <v>51470</v>
      </c>
      <c r="L21" s="75">
        <v>40</v>
      </c>
      <c r="M21" s="75">
        <v>40</v>
      </c>
      <c r="N21" s="75">
        <v>40</v>
      </c>
      <c r="O21" s="75">
        <v>40</v>
      </c>
      <c r="P21" s="75">
        <v>40</v>
      </c>
      <c r="Q21" s="75">
        <v>40</v>
      </c>
      <c r="R21" s="75">
        <v>40</v>
      </c>
      <c r="S21" s="75">
        <v>40</v>
      </c>
      <c r="T21" s="75">
        <v>40</v>
      </c>
      <c r="U21" s="75">
        <v>40</v>
      </c>
      <c r="V21" s="75">
        <v>40</v>
      </c>
      <c r="W21" s="75">
        <v>40</v>
      </c>
      <c r="Y21" s="75">
        <v>80</v>
      </c>
      <c r="Z21" s="75">
        <v>80</v>
      </c>
      <c r="AA21" s="75">
        <v>80</v>
      </c>
      <c r="AB21" s="75">
        <v>80</v>
      </c>
      <c r="AC21" s="75">
        <v>80</v>
      </c>
      <c r="AD21" s="75">
        <v>80</v>
      </c>
      <c r="AE21" s="75">
        <v>80</v>
      </c>
      <c r="AF21" s="75">
        <v>80</v>
      </c>
      <c r="AG21" s="75">
        <v>80</v>
      </c>
      <c r="AH21" s="75">
        <v>80</v>
      </c>
      <c r="AI21" s="75">
        <v>80</v>
      </c>
      <c r="AJ21" s="75">
        <v>80</v>
      </c>
      <c r="AL21" s="79"/>
    </row>
    <row r="22" spans="1:38" x14ac:dyDescent="0.3">
      <c r="A22" s="168" t="s">
        <v>167</v>
      </c>
      <c r="B22" s="70" t="s">
        <v>35</v>
      </c>
      <c r="C22" s="71" t="s">
        <v>154</v>
      </c>
      <c r="D22" s="72" t="s">
        <v>170</v>
      </c>
      <c r="E22" s="72" t="s">
        <v>171</v>
      </c>
      <c r="F22" s="74" t="s">
        <v>48</v>
      </c>
      <c r="G22" s="75">
        <v>10</v>
      </c>
      <c r="H22" s="76">
        <v>3</v>
      </c>
      <c r="I22" s="76">
        <v>1</v>
      </c>
      <c r="J22" s="77">
        <v>44287</v>
      </c>
      <c r="K22" s="78">
        <v>51470</v>
      </c>
      <c r="L22" s="75">
        <v>10</v>
      </c>
      <c r="M22" s="75">
        <v>10</v>
      </c>
      <c r="N22" s="75">
        <v>10</v>
      </c>
      <c r="O22" s="75">
        <v>10</v>
      </c>
      <c r="P22" s="75">
        <v>10</v>
      </c>
      <c r="Q22" s="75">
        <v>10</v>
      </c>
      <c r="R22" s="75">
        <v>10</v>
      </c>
      <c r="S22" s="75">
        <v>10</v>
      </c>
      <c r="T22" s="75">
        <v>10</v>
      </c>
      <c r="U22" s="75">
        <v>10</v>
      </c>
      <c r="V22" s="75">
        <v>10</v>
      </c>
      <c r="W22" s="75">
        <v>10</v>
      </c>
      <c r="Y22" s="75">
        <v>20</v>
      </c>
      <c r="Z22" s="75">
        <v>20</v>
      </c>
      <c r="AA22" s="75">
        <v>20</v>
      </c>
      <c r="AB22" s="75">
        <v>20</v>
      </c>
      <c r="AC22" s="75">
        <v>20</v>
      </c>
      <c r="AD22" s="75">
        <v>20</v>
      </c>
      <c r="AE22" s="75">
        <v>20</v>
      </c>
      <c r="AF22" s="75">
        <v>20</v>
      </c>
      <c r="AG22" s="75">
        <v>20</v>
      </c>
      <c r="AH22" s="75">
        <v>20</v>
      </c>
      <c r="AI22" s="75">
        <v>20</v>
      </c>
      <c r="AJ22" s="75">
        <v>20</v>
      </c>
      <c r="AL22" s="79"/>
    </row>
    <row r="23" spans="1:38" x14ac:dyDescent="0.3">
      <c r="A23" s="168" t="s">
        <v>167</v>
      </c>
      <c r="B23" s="70" t="s">
        <v>35</v>
      </c>
      <c r="C23" s="71" t="s">
        <v>154</v>
      </c>
      <c r="D23" s="72" t="s">
        <v>172</v>
      </c>
      <c r="E23" s="72" t="s">
        <v>173</v>
      </c>
      <c r="F23" s="74" t="s">
        <v>48</v>
      </c>
      <c r="G23" s="75">
        <v>11</v>
      </c>
      <c r="H23" s="76">
        <v>3</v>
      </c>
      <c r="I23" s="76">
        <v>2</v>
      </c>
      <c r="J23" s="77">
        <v>44348</v>
      </c>
      <c r="K23" s="78">
        <v>51501</v>
      </c>
      <c r="L23" s="75">
        <v>11</v>
      </c>
      <c r="M23" s="75">
        <v>11</v>
      </c>
      <c r="N23" s="75">
        <v>11</v>
      </c>
      <c r="O23" s="75">
        <v>11</v>
      </c>
      <c r="P23" s="75">
        <v>11</v>
      </c>
      <c r="Q23" s="75">
        <v>11</v>
      </c>
      <c r="R23" s="75">
        <v>11</v>
      </c>
      <c r="S23" s="75">
        <v>11</v>
      </c>
      <c r="T23" s="75">
        <v>11</v>
      </c>
      <c r="U23" s="75">
        <v>11</v>
      </c>
      <c r="V23" s="75">
        <v>11</v>
      </c>
      <c r="W23" s="75">
        <v>11</v>
      </c>
      <c r="Y23" s="75">
        <v>22</v>
      </c>
      <c r="Z23" s="75">
        <v>22</v>
      </c>
      <c r="AA23" s="75">
        <v>22</v>
      </c>
      <c r="AB23" s="75">
        <v>22</v>
      </c>
      <c r="AC23" s="75">
        <v>22</v>
      </c>
      <c r="AD23" s="75">
        <v>22</v>
      </c>
      <c r="AE23" s="75">
        <v>22</v>
      </c>
      <c r="AF23" s="75">
        <v>22</v>
      </c>
      <c r="AG23" s="75">
        <v>22</v>
      </c>
      <c r="AH23" s="75">
        <v>22</v>
      </c>
      <c r="AI23" s="75">
        <v>22</v>
      </c>
      <c r="AJ23" s="75">
        <v>22</v>
      </c>
      <c r="AL23" s="79"/>
    </row>
    <row r="24" spans="1:38" x14ac:dyDescent="0.3">
      <c r="A24" s="168" t="s">
        <v>167</v>
      </c>
      <c r="B24" s="70" t="s">
        <v>35</v>
      </c>
      <c r="C24" s="71" t="s">
        <v>154</v>
      </c>
      <c r="D24" s="72" t="s">
        <v>174</v>
      </c>
      <c r="E24" s="72" t="s">
        <v>169</v>
      </c>
      <c r="F24" s="74" t="s">
        <v>48</v>
      </c>
      <c r="G24" s="75">
        <v>5</v>
      </c>
      <c r="H24" s="76">
        <v>3</v>
      </c>
      <c r="I24" s="76">
        <v>1</v>
      </c>
      <c r="J24" s="77">
        <v>45078</v>
      </c>
      <c r="K24" s="78">
        <v>51591</v>
      </c>
      <c r="L24" s="75">
        <v>5</v>
      </c>
      <c r="M24" s="75">
        <v>5</v>
      </c>
      <c r="N24" s="75">
        <v>5</v>
      </c>
      <c r="O24" s="75">
        <v>5</v>
      </c>
      <c r="P24" s="75">
        <v>5</v>
      </c>
      <c r="Q24" s="75">
        <v>5</v>
      </c>
      <c r="R24" s="75">
        <v>5</v>
      </c>
      <c r="S24" s="75">
        <v>5</v>
      </c>
      <c r="T24" s="75">
        <v>5</v>
      </c>
      <c r="U24" s="75">
        <v>5</v>
      </c>
      <c r="V24" s="75">
        <v>5</v>
      </c>
      <c r="W24" s="75">
        <v>5</v>
      </c>
      <c r="Y24" s="75">
        <v>10</v>
      </c>
      <c r="Z24" s="75">
        <v>10</v>
      </c>
      <c r="AA24" s="75">
        <v>10</v>
      </c>
      <c r="AB24" s="75">
        <v>10</v>
      </c>
      <c r="AC24" s="75">
        <v>10</v>
      </c>
      <c r="AD24" s="75">
        <v>10</v>
      </c>
      <c r="AE24" s="75">
        <v>10</v>
      </c>
      <c r="AF24" s="75">
        <v>10</v>
      </c>
      <c r="AG24" s="75">
        <v>10</v>
      </c>
      <c r="AH24" s="75">
        <v>10</v>
      </c>
      <c r="AI24" s="75">
        <v>10</v>
      </c>
      <c r="AJ24" s="75">
        <v>10</v>
      </c>
      <c r="AL24" s="79"/>
    </row>
    <row r="25" spans="1:38" x14ac:dyDescent="0.3">
      <c r="A25" s="168" t="s">
        <v>179</v>
      </c>
      <c r="B25" s="70" t="s">
        <v>35</v>
      </c>
      <c r="C25" s="71" t="s">
        <v>176</v>
      </c>
      <c r="D25" s="72" t="s">
        <v>180</v>
      </c>
      <c r="E25" s="72" t="s">
        <v>181</v>
      </c>
      <c r="F25" s="74" t="s">
        <v>48</v>
      </c>
      <c r="G25" s="75">
        <v>22</v>
      </c>
      <c r="H25" s="76" t="s">
        <v>184</v>
      </c>
      <c r="I25" s="76">
        <v>4</v>
      </c>
      <c r="J25" s="77">
        <v>43831</v>
      </c>
      <c r="K25" s="78">
        <v>46386</v>
      </c>
      <c r="L25" s="81">
        <v>21.67</v>
      </c>
      <c r="M25" s="81">
        <v>17.27</v>
      </c>
      <c r="N25" s="81">
        <v>21.67</v>
      </c>
      <c r="O25" s="81">
        <v>21.67</v>
      </c>
      <c r="P25" s="81">
        <v>21.35</v>
      </c>
      <c r="Q25" s="81">
        <v>21.7</v>
      </c>
      <c r="R25" s="81">
        <v>20.79</v>
      </c>
      <c r="S25" s="81">
        <v>12.74</v>
      </c>
      <c r="T25" s="81">
        <v>12.55</v>
      </c>
      <c r="U25" s="81">
        <v>12.74</v>
      </c>
      <c r="V25" s="81">
        <v>12.27</v>
      </c>
      <c r="W25" s="81">
        <v>13.32</v>
      </c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L25" s="79"/>
    </row>
    <row r="26" spans="1:38" x14ac:dyDescent="0.3">
      <c r="A26" s="168" t="s">
        <v>182</v>
      </c>
      <c r="B26" s="70" t="s">
        <v>35</v>
      </c>
      <c r="C26" s="71" t="s">
        <v>176</v>
      </c>
      <c r="D26" s="72" t="s">
        <v>180</v>
      </c>
      <c r="E26" s="72" t="s">
        <v>183</v>
      </c>
      <c r="F26" s="74" t="s">
        <v>48</v>
      </c>
      <c r="G26" s="75">
        <v>18.09</v>
      </c>
      <c r="H26" s="76" t="s">
        <v>184</v>
      </c>
      <c r="I26" s="76">
        <v>4</v>
      </c>
      <c r="J26" s="77">
        <v>44075</v>
      </c>
      <c r="K26" s="78">
        <v>46387</v>
      </c>
      <c r="L26" s="81">
        <v>19.87</v>
      </c>
      <c r="M26" s="81">
        <v>19.87</v>
      </c>
      <c r="N26" s="81">
        <v>19.87</v>
      </c>
      <c r="O26" s="81">
        <v>19.87</v>
      </c>
      <c r="P26" s="81">
        <v>19.87</v>
      </c>
      <c r="Q26" s="81">
        <v>19.87</v>
      </c>
      <c r="R26" s="81">
        <v>19.87</v>
      </c>
      <c r="S26" s="81">
        <v>19.87</v>
      </c>
      <c r="T26" s="81">
        <v>19.309999999999999</v>
      </c>
      <c r="U26" s="81">
        <v>19.829999999999998</v>
      </c>
      <c r="V26" s="81">
        <v>18.36</v>
      </c>
      <c r="W26" s="81">
        <v>19.87</v>
      </c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L26" s="79"/>
    </row>
    <row r="27" spans="1:38" x14ac:dyDescent="0.3">
      <c r="A27" s="169"/>
      <c r="B27" s="170"/>
      <c r="C27" s="171"/>
      <c r="D27" s="169"/>
      <c r="E27" s="170"/>
      <c r="F27" s="172"/>
      <c r="G27" s="173"/>
      <c r="H27" s="170"/>
      <c r="I27" s="170"/>
      <c r="J27" s="174"/>
      <c r="K27" s="174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L27" s="79"/>
    </row>
    <row r="28" spans="1:38" x14ac:dyDescent="0.3">
      <c r="A28" s="87" t="s">
        <v>264</v>
      </c>
      <c r="B28" s="87"/>
      <c r="C28" s="87"/>
      <c r="D28" s="87" t="s">
        <v>265</v>
      </c>
      <c r="E28" s="87" t="s">
        <v>189</v>
      </c>
      <c r="F28" s="87" t="s">
        <v>39</v>
      </c>
      <c r="G28" s="87"/>
      <c r="H28" s="87"/>
      <c r="I28" s="87"/>
      <c r="J28" s="88">
        <v>45658</v>
      </c>
      <c r="K28" s="88">
        <v>46022</v>
      </c>
      <c r="L28" s="88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1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60" t="s">
        <v>149</v>
      </c>
      <c r="AL28" s="79"/>
    </row>
    <row r="29" spans="1:38" x14ac:dyDescent="0.3">
      <c r="A29" s="176"/>
      <c r="B29" s="102"/>
      <c r="C29" s="102"/>
      <c r="D29" s="103"/>
      <c r="E29" s="104"/>
      <c r="F29" s="105"/>
      <c r="G29" s="84"/>
      <c r="H29" s="106"/>
      <c r="I29" s="106"/>
      <c r="J29" s="107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85"/>
      <c r="V29" s="85"/>
      <c r="W29" s="85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L29" s="79"/>
    </row>
    <row r="30" spans="1:38" ht="53.4" x14ac:dyDescent="0.3">
      <c r="A30" s="177" t="s">
        <v>193</v>
      </c>
      <c r="B30" s="178"/>
      <c r="C30" s="178" t="s">
        <v>92</v>
      </c>
      <c r="D30" s="177" t="s">
        <v>93</v>
      </c>
      <c r="E30" s="179" t="s">
        <v>4</v>
      </c>
      <c r="F30" s="180" t="s">
        <v>5</v>
      </c>
      <c r="G30" s="180" t="s">
        <v>6</v>
      </c>
      <c r="H30" s="181" t="s">
        <v>94</v>
      </c>
      <c r="I30" s="182"/>
      <c r="J30" s="110" t="s">
        <v>186</v>
      </c>
      <c r="K30" s="110" t="s">
        <v>11</v>
      </c>
      <c r="L30" s="183" t="s">
        <v>78</v>
      </c>
      <c r="M30" s="183" t="s">
        <v>79</v>
      </c>
      <c r="N30" s="183" t="s">
        <v>80</v>
      </c>
      <c r="O30" s="183" t="s">
        <v>81</v>
      </c>
      <c r="P30" s="183" t="s">
        <v>82</v>
      </c>
      <c r="Q30" s="183" t="s">
        <v>83</v>
      </c>
      <c r="R30" s="183" t="s">
        <v>84</v>
      </c>
      <c r="S30" s="183" t="s">
        <v>85</v>
      </c>
      <c r="T30" s="183" t="s">
        <v>86</v>
      </c>
      <c r="U30" s="183" t="s">
        <v>87</v>
      </c>
      <c r="V30" s="183" t="s">
        <v>88</v>
      </c>
      <c r="W30" s="183" t="s">
        <v>89</v>
      </c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L30" s="79"/>
    </row>
    <row r="31" spans="1:38" ht="14.4" x14ac:dyDescent="0.3">
      <c r="A31" s="111" t="s">
        <v>153</v>
      </c>
      <c r="B31" s="112" t="s">
        <v>35</v>
      </c>
      <c r="C31" s="184" t="s">
        <v>194</v>
      </c>
      <c r="D31" s="114" t="s">
        <v>195</v>
      </c>
      <c r="E31" s="115" t="s">
        <v>196</v>
      </c>
      <c r="F31" s="116" t="s">
        <v>100</v>
      </c>
      <c r="G31" s="117">
        <v>5</v>
      </c>
      <c r="H31" s="118"/>
      <c r="I31" s="118"/>
      <c r="J31" s="119">
        <v>43040</v>
      </c>
      <c r="K31" s="119">
        <v>46872</v>
      </c>
      <c r="L31" s="120">
        <v>5</v>
      </c>
      <c r="M31" s="116">
        <v>5</v>
      </c>
      <c r="N31" s="116">
        <v>5</v>
      </c>
      <c r="O31" s="116">
        <v>5</v>
      </c>
      <c r="P31" s="116">
        <v>5</v>
      </c>
      <c r="Q31" s="116">
        <v>5</v>
      </c>
      <c r="R31" s="116">
        <v>5</v>
      </c>
      <c r="S31" s="116">
        <v>5</v>
      </c>
      <c r="T31" s="116">
        <v>5</v>
      </c>
      <c r="U31" s="116">
        <v>5</v>
      </c>
      <c r="V31" s="116">
        <v>5</v>
      </c>
      <c r="W31" s="116">
        <v>5</v>
      </c>
    </row>
    <row r="32" spans="1:38" ht="14.4" x14ac:dyDescent="0.3">
      <c r="A32" s="111" t="s">
        <v>153</v>
      </c>
      <c r="B32" s="112" t="s">
        <v>35</v>
      </c>
      <c r="C32" s="184" t="s">
        <v>194</v>
      </c>
      <c r="D32" s="114" t="s">
        <v>197</v>
      </c>
      <c r="E32" s="115" t="s">
        <v>198</v>
      </c>
      <c r="F32" s="116" t="s">
        <v>100</v>
      </c>
      <c r="G32" s="117">
        <v>5</v>
      </c>
      <c r="H32" s="118"/>
      <c r="I32" s="118"/>
      <c r="J32" s="119">
        <v>43132</v>
      </c>
      <c r="K32" s="119">
        <v>46965</v>
      </c>
      <c r="L32" s="120">
        <v>5</v>
      </c>
      <c r="M32" s="120">
        <v>5</v>
      </c>
      <c r="N32" s="120">
        <v>5</v>
      </c>
      <c r="O32" s="120">
        <v>5</v>
      </c>
      <c r="P32" s="120">
        <v>5</v>
      </c>
      <c r="Q32" s="120">
        <v>5</v>
      </c>
      <c r="R32" s="120">
        <v>5</v>
      </c>
      <c r="S32" s="120">
        <v>5</v>
      </c>
      <c r="T32" s="120">
        <v>5</v>
      </c>
      <c r="U32" s="120">
        <v>5</v>
      </c>
      <c r="V32" s="120">
        <v>5</v>
      </c>
      <c r="W32" s="120">
        <v>5</v>
      </c>
    </row>
    <row r="33" spans="1:36" ht="14.4" x14ac:dyDescent="0.3">
      <c r="A33" s="111" t="s">
        <v>153</v>
      </c>
      <c r="B33" s="112" t="s">
        <v>35</v>
      </c>
      <c r="C33" s="184" t="s">
        <v>194</v>
      </c>
      <c r="D33" s="114" t="s">
        <v>199</v>
      </c>
      <c r="E33" s="115" t="s">
        <v>200</v>
      </c>
      <c r="F33" s="116" t="s">
        <v>100</v>
      </c>
      <c r="G33" s="117">
        <v>25</v>
      </c>
      <c r="H33" s="118"/>
      <c r="I33" s="118"/>
      <c r="J33" s="119">
        <v>43556</v>
      </c>
      <c r="K33" s="119">
        <v>47208</v>
      </c>
      <c r="L33" s="120">
        <v>25</v>
      </c>
      <c r="M33" s="120">
        <v>25</v>
      </c>
      <c r="N33" s="120">
        <v>25</v>
      </c>
      <c r="O33" s="120">
        <v>25</v>
      </c>
      <c r="P33" s="120">
        <v>25</v>
      </c>
      <c r="Q33" s="120">
        <v>25</v>
      </c>
      <c r="R33" s="120">
        <v>25</v>
      </c>
      <c r="S33" s="120">
        <v>25</v>
      </c>
      <c r="T33" s="120">
        <v>25</v>
      </c>
      <c r="U33" s="120">
        <v>25</v>
      </c>
      <c r="V33" s="120">
        <v>25</v>
      </c>
      <c r="W33" s="120">
        <v>25</v>
      </c>
    </row>
    <row r="34" spans="1:36" ht="14.4" x14ac:dyDescent="0.3">
      <c r="A34" s="111" t="s">
        <v>153</v>
      </c>
      <c r="B34" s="112" t="s">
        <v>35</v>
      </c>
      <c r="C34" s="184" t="s">
        <v>194</v>
      </c>
      <c r="D34" s="114" t="s">
        <v>201</v>
      </c>
      <c r="E34" s="115" t="s">
        <v>202</v>
      </c>
      <c r="F34" s="116" t="s">
        <v>100</v>
      </c>
      <c r="G34" s="117">
        <v>15</v>
      </c>
      <c r="H34" s="118"/>
      <c r="I34" s="118"/>
      <c r="J34" s="119">
        <v>43891</v>
      </c>
      <c r="K34" s="119">
        <v>11017</v>
      </c>
      <c r="L34" s="120">
        <v>15</v>
      </c>
      <c r="M34" s="120">
        <v>15</v>
      </c>
      <c r="N34" s="120">
        <v>15</v>
      </c>
      <c r="O34" s="120">
        <v>15</v>
      </c>
      <c r="P34" s="120">
        <v>15</v>
      </c>
      <c r="Q34" s="120">
        <v>15</v>
      </c>
      <c r="R34" s="120">
        <v>15</v>
      </c>
      <c r="S34" s="120">
        <v>15</v>
      </c>
      <c r="T34" s="120">
        <v>15</v>
      </c>
      <c r="U34" s="120">
        <v>15</v>
      </c>
      <c r="V34" s="120">
        <v>15</v>
      </c>
      <c r="W34" s="120">
        <v>15</v>
      </c>
    </row>
    <row r="35" spans="1:36" ht="14.4" x14ac:dyDescent="0.3">
      <c r="A35" s="111" t="s">
        <v>153</v>
      </c>
      <c r="B35" s="112" t="s">
        <v>35</v>
      </c>
      <c r="C35" s="184" t="s">
        <v>203</v>
      </c>
      <c r="D35" s="114" t="s">
        <v>204</v>
      </c>
      <c r="E35" s="115" t="s">
        <v>205</v>
      </c>
      <c r="F35" s="116" t="s">
        <v>100</v>
      </c>
      <c r="G35" s="117">
        <v>20</v>
      </c>
      <c r="H35" s="118"/>
      <c r="I35" s="118"/>
      <c r="J35" s="119">
        <v>42705</v>
      </c>
      <c r="K35" s="119">
        <v>46507</v>
      </c>
      <c r="L35" s="120">
        <v>20</v>
      </c>
      <c r="M35" s="120">
        <v>20</v>
      </c>
      <c r="N35" s="120">
        <v>20</v>
      </c>
      <c r="O35" s="120">
        <v>20</v>
      </c>
      <c r="P35" s="120">
        <v>20</v>
      </c>
      <c r="Q35" s="120">
        <v>20</v>
      </c>
      <c r="R35" s="120">
        <v>20</v>
      </c>
      <c r="S35" s="120">
        <v>20</v>
      </c>
      <c r="T35" s="120">
        <v>20</v>
      </c>
      <c r="U35" s="120">
        <v>20</v>
      </c>
      <c r="V35" s="120">
        <v>20</v>
      </c>
      <c r="W35" s="120">
        <v>20</v>
      </c>
    </row>
    <row r="36" spans="1:36" ht="14.4" x14ac:dyDescent="0.3">
      <c r="A36" s="111" t="s">
        <v>206</v>
      </c>
      <c r="B36" s="112" t="s">
        <v>35</v>
      </c>
      <c r="C36" s="184" t="s">
        <v>266</v>
      </c>
      <c r="D36" s="114" t="s">
        <v>208</v>
      </c>
      <c r="E36" s="115" t="s">
        <v>189</v>
      </c>
      <c r="F36" s="116" t="s">
        <v>100</v>
      </c>
      <c r="G36" s="117">
        <v>5</v>
      </c>
      <c r="H36" s="185"/>
      <c r="I36" s="185"/>
      <c r="J36" s="119">
        <v>44531</v>
      </c>
      <c r="K36" s="119">
        <v>49673</v>
      </c>
      <c r="L36" s="120">
        <v>4.07</v>
      </c>
      <c r="M36" s="120">
        <v>4.3</v>
      </c>
      <c r="N36" s="120">
        <v>4.26</v>
      </c>
      <c r="O36" s="120">
        <v>4.6500000000000004</v>
      </c>
      <c r="P36" s="120">
        <v>4.66</v>
      </c>
      <c r="Q36" s="120">
        <v>4.8099999999999996</v>
      </c>
      <c r="R36" s="120">
        <v>4.8499999999999996</v>
      </c>
      <c r="S36" s="120">
        <v>5</v>
      </c>
      <c r="T36" s="120">
        <v>4.99</v>
      </c>
      <c r="U36" s="120">
        <v>4.71</v>
      </c>
      <c r="V36" s="120">
        <v>4.6399999999999997</v>
      </c>
      <c r="W36" s="120">
        <v>4.07</v>
      </c>
    </row>
    <row r="37" spans="1:36" ht="14.4" x14ac:dyDescent="0.3">
      <c r="A37" s="111" t="s">
        <v>267</v>
      </c>
      <c r="B37" s="112" t="s">
        <v>35</v>
      </c>
      <c r="C37" s="184" t="s">
        <v>268</v>
      </c>
      <c r="D37" s="114" t="s">
        <v>210</v>
      </c>
      <c r="E37" s="115" t="s">
        <v>270</v>
      </c>
      <c r="F37" s="116" t="s">
        <v>48</v>
      </c>
      <c r="G37" s="117">
        <v>10.08</v>
      </c>
      <c r="H37" s="185"/>
      <c r="I37" s="185"/>
      <c r="J37" s="119">
        <v>44562</v>
      </c>
      <c r="K37" s="119">
        <v>47999</v>
      </c>
      <c r="L37" s="120">
        <v>9.9209999999999994</v>
      </c>
      <c r="M37" s="120">
        <v>8.7810000000000006</v>
      </c>
      <c r="N37" s="120">
        <v>8.4960000000000004</v>
      </c>
      <c r="O37" s="120">
        <v>8.5730000000000004</v>
      </c>
      <c r="P37" s="120">
        <v>8.5830000000000002</v>
      </c>
      <c r="Q37" s="120">
        <v>12.06</v>
      </c>
      <c r="R37" s="120">
        <v>13.571999999999999</v>
      </c>
      <c r="S37" s="120">
        <v>13.667</v>
      </c>
      <c r="T37" s="120">
        <v>11.731</v>
      </c>
      <c r="U37" s="120">
        <v>10.025</v>
      </c>
      <c r="V37" s="120">
        <v>9.5489999999999995</v>
      </c>
      <c r="W37" s="120">
        <v>10.257</v>
      </c>
    </row>
    <row r="38" spans="1:36" ht="66" x14ac:dyDescent="0.3">
      <c r="A38" s="111" t="s">
        <v>212</v>
      </c>
      <c r="B38" s="112" t="s">
        <v>35</v>
      </c>
      <c r="C38" s="125" t="s">
        <v>213</v>
      </c>
      <c r="D38" s="122" t="s">
        <v>271</v>
      </c>
      <c r="E38" s="111" t="s">
        <v>189</v>
      </c>
      <c r="F38" s="112" t="s">
        <v>40</v>
      </c>
      <c r="G38" s="125"/>
      <c r="H38" s="114"/>
      <c r="I38" s="114"/>
      <c r="J38" s="124">
        <v>45139</v>
      </c>
      <c r="K38" s="126">
        <v>48791</v>
      </c>
      <c r="L38" s="120">
        <v>4.5</v>
      </c>
      <c r="M38" s="120">
        <v>4.5</v>
      </c>
      <c r="N38" s="120">
        <v>4.5</v>
      </c>
      <c r="O38" s="120">
        <v>4.5</v>
      </c>
      <c r="P38" s="120">
        <v>4.5</v>
      </c>
      <c r="Q38" s="120">
        <v>4.5</v>
      </c>
      <c r="R38" s="120">
        <v>4.5</v>
      </c>
      <c r="S38" s="120">
        <v>4.5</v>
      </c>
      <c r="T38" s="120">
        <v>4.5</v>
      </c>
      <c r="U38" s="120">
        <v>4.5</v>
      </c>
      <c r="V38" s="120">
        <v>4.5</v>
      </c>
      <c r="W38" s="120">
        <v>4.5</v>
      </c>
    </row>
    <row r="39" spans="1:36" ht="66" x14ac:dyDescent="0.3">
      <c r="A39" s="111" t="s">
        <v>212</v>
      </c>
      <c r="B39" s="112" t="s">
        <v>35</v>
      </c>
      <c r="C39" s="125" t="s">
        <v>213</v>
      </c>
      <c r="D39" s="122" t="s">
        <v>215</v>
      </c>
      <c r="E39" s="111" t="s">
        <v>189</v>
      </c>
      <c r="F39" s="112" t="s">
        <v>40</v>
      </c>
      <c r="G39" s="125"/>
      <c r="H39" s="114"/>
      <c r="I39" s="114"/>
      <c r="J39" s="124">
        <v>45139</v>
      </c>
      <c r="K39" s="126">
        <v>48791</v>
      </c>
      <c r="L39" s="120">
        <v>0.5</v>
      </c>
      <c r="M39" s="120">
        <v>0.5</v>
      </c>
      <c r="N39" s="120">
        <v>0.5</v>
      </c>
      <c r="O39" s="120">
        <v>0.5</v>
      </c>
      <c r="P39" s="120">
        <v>0.5</v>
      </c>
      <c r="Q39" s="120">
        <v>0.5</v>
      </c>
      <c r="R39" s="120">
        <v>0.5</v>
      </c>
      <c r="S39" s="120">
        <v>0.5</v>
      </c>
      <c r="T39" s="120">
        <v>0.5</v>
      </c>
      <c r="U39" s="120">
        <v>0.5</v>
      </c>
      <c r="V39" s="120">
        <v>0.5</v>
      </c>
      <c r="W39" s="120">
        <v>0.5</v>
      </c>
    </row>
    <row r="43" spans="1:36" x14ac:dyDescent="0.3">
      <c r="F43" s="128" t="s">
        <v>216</v>
      </c>
      <c r="G43" s="129">
        <v>1.0249999999999999</v>
      </c>
    </row>
    <row r="44" spans="1:36" x14ac:dyDescent="0.3">
      <c r="F44" s="128" t="s">
        <v>217</v>
      </c>
      <c r="G44" s="129">
        <v>1.0900000000000001</v>
      </c>
      <c r="K44" s="130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</row>
    <row r="45" spans="1:36" x14ac:dyDescent="0.3">
      <c r="F45" s="132" t="s">
        <v>218</v>
      </c>
      <c r="G45" s="133">
        <v>1.0760000000000001</v>
      </c>
      <c r="K45" s="134" t="s">
        <v>219</v>
      </c>
      <c r="L45" s="135">
        <f>SUM(L$4:L$26)+(SUM(L$28)*$G$44)</f>
        <v>2063.06</v>
      </c>
      <c r="M45" s="135">
        <f t="shared" ref="M45:W45" si="0">SUM(M$4:M$26)+(SUM(M$28)*$G$44)</f>
        <v>2055.35</v>
      </c>
      <c r="N45" s="135">
        <f t="shared" si="0"/>
        <v>2039.19</v>
      </c>
      <c r="O45" s="135">
        <f t="shared" si="0"/>
        <v>2043.46</v>
      </c>
      <c r="P45" s="135">
        <f t="shared" si="0"/>
        <v>2035.9799999999998</v>
      </c>
      <c r="Q45" s="135">
        <f t="shared" si="0"/>
        <v>2036.75</v>
      </c>
      <c r="R45" s="135">
        <f t="shared" si="0"/>
        <v>2036.61</v>
      </c>
      <c r="S45" s="135">
        <f t="shared" si="0"/>
        <v>2027.6</v>
      </c>
      <c r="T45" s="135">
        <f t="shared" si="0"/>
        <v>2027.4599999999998</v>
      </c>
      <c r="U45" s="135">
        <f t="shared" si="0"/>
        <v>2027.62</v>
      </c>
      <c r="V45" s="135">
        <f t="shared" si="0"/>
        <v>2024.1999999999998</v>
      </c>
      <c r="W45" s="135">
        <f t="shared" si="0"/>
        <v>2028.84</v>
      </c>
      <c r="X45" s="136" t="s">
        <v>220</v>
      </c>
      <c r="Y45" s="135">
        <f t="shared" ref="Y45:AJ45" si="1">SUM(Y4:Y35)</f>
        <v>2028.2600000000002</v>
      </c>
      <c r="Z45" s="135">
        <f t="shared" si="1"/>
        <v>2028.2600000000002</v>
      </c>
      <c r="AA45" s="135">
        <f t="shared" si="1"/>
        <v>2028.2600000000002</v>
      </c>
      <c r="AB45" s="135">
        <f t="shared" si="1"/>
        <v>2028.2600000000002</v>
      </c>
      <c r="AC45" s="135">
        <f t="shared" si="1"/>
        <v>2028.2600000000002</v>
      </c>
      <c r="AD45" s="135">
        <f t="shared" si="1"/>
        <v>2028.2600000000002</v>
      </c>
      <c r="AE45" s="135">
        <f t="shared" si="1"/>
        <v>2028.2600000000002</v>
      </c>
      <c r="AF45" s="135">
        <f t="shared" si="1"/>
        <v>2028.2600000000002</v>
      </c>
      <c r="AG45" s="135">
        <f t="shared" si="1"/>
        <v>2028.2600000000002</v>
      </c>
      <c r="AH45" s="135">
        <f t="shared" si="1"/>
        <v>2028.2600000000002</v>
      </c>
      <c r="AI45" s="135">
        <f t="shared" si="1"/>
        <v>2028.2600000000002</v>
      </c>
      <c r="AJ45" s="135">
        <f t="shared" si="1"/>
        <v>2028.2600000000002</v>
      </c>
    </row>
    <row r="46" spans="1:36" ht="53.4" x14ac:dyDescent="0.3">
      <c r="K46" s="137" t="s">
        <v>221</v>
      </c>
      <c r="L46" s="138">
        <f>SUM(L31:L39)*$G$44</f>
        <v>97.000189999999989</v>
      </c>
      <c r="M46" s="138">
        <f t="shared" ref="M46:W46" si="2">SUM(M31:M39)*$G$44</f>
        <v>96.008290000000017</v>
      </c>
      <c r="N46" s="138">
        <f t="shared" si="2"/>
        <v>95.654040000000009</v>
      </c>
      <c r="O46" s="138">
        <f t="shared" si="2"/>
        <v>96.163070000000019</v>
      </c>
      <c r="P46" s="138">
        <f t="shared" si="2"/>
        <v>96.184870000000004</v>
      </c>
      <c r="Q46" s="138">
        <f t="shared" si="2"/>
        <v>100.13830000000002</v>
      </c>
      <c r="R46" s="138">
        <f t="shared" si="2"/>
        <v>101.82998000000001</v>
      </c>
      <c r="S46" s="138">
        <f t="shared" si="2"/>
        <v>102.09703</v>
      </c>
      <c r="T46" s="138">
        <f t="shared" si="2"/>
        <v>99.975889999999993</v>
      </c>
      <c r="U46" s="138">
        <f t="shared" si="2"/>
        <v>97.811150000000012</v>
      </c>
      <c r="V46" s="138">
        <f t="shared" si="2"/>
        <v>97.216009999999997</v>
      </c>
      <c r="W46" s="138">
        <f t="shared" si="2"/>
        <v>97.366430000000008</v>
      </c>
      <c r="X46" s="136"/>
      <c r="Y46" s="139"/>
      <c r="Z46" s="139"/>
      <c r="AA46" s="139"/>
      <c r="AB46" s="139"/>
      <c r="AC46" s="139"/>
      <c r="AD46" s="139"/>
      <c r="AE46" s="139"/>
      <c r="AF46" s="139"/>
      <c r="AG46" s="139"/>
      <c r="AH46" s="139"/>
      <c r="AI46" s="139"/>
      <c r="AJ46" s="139"/>
    </row>
    <row r="47" spans="1:36" x14ac:dyDescent="0.3">
      <c r="F47" s="198" t="s">
        <v>222</v>
      </c>
      <c r="G47" s="140" t="s">
        <v>100</v>
      </c>
      <c r="H47" s="141">
        <f>SUMIF($F$4:$F$26, $G47,S$4:S$26)</f>
        <v>1780.43</v>
      </c>
      <c r="K47" s="137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42" t="s">
        <v>223</v>
      </c>
      <c r="Y47" s="143">
        <f t="shared" ref="Y47:AJ47" si="3">SUMIF($H$4:$H$28, 1, Y$4:Y$28)</f>
        <v>1656.2600000000002</v>
      </c>
      <c r="Z47" s="143">
        <f t="shared" si="3"/>
        <v>1656.2600000000002</v>
      </c>
      <c r="AA47" s="143">
        <f t="shared" si="3"/>
        <v>1656.2600000000002</v>
      </c>
      <c r="AB47" s="143">
        <f t="shared" si="3"/>
        <v>1656.2600000000002</v>
      </c>
      <c r="AC47" s="143">
        <f t="shared" si="3"/>
        <v>1656.2600000000002</v>
      </c>
      <c r="AD47" s="143">
        <f t="shared" si="3"/>
        <v>1656.2600000000002</v>
      </c>
      <c r="AE47" s="143">
        <f t="shared" si="3"/>
        <v>1656.2600000000002</v>
      </c>
      <c r="AF47" s="143">
        <f t="shared" si="3"/>
        <v>1656.2600000000002</v>
      </c>
      <c r="AG47" s="143">
        <f t="shared" si="3"/>
        <v>1656.2600000000002</v>
      </c>
      <c r="AH47" s="143">
        <f t="shared" si="3"/>
        <v>1656.2600000000002</v>
      </c>
      <c r="AI47" s="143">
        <f t="shared" si="3"/>
        <v>1656.2600000000002</v>
      </c>
      <c r="AJ47" s="143">
        <f t="shared" si="3"/>
        <v>1656.2600000000002</v>
      </c>
    </row>
    <row r="48" spans="1:36" x14ac:dyDescent="0.3">
      <c r="F48" s="198"/>
      <c r="G48" s="140" t="s">
        <v>48</v>
      </c>
      <c r="H48" s="141">
        <f t="shared" ref="H48:H49" si="4">SUMIF($F$4:$F$26, $G48,S$4:S$26)</f>
        <v>247.17000000000002</v>
      </c>
      <c r="J48" s="199" t="s">
        <v>224</v>
      </c>
      <c r="K48" s="137" t="s">
        <v>100</v>
      </c>
      <c r="L48" s="141">
        <f>SUMIF($F$31:$F$39, $K$48,L$31:L$39)*$G$45</f>
        <v>79.69932</v>
      </c>
      <c r="M48" s="141">
        <f t="shared" ref="M48:W48" si="5">SUMIF($F$31:$F$39, $K$48,M$31:M$39)*$G$45</f>
        <v>79.946799999999996</v>
      </c>
      <c r="N48" s="141">
        <f t="shared" si="5"/>
        <v>79.903760000000005</v>
      </c>
      <c r="O48" s="141">
        <f t="shared" si="5"/>
        <v>80.323400000000007</v>
      </c>
      <c r="P48" s="141">
        <f t="shared" si="5"/>
        <v>80.334159999999997</v>
      </c>
      <c r="Q48" s="141">
        <f t="shared" si="5"/>
        <v>80.495560000000012</v>
      </c>
      <c r="R48" s="141">
        <f t="shared" si="5"/>
        <v>80.538600000000002</v>
      </c>
      <c r="S48" s="141">
        <f t="shared" si="5"/>
        <v>80.7</v>
      </c>
      <c r="T48" s="141">
        <f t="shared" si="5"/>
        <v>80.689239999999998</v>
      </c>
      <c r="U48" s="141">
        <f t="shared" si="5"/>
        <v>80.387959999999993</v>
      </c>
      <c r="V48" s="141">
        <f t="shared" si="5"/>
        <v>80.312640000000002</v>
      </c>
      <c r="W48" s="141">
        <f t="shared" si="5"/>
        <v>79.69932</v>
      </c>
      <c r="X48" s="142" t="s">
        <v>225</v>
      </c>
      <c r="Y48" s="143">
        <f t="shared" ref="Y48:AJ48" si="6">SUMIF($H$4:$H$25, 2, Y$4:Y$28)</f>
        <v>0</v>
      </c>
      <c r="Z48" s="143">
        <f t="shared" si="6"/>
        <v>0</v>
      </c>
      <c r="AA48" s="143">
        <f t="shared" si="6"/>
        <v>0</v>
      </c>
      <c r="AB48" s="143">
        <f t="shared" si="6"/>
        <v>0</v>
      </c>
      <c r="AC48" s="143">
        <f t="shared" si="6"/>
        <v>0</v>
      </c>
      <c r="AD48" s="143">
        <f t="shared" si="6"/>
        <v>0</v>
      </c>
      <c r="AE48" s="143">
        <f t="shared" si="6"/>
        <v>0</v>
      </c>
      <c r="AF48" s="143">
        <f t="shared" si="6"/>
        <v>0</v>
      </c>
      <c r="AG48" s="143">
        <f t="shared" si="6"/>
        <v>0</v>
      </c>
      <c r="AH48" s="143">
        <f t="shared" si="6"/>
        <v>0</v>
      </c>
      <c r="AI48" s="143">
        <f t="shared" si="6"/>
        <v>0</v>
      </c>
      <c r="AJ48" s="143">
        <f t="shared" si="6"/>
        <v>0</v>
      </c>
    </row>
    <row r="49" spans="1:36" ht="26.7" customHeight="1" x14ac:dyDescent="0.3">
      <c r="F49" s="198"/>
      <c r="G49" s="140" t="s">
        <v>39</v>
      </c>
      <c r="H49" s="141">
        <f t="shared" si="4"/>
        <v>0</v>
      </c>
      <c r="J49" s="199"/>
      <c r="K49" s="137" t="s">
        <v>48</v>
      </c>
      <c r="L49" s="141">
        <f>SUMIF($F$31:$F$39, $K$49,L$31:L$39)*$G$45</f>
        <v>10.674996</v>
      </c>
      <c r="M49" s="141">
        <f t="shared" ref="M49:W49" si="7">SUMIF($F$31:$F$39, $K$49,M$31:M$39)*$G$45</f>
        <v>9.4483560000000004</v>
      </c>
      <c r="N49" s="141">
        <f t="shared" si="7"/>
        <v>9.1416960000000014</v>
      </c>
      <c r="O49" s="141">
        <f t="shared" si="7"/>
        <v>9.2245480000000004</v>
      </c>
      <c r="P49" s="141">
        <f t="shared" si="7"/>
        <v>9.2353080000000016</v>
      </c>
      <c r="Q49" s="141">
        <f t="shared" si="7"/>
        <v>12.976560000000001</v>
      </c>
      <c r="R49" s="141">
        <f t="shared" si="7"/>
        <v>14.603472</v>
      </c>
      <c r="S49" s="141">
        <f t="shared" si="7"/>
        <v>14.705692000000001</v>
      </c>
      <c r="T49" s="141">
        <f t="shared" si="7"/>
        <v>12.622556000000001</v>
      </c>
      <c r="U49" s="141">
        <f t="shared" si="7"/>
        <v>10.786900000000001</v>
      </c>
      <c r="V49" s="141">
        <f t="shared" si="7"/>
        <v>10.274724000000001</v>
      </c>
      <c r="W49" s="141">
        <f t="shared" si="7"/>
        <v>11.036532000000001</v>
      </c>
      <c r="X49" s="142" t="s">
        <v>226</v>
      </c>
      <c r="Y49" s="143">
        <f t="shared" ref="Y49:AJ49" si="8">SUMIF($H$4:$H$28, 3, Y$4:Y$28)</f>
        <v>372</v>
      </c>
      <c r="Z49" s="143">
        <f t="shared" si="8"/>
        <v>372</v>
      </c>
      <c r="AA49" s="143">
        <f t="shared" si="8"/>
        <v>372</v>
      </c>
      <c r="AB49" s="143">
        <f t="shared" si="8"/>
        <v>372</v>
      </c>
      <c r="AC49" s="143">
        <f t="shared" si="8"/>
        <v>372</v>
      </c>
      <c r="AD49" s="143">
        <f t="shared" si="8"/>
        <v>372</v>
      </c>
      <c r="AE49" s="143">
        <f t="shared" si="8"/>
        <v>372</v>
      </c>
      <c r="AF49" s="143">
        <f t="shared" si="8"/>
        <v>372</v>
      </c>
      <c r="AG49" s="143">
        <f t="shared" si="8"/>
        <v>372</v>
      </c>
      <c r="AH49" s="143">
        <f t="shared" si="8"/>
        <v>372</v>
      </c>
      <c r="AI49" s="143">
        <f t="shared" si="8"/>
        <v>372</v>
      </c>
      <c r="AJ49" s="143">
        <f t="shared" si="8"/>
        <v>372</v>
      </c>
    </row>
    <row r="50" spans="1:36" x14ac:dyDescent="0.3">
      <c r="F50" s="198"/>
      <c r="G50" s="144" t="s">
        <v>36</v>
      </c>
      <c r="H50" s="145">
        <f>SUM(H47:H49)</f>
        <v>2027.6000000000001</v>
      </c>
      <c r="J50" s="199"/>
      <c r="K50" s="137" t="s">
        <v>40</v>
      </c>
      <c r="L50" s="141">
        <f>SUMIF($F$31:$F$39, $K$50,L$31:L$39)*$G$45</f>
        <v>5.3800000000000008</v>
      </c>
      <c r="M50" s="141">
        <f t="shared" ref="M50:W50" si="9">SUMIF($F$31:$F$39, $K$50,M$31:M$39)*$G$45</f>
        <v>5.3800000000000008</v>
      </c>
      <c r="N50" s="141">
        <f t="shared" si="9"/>
        <v>5.3800000000000008</v>
      </c>
      <c r="O50" s="141">
        <f t="shared" si="9"/>
        <v>5.3800000000000008</v>
      </c>
      <c r="P50" s="141">
        <f t="shared" si="9"/>
        <v>5.3800000000000008</v>
      </c>
      <c r="Q50" s="141">
        <f t="shared" si="9"/>
        <v>5.3800000000000008</v>
      </c>
      <c r="R50" s="141">
        <f t="shared" si="9"/>
        <v>5.3800000000000008</v>
      </c>
      <c r="S50" s="141">
        <f t="shared" si="9"/>
        <v>5.3800000000000008</v>
      </c>
      <c r="T50" s="141">
        <f t="shared" si="9"/>
        <v>5.3800000000000008</v>
      </c>
      <c r="U50" s="141">
        <f t="shared" si="9"/>
        <v>5.3800000000000008</v>
      </c>
      <c r="V50" s="141">
        <f t="shared" si="9"/>
        <v>5.3800000000000008</v>
      </c>
      <c r="W50" s="141">
        <f t="shared" si="9"/>
        <v>5.3800000000000008</v>
      </c>
    </row>
    <row r="51" spans="1:36" ht="14.4" x14ac:dyDescent="0.3">
      <c r="K51" s="137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9"/>
      <c r="Y51" s="139"/>
    </row>
    <row r="52" spans="1:36" ht="14.4" x14ac:dyDescent="0.3">
      <c r="X52" s="139"/>
      <c r="Y52" s="139"/>
    </row>
    <row r="53" spans="1:36" ht="14.4" x14ac:dyDescent="0.3">
      <c r="A53" s="186"/>
      <c r="B53" s="139"/>
      <c r="C53" s="139"/>
      <c r="D53" s="139"/>
      <c r="E53" s="139"/>
      <c r="F53" s="187"/>
      <c r="G53" s="139"/>
      <c r="H53" s="188"/>
      <c r="I53" s="188"/>
      <c r="J53" s="139"/>
      <c r="K53" s="139"/>
      <c r="L53" s="139"/>
      <c r="M53" s="139"/>
      <c r="N53" s="139"/>
      <c r="O53" s="139"/>
      <c r="X53" s="139"/>
      <c r="Y53" s="139"/>
    </row>
    <row r="54" spans="1:36" ht="14.4" x14ac:dyDescent="0.3">
      <c r="A54" s="200" t="s">
        <v>227</v>
      </c>
      <c r="B54" s="200"/>
      <c r="C54" s="200"/>
      <c r="D54" s="200"/>
      <c r="E54" s="200"/>
      <c r="F54" s="200"/>
      <c r="G54" s="200"/>
      <c r="H54" s="200"/>
      <c r="I54" s="200"/>
      <c r="J54" s="200"/>
      <c r="K54" s="200"/>
      <c r="L54" s="200"/>
      <c r="M54" s="200"/>
      <c r="N54" s="200"/>
      <c r="O54" s="200"/>
      <c r="P54" s="200"/>
      <c r="Q54" s="200"/>
      <c r="R54" s="200"/>
      <c r="S54" s="200"/>
      <c r="T54" s="200"/>
      <c r="U54" s="147"/>
      <c r="V54" s="139"/>
      <c r="W54" s="139"/>
      <c r="X54" s="139"/>
      <c r="Y54" s="139"/>
    </row>
    <row r="55" spans="1:36" ht="14.4" x14ac:dyDescent="0.3">
      <c r="A55" s="148"/>
      <c r="B55" s="149"/>
      <c r="C55" s="149"/>
      <c r="D55" s="149"/>
      <c r="E55" s="149"/>
      <c r="F55" s="150"/>
      <c r="G55" s="149"/>
      <c r="H55" s="151"/>
      <c r="I55" s="151"/>
      <c r="J55" s="149"/>
      <c r="K55" s="149"/>
      <c r="L55" s="149"/>
      <c r="M55" s="149"/>
      <c r="N55" s="149"/>
      <c r="O55" s="149"/>
      <c r="P55" s="149"/>
      <c r="Q55" s="149"/>
      <c r="R55" s="149"/>
      <c r="S55" s="149"/>
      <c r="T55" s="149"/>
      <c r="U55" s="148"/>
      <c r="V55" s="139"/>
      <c r="W55" s="139"/>
    </row>
    <row r="56" spans="1:36" ht="27.6" x14ac:dyDescent="0.3">
      <c r="A56" s="152" t="s">
        <v>228</v>
      </c>
      <c r="B56" s="152" t="s">
        <v>229</v>
      </c>
      <c r="C56" s="152" t="s">
        <v>230</v>
      </c>
      <c r="D56" s="152" t="s">
        <v>231</v>
      </c>
      <c r="E56" s="152" t="s">
        <v>232</v>
      </c>
      <c r="F56" s="153" t="s">
        <v>233</v>
      </c>
      <c r="G56" s="152" t="s">
        <v>234</v>
      </c>
      <c r="H56" s="152" t="s">
        <v>235</v>
      </c>
      <c r="I56" s="152" t="s">
        <v>236</v>
      </c>
      <c r="J56" s="152" t="s">
        <v>237</v>
      </c>
      <c r="K56" s="152" t="s">
        <v>238</v>
      </c>
      <c r="L56" s="152" t="s">
        <v>239</v>
      </c>
      <c r="M56" s="152" t="s">
        <v>240</v>
      </c>
      <c r="N56" s="152" t="s">
        <v>241</v>
      </c>
      <c r="O56" s="152" t="s">
        <v>242</v>
      </c>
      <c r="P56" s="152" t="s">
        <v>242</v>
      </c>
      <c r="Q56" s="152" t="s">
        <v>243</v>
      </c>
      <c r="R56" s="152" t="s">
        <v>244</v>
      </c>
      <c r="S56" s="152" t="s">
        <v>245</v>
      </c>
      <c r="T56" s="152" t="s">
        <v>246</v>
      </c>
      <c r="U56" s="139"/>
      <c r="V56" s="139"/>
      <c r="W56" s="139"/>
    </row>
    <row r="57" spans="1:36" ht="14.4" x14ac:dyDescent="0.3">
      <c r="A57" s="155">
        <v>12033</v>
      </c>
      <c r="B57" s="189" t="s">
        <v>247</v>
      </c>
      <c r="C57" s="189" t="s">
        <v>248</v>
      </c>
      <c r="D57" s="189" t="s">
        <v>249</v>
      </c>
      <c r="E57" s="190">
        <v>45078</v>
      </c>
      <c r="F57" s="191">
        <v>51470</v>
      </c>
      <c r="G57" s="190">
        <v>51470</v>
      </c>
      <c r="H57" s="192" t="s">
        <v>250</v>
      </c>
      <c r="I57" s="189" t="s">
        <v>64</v>
      </c>
      <c r="J57" s="189" t="s">
        <v>251</v>
      </c>
      <c r="K57" s="189" t="s">
        <v>252</v>
      </c>
      <c r="L57" s="189" t="s">
        <v>252</v>
      </c>
      <c r="M57" s="189" t="s">
        <v>253</v>
      </c>
      <c r="N57" s="154">
        <v>40</v>
      </c>
      <c r="O57" s="154">
        <v>40</v>
      </c>
      <c r="P57" s="154">
        <v>0</v>
      </c>
      <c r="Q57" s="154" t="s">
        <v>254</v>
      </c>
      <c r="R57" s="154" t="s">
        <v>255</v>
      </c>
      <c r="S57" s="154">
        <v>40</v>
      </c>
      <c r="T57" s="154">
        <v>80</v>
      </c>
      <c r="U57" s="139"/>
      <c r="V57" s="139"/>
      <c r="W57" s="139"/>
    </row>
    <row r="58" spans="1:36" ht="14.4" x14ac:dyDescent="0.3">
      <c r="A58" s="159">
        <v>12032</v>
      </c>
      <c r="B58" s="193" t="s">
        <v>174</v>
      </c>
      <c r="C58" s="193" t="s">
        <v>256</v>
      </c>
      <c r="D58" s="193" t="s">
        <v>257</v>
      </c>
      <c r="E58" s="194">
        <v>45078</v>
      </c>
      <c r="F58" s="195">
        <v>51560</v>
      </c>
      <c r="G58" s="194">
        <v>51560</v>
      </c>
      <c r="H58" s="196" t="s">
        <v>250</v>
      </c>
      <c r="I58" s="193" t="s">
        <v>64</v>
      </c>
      <c r="J58" s="193" t="s">
        <v>251</v>
      </c>
      <c r="K58" s="193" t="s">
        <v>252</v>
      </c>
      <c r="L58" s="193" t="s">
        <v>252</v>
      </c>
      <c r="M58" s="193" t="s">
        <v>253</v>
      </c>
      <c r="N58" s="158">
        <v>5</v>
      </c>
      <c r="O58" s="158">
        <v>5</v>
      </c>
      <c r="P58" s="158">
        <v>0</v>
      </c>
      <c r="Q58" s="158" t="s">
        <v>254</v>
      </c>
      <c r="R58" s="158" t="s">
        <v>255</v>
      </c>
      <c r="S58" s="158">
        <v>5</v>
      </c>
      <c r="T58" s="158">
        <v>10</v>
      </c>
      <c r="U58" s="139"/>
      <c r="V58" s="139"/>
      <c r="W58" s="139"/>
    </row>
    <row r="59" spans="1:36" ht="14.4" x14ac:dyDescent="0.3">
      <c r="A59" s="155">
        <v>2836</v>
      </c>
      <c r="B59" s="189" t="s">
        <v>258</v>
      </c>
      <c r="C59" s="189" t="s">
        <v>259</v>
      </c>
      <c r="D59" s="189" t="s">
        <v>258</v>
      </c>
      <c r="E59" s="190">
        <v>45078</v>
      </c>
      <c r="F59" s="197">
        <v>49458</v>
      </c>
      <c r="G59" s="197">
        <v>49458</v>
      </c>
      <c r="H59" s="192" t="s">
        <v>260</v>
      </c>
      <c r="I59" s="189" t="s">
        <v>64</v>
      </c>
      <c r="J59" s="189" t="s">
        <v>251</v>
      </c>
      <c r="K59" s="189" t="s">
        <v>261</v>
      </c>
      <c r="L59" s="189" t="s">
        <v>261</v>
      </c>
      <c r="M59" s="189" t="s">
        <v>253</v>
      </c>
      <c r="N59" s="154">
        <v>14.5</v>
      </c>
      <c r="O59" s="154"/>
      <c r="P59" s="154">
        <v>0</v>
      </c>
      <c r="Q59" s="154" t="s">
        <v>254</v>
      </c>
      <c r="R59" s="154" t="s">
        <v>262</v>
      </c>
      <c r="S59" s="154">
        <v>14.5</v>
      </c>
      <c r="T59" s="154">
        <v>0</v>
      </c>
      <c r="U59" s="139"/>
      <c r="V59" s="139"/>
      <c r="W59" s="139"/>
    </row>
  </sheetData>
  <autoFilter ref="A3:AQ39" xr:uid="{F910DFD0-0C3F-4E14-B249-495CF3BA17C6}"/>
  <mergeCells count="3">
    <mergeCell ref="F47:F50"/>
    <mergeCell ref="J48:J50"/>
    <mergeCell ref="A54:T54"/>
  </mergeCells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D66C8-7A54-41C0-89A1-9A5BB0C901D7}">
  <dimension ref="A1:AK13"/>
  <sheetViews>
    <sheetView zoomScale="90" zoomScaleNormal="90" workbookViewId="0">
      <selection activeCell="A8" sqref="A8"/>
    </sheetView>
  </sheetViews>
  <sheetFormatPr defaultColWidth="8.88671875" defaultRowHeight="13.8" x14ac:dyDescent="0.3"/>
  <cols>
    <col min="1" max="1" width="13.5546875" style="201" customWidth="1"/>
    <col min="2" max="2" width="21.5546875" style="201" bestFit="1" customWidth="1"/>
    <col min="3" max="3" width="28" style="201" bestFit="1" customWidth="1"/>
    <col min="4" max="4" width="32.44140625" style="201" bestFit="1" customWidth="1"/>
    <col min="5" max="5" width="19.5546875" style="201" bestFit="1" customWidth="1"/>
    <col min="6" max="6" width="11.5546875" style="201" bestFit="1" customWidth="1"/>
    <col min="7" max="7" width="8" style="201" bestFit="1" customWidth="1"/>
    <col min="8" max="8" width="17" style="201" bestFit="1" customWidth="1"/>
    <col min="9" max="9" width="17" style="201" customWidth="1"/>
    <col min="10" max="10" width="9.88671875" style="201" customWidth="1"/>
    <col min="11" max="11" width="10.44140625" style="201" bestFit="1" customWidth="1"/>
    <col min="12" max="19" width="8.88671875" style="201"/>
    <col min="20" max="20" width="10.6640625" style="201" customWidth="1"/>
    <col min="21" max="21" width="8.88671875" style="201"/>
    <col min="22" max="22" width="10.33203125" style="201" customWidth="1"/>
    <col min="23" max="23" width="11.44140625" style="201" customWidth="1"/>
    <col min="24" max="24" width="4.88671875" style="201" customWidth="1"/>
    <col min="25" max="37" width="11.44140625" style="201" customWidth="1"/>
    <col min="38" max="16384" width="8.88671875" style="201"/>
  </cols>
  <sheetData>
    <row r="1" spans="1:37" x14ac:dyDescent="0.3">
      <c r="L1" s="202">
        <v>2023</v>
      </c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Y1" s="202">
        <v>2023</v>
      </c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3"/>
    </row>
    <row r="2" spans="1:37" x14ac:dyDescent="0.3">
      <c r="L2" s="204" t="s">
        <v>78</v>
      </c>
      <c r="M2" s="204" t="s">
        <v>79</v>
      </c>
      <c r="N2" s="204" t="s">
        <v>80</v>
      </c>
      <c r="O2" s="204" t="s">
        <v>81</v>
      </c>
      <c r="P2" s="204" t="s">
        <v>82</v>
      </c>
      <c r="Q2" s="204" t="s">
        <v>83</v>
      </c>
      <c r="R2" s="204" t="s">
        <v>84</v>
      </c>
      <c r="S2" s="204" t="s">
        <v>85</v>
      </c>
      <c r="T2" s="204" t="s">
        <v>86</v>
      </c>
      <c r="U2" s="204" t="s">
        <v>87</v>
      </c>
      <c r="V2" s="204" t="s">
        <v>88</v>
      </c>
      <c r="W2" s="204" t="s">
        <v>89</v>
      </c>
      <c r="Y2" s="204" t="s">
        <v>78</v>
      </c>
      <c r="Z2" s="204" t="s">
        <v>79</v>
      </c>
      <c r="AA2" s="204" t="s">
        <v>80</v>
      </c>
      <c r="AB2" s="204" t="s">
        <v>81</v>
      </c>
      <c r="AC2" s="204" t="s">
        <v>82</v>
      </c>
      <c r="AD2" s="204" t="s">
        <v>83</v>
      </c>
      <c r="AE2" s="204" t="s">
        <v>84</v>
      </c>
      <c r="AF2" s="204" t="s">
        <v>85</v>
      </c>
      <c r="AG2" s="204" t="s">
        <v>86</v>
      </c>
      <c r="AH2" s="204" t="s">
        <v>87</v>
      </c>
      <c r="AI2" s="204" t="s">
        <v>88</v>
      </c>
      <c r="AJ2" s="204" t="s">
        <v>89</v>
      </c>
      <c r="AK2" s="204" t="s">
        <v>89</v>
      </c>
    </row>
    <row r="3" spans="1:37" ht="55.2" x14ac:dyDescent="0.3">
      <c r="A3" s="205" t="s">
        <v>272</v>
      </c>
      <c r="B3" s="206" t="s">
        <v>273</v>
      </c>
      <c r="C3" s="207" t="s">
        <v>92</v>
      </c>
      <c r="D3" s="208" t="s">
        <v>93</v>
      </c>
      <c r="E3" s="209" t="s">
        <v>4</v>
      </c>
      <c r="F3" s="210" t="s">
        <v>5</v>
      </c>
      <c r="G3" s="210" t="s">
        <v>6</v>
      </c>
      <c r="H3" s="211" t="s">
        <v>94</v>
      </c>
      <c r="I3" s="211" t="s">
        <v>274</v>
      </c>
      <c r="J3" s="206" t="s">
        <v>186</v>
      </c>
      <c r="K3" s="206" t="s">
        <v>11</v>
      </c>
      <c r="L3" s="206" t="s">
        <v>95</v>
      </c>
      <c r="M3" s="206" t="s">
        <v>95</v>
      </c>
      <c r="N3" s="206" t="s">
        <v>95</v>
      </c>
      <c r="O3" s="206" t="s">
        <v>95</v>
      </c>
      <c r="P3" s="206" t="s">
        <v>95</v>
      </c>
      <c r="Q3" s="206" t="s">
        <v>95</v>
      </c>
      <c r="R3" s="206" t="s">
        <v>95</v>
      </c>
      <c r="S3" s="206" t="s">
        <v>95</v>
      </c>
      <c r="T3" s="206" t="s">
        <v>95</v>
      </c>
      <c r="U3" s="206" t="s">
        <v>95</v>
      </c>
      <c r="V3" s="206" t="s">
        <v>95</v>
      </c>
      <c r="W3" s="206" t="s">
        <v>95</v>
      </c>
      <c r="Y3" s="206" t="s">
        <v>96</v>
      </c>
      <c r="Z3" s="206" t="s">
        <v>96</v>
      </c>
      <c r="AA3" s="206" t="s">
        <v>96</v>
      </c>
      <c r="AB3" s="206" t="s">
        <v>96</v>
      </c>
      <c r="AC3" s="206" t="s">
        <v>96</v>
      </c>
      <c r="AD3" s="206" t="s">
        <v>96</v>
      </c>
      <c r="AE3" s="206" t="s">
        <v>96</v>
      </c>
      <c r="AF3" s="206" t="s">
        <v>96</v>
      </c>
      <c r="AG3" s="206" t="s">
        <v>96</v>
      </c>
      <c r="AH3" s="206" t="s">
        <v>96</v>
      </c>
      <c r="AI3" s="206" t="s">
        <v>96</v>
      </c>
      <c r="AJ3" s="206" t="s">
        <v>96</v>
      </c>
      <c r="AK3" s="206" t="s">
        <v>96</v>
      </c>
    </row>
    <row r="4" spans="1:37" x14ac:dyDescent="0.3">
      <c r="A4" s="212" t="s">
        <v>275</v>
      </c>
      <c r="B4" s="212" t="s">
        <v>276</v>
      </c>
      <c r="C4" s="213"/>
      <c r="D4" s="214" t="s">
        <v>277</v>
      </c>
      <c r="E4" s="215" t="s">
        <v>108</v>
      </c>
      <c r="F4" s="216" t="s">
        <v>100</v>
      </c>
      <c r="G4" s="217">
        <v>11.31</v>
      </c>
      <c r="H4" s="218">
        <v>1</v>
      </c>
      <c r="I4" s="218">
        <v>4</v>
      </c>
      <c r="J4" s="219">
        <v>44440</v>
      </c>
      <c r="K4" s="220">
        <v>45138</v>
      </c>
      <c r="L4" s="221">
        <v>11.31</v>
      </c>
      <c r="M4" s="221">
        <v>11.31</v>
      </c>
      <c r="N4" s="221">
        <v>11.31</v>
      </c>
      <c r="O4" s="221">
        <v>11.31</v>
      </c>
      <c r="P4" s="221">
        <v>11.31</v>
      </c>
      <c r="Q4" s="222"/>
      <c r="R4" s="222"/>
      <c r="S4" s="222"/>
      <c r="T4" s="222"/>
      <c r="U4" s="222"/>
      <c r="V4" s="223"/>
      <c r="W4" s="223"/>
      <c r="X4" s="224"/>
      <c r="Y4" s="221">
        <v>11.31</v>
      </c>
      <c r="Z4" s="221">
        <v>11.31</v>
      </c>
      <c r="AA4" s="221">
        <v>11.31</v>
      </c>
      <c r="AB4" s="221">
        <v>11.31</v>
      </c>
      <c r="AC4" s="221">
        <v>11.31</v>
      </c>
      <c r="AD4" s="225"/>
      <c r="AE4" s="225"/>
      <c r="AF4" s="225"/>
      <c r="AG4" s="225"/>
      <c r="AH4" s="225"/>
      <c r="AI4" s="226"/>
      <c r="AJ4" s="226"/>
      <c r="AK4" s="226"/>
    </row>
    <row r="5" spans="1:37" x14ac:dyDescent="0.3">
      <c r="A5" s="212" t="s">
        <v>275</v>
      </c>
      <c r="B5" s="212" t="s">
        <v>276</v>
      </c>
      <c r="C5" s="213"/>
      <c r="D5" s="214" t="s">
        <v>277</v>
      </c>
      <c r="E5" s="215" t="s">
        <v>109</v>
      </c>
      <c r="F5" s="216" t="s">
        <v>100</v>
      </c>
      <c r="G5" s="217">
        <v>8.06</v>
      </c>
      <c r="H5" s="218">
        <v>1</v>
      </c>
      <c r="I5" s="218">
        <v>4</v>
      </c>
      <c r="J5" s="219">
        <v>44440</v>
      </c>
      <c r="K5" s="220">
        <v>45138</v>
      </c>
      <c r="L5" s="221">
        <v>8.06</v>
      </c>
      <c r="M5" s="221">
        <v>8.06</v>
      </c>
      <c r="N5" s="221">
        <v>8.06</v>
      </c>
      <c r="O5" s="221">
        <v>8.06</v>
      </c>
      <c r="P5" s="221">
        <v>8.06</v>
      </c>
      <c r="Q5" s="222"/>
      <c r="R5" s="222"/>
      <c r="S5" s="222"/>
      <c r="T5" s="222"/>
      <c r="U5" s="222"/>
      <c r="V5" s="223"/>
      <c r="W5" s="223"/>
      <c r="X5" s="224"/>
      <c r="Y5" s="221">
        <v>8.06</v>
      </c>
      <c r="Z5" s="221">
        <v>8.06</v>
      </c>
      <c r="AA5" s="221">
        <v>8.06</v>
      </c>
      <c r="AB5" s="221">
        <v>8.06</v>
      </c>
      <c r="AC5" s="221">
        <v>8.06</v>
      </c>
      <c r="AD5" s="225"/>
      <c r="AE5" s="225"/>
      <c r="AF5" s="225"/>
      <c r="AG5" s="225"/>
      <c r="AH5" s="225"/>
      <c r="AI5" s="226"/>
      <c r="AJ5" s="226"/>
      <c r="AK5" s="226"/>
    </row>
    <row r="6" spans="1:37" x14ac:dyDescent="0.3">
      <c r="A6" s="212" t="s">
        <v>278</v>
      </c>
      <c r="B6" s="227" t="s">
        <v>276</v>
      </c>
      <c r="C6" s="228"/>
      <c r="D6" s="214" t="s">
        <v>279</v>
      </c>
      <c r="E6" s="214" t="s">
        <v>280</v>
      </c>
      <c r="F6" s="215" t="s">
        <v>100</v>
      </c>
      <c r="G6" s="229">
        <v>305</v>
      </c>
      <c r="H6" s="217"/>
      <c r="I6" s="218">
        <v>4</v>
      </c>
      <c r="J6" s="230">
        <v>44743</v>
      </c>
      <c r="K6" s="230">
        <v>45199</v>
      </c>
      <c r="L6" s="221">
        <v>305</v>
      </c>
      <c r="M6" s="221">
        <v>305</v>
      </c>
      <c r="N6" s="221">
        <v>305</v>
      </c>
      <c r="O6" s="221">
        <v>305</v>
      </c>
      <c r="P6" s="221">
        <v>305</v>
      </c>
      <c r="Q6" s="223"/>
      <c r="R6" s="223"/>
      <c r="S6" s="223"/>
      <c r="T6" s="223"/>
      <c r="U6" s="223"/>
      <c r="V6" s="223"/>
      <c r="W6" s="223"/>
      <c r="Y6" s="231"/>
      <c r="Z6" s="231"/>
      <c r="AA6" s="231"/>
      <c r="AB6" s="231"/>
      <c r="AC6" s="231"/>
      <c r="AD6" s="232"/>
      <c r="AE6" s="232"/>
      <c r="AF6" s="232"/>
      <c r="AG6" s="232"/>
      <c r="AH6" s="232"/>
      <c r="AI6" s="232"/>
      <c r="AJ6" s="231"/>
      <c r="AK6" s="231"/>
    </row>
    <row r="7" spans="1:37" ht="27.6" x14ac:dyDescent="0.3">
      <c r="A7" s="228" t="s">
        <v>278</v>
      </c>
      <c r="B7" s="227" t="s">
        <v>281</v>
      </c>
      <c r="C7" s="228"/>
      <c r="D7" s="214" t="s">
        <v>282</v>
      </c>
      <c r="E7" s="214" t="s">
        <v>283</v>
      </c>
      <c r="F7" s="233" t="s">
        <v>39</v>
      </c>
      <c r="G7" s="229"/>
      <c r="H7" s="217"/>
      <c r="I7" s="218" t="s">
        <v>284</v>
      </c>
      <c r="J7" s="230">
        <v>44774</v>
      </c>
      <c r="K7" s="230">
        <v>45230</v>
      </c>
      <c r="L7" s="221"/>
      <c r="M7" s="221"/>
      <c r="N7" s="221"/>
      <c r="O7" s="221"/>
      <c r="P7" s="221">
        <v>27.93</v>
      </c>
      <c r="Q7" s="223"/>
      <c r="R7" s="223"/>
      <c r="S7" s="223"/>
      <c r="T7" s="223"/>
      <c r="U7" s="234"/>
      <c r="V7" s="235"/>
      <c r="W7" s="235"/>
      <c r="Y7" s="231"/>
      <c r="Z7" s="231"/>
      <c r="AA7" s="231"/>
      <c r="AB7" s="231"/>
      <c r="AC7" s="231"/>
      <c r="AD7" s="232"/>
      <c r="AE7" s="232"/>
      <c r="AF7" s="232"/>
      <c r="AG7" s="232"/>
      <c r="AH7" s="232"/>
      <c r="AI7" s="232"/>
      <c r="AJ7" s="231"/>
      <c r="AK7" s="231"/>
    </row>
    <row r="8" spans="1:37" ht="27.6" x14ac:dyDescent="0.3">
      <c r="A8" s="228" t="s">
        <v>285</v>
      </c>
      <c r="B8" s="227" t="s">
        <v>281</v>
      </c>
      <c r="C8" s="228"/>
      <c r="D8" s="214" t="s">
        <v>286</v>
      </c>
      <c r="E8" s="236" t="s">
        <v>287</v>
      </c>
      <c r="F8" s="233" t="s">
        <v>39</v>
      </c>
      <c r="G8" s="229"/>
      <c r="H8" s="218">
        <v>1</v>
      </c>
      <c r="I8" s="218">
        <v>4</v>
      </c>
      <c r="J8" s="237">
        <v>44805</v>
      </c>
      <c r="K8" s="237">
        <v>46783</v>
      </c>
      <c r="L8" s="221">
        <v>229</v>
      </c>
      <c r="M8" s="221">
        <v>222.5</v>
      </c>
      <c r="N8" s="221">
        <v>221.25</v>
      </c>
      <c r="O8" s="221">
        <v>219</v>
      </c>
      <c r="P8" s="221">
        <v>214</v>
      </c>
      <c r="Q8" s="223"/>
      <c r="R8" s="223"/>
      <c r="S8" s="223"/>
      <c r="T8" s="223"/>
      <c r="U8" s="234"/>
      <c r="V8" s="234"/>
      <c r="W8" s="234"/>
      <c r="Y8" s="238">
        <f>L8*2</f>
        <v>458</v>
      </c>
      <c r="Z8" s="238">
        <f t="shared" ref="Z8:AC8" si="0">M8*2</f>
        <v>445</v>
      </c>
      <c r="AA8" s="238">
        <f t="shared" si="0"/>
        <v>442.5</v>
      </c>
      <c r="AB8" s="238">
        <f t="shared" si="0"/>
        <v>438</v>
      </c>
      <c r="AC8" s="238">
        <f t="shared" si="0"/>
        <v>428</v>
      </c>
      <c r="AD8" s="232"/>
      <c r="AE8" s="232"/>
      <c r="AF8" s="232"/>
      <c r="AG8" s="232"/>
      <c r="AH8" s="232"/>
      <c r="AI8" s="232"/>
      <c r="AJ8" s="232"/>
      <c r="AK8" s="232"/>
    </row>
    <row r="9" spans="1:37" x14ac:dyDescent="0.3">
      <c r="K9" s="239" t="s">
        <v>36</v>
      </c>
      <c r="L9" s="240">
        <f>SUM(L4:L8)</f>
        <v>553.37</v>
      </c>
      <c r="M9" s="240">
        <f>SUM(M4:M8)</f>
        <v>546.87</v>
      </c>
      <c r="N9" s="240">
        <f>SUM(N4:N8)</f>
        <v>545.62</v>
      </c>
      <c r="O9" s="240">
        <f>SUM(O4:O8)</f>
        <v>543.37</v>
      </c>
      <c r="P9" s="240">
        <f>SUM(P4:P8)</f>
        <v>566.29999999999995</v>
      </c>
      <c r="Q9" s="241"/>
      <c r="R9" s="241"/>
      <c r="S9" s="241"/>
      <c r="T9" s="241"/>
      <c r="U9" s="241"/>
      <c r="V9" s="241"/>
      <c r="W9" s="241"/>
      <c r="Y9" s="240">
        <f>SUM(Y4:Y8)</f>
        <v>477.37</v>
      </c>
      <c r="Z9" s="240">
        <f t="shared" ref="Z9:AC9" si="1">SUM(Z4:Z8)</f>
        <v>464.37</v>
      </c>
      <c r="AA9" s="240">
        <f t="shared" si="1"/>
        <v>461.87</v>
      </c>
      <c r="AB9" s="240">
        <f t="shared" si="1"/>
        <v>457.37</v>
      </c>
      <c r="AC9" s="240">
        <f t="shared" si="1"/>
        <v>447.37</v>
      </c>
      <c r="AD9" s="241"/>
      <c r="AE9" s="241"/>
      <c r="AF9" s="241"/>
      <c r="AG9" s="241"/>
      <c r="AH9" s="241"/>
      <c r="AI9" s="241"/>
      <c r="AJ9" s="240">
        <f>SUM(AJ4:AJ8)</f>
        <v>0</v>
      </c>
      <c r="AK9" s="240">
        <f>SUM(AK4:AK8)</f>
        <v>0</v>
      </c>
    </row>
    <row r="13" spans="1:37" x14ac:dyDescent="0.3">
      <c r="M13" s="239"/>
      <c r="N13" s="239"/>
      <c r="O13" s="239"/>
      <c r="P13" s="239"/>
      <c r="Q13" s="239"/>
      <c r="R13" s="239"/>
      <c r="S13" s="239"/>
      <c r="T13" s="239"/>
      <c r="U13" s="239"/>
      <c r="X13" s="239"/>
    </row>
  </sheetData>
  <mergeCells count="2">
    <mergeCell ref="L1:W1"/>
    <mergeCell ref="Y1:AK1"/>
  </mergeCells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703AF-76A0-4920-80D7-4EF944E96DA6}">
  <dimension ref="A1:V45"/>
  <sheetViews>
    <sheetView zoomScale="84" zoomScaleNormal="115" workbookViewId="0">
      <selection activeCell="S33" sqref="S33:S42"/>
    </sheetView>
  </sheetViews>
  <sheetFormatPr defaultRowHeight="14.4" x14ac:dyDescent="0.3"/>
  <cols>
    <col min="1" max="1" width="38.21875" style="242" customWidth="1"/>
    <col min="2" max="2" width="28.77734375" style="242" bestFit="1" customWidth="1"/>
    <col min="3" max="3" width="24.21875" style="242" bestFit="1" customWidth="1"/>
    <col min="4" max="4" width="14.21875" style="242" customWidth="1"/>
    <col min="5" max="9" width="10" style="242" customWidth="1"/>
    <col min="10" max="10" width="16.21875" style="242" bestFit="1" customWidth="1"/>
    <col min="11" max="11" width="9" style="242" bestFit="1" customWidth="1"/>
    <col min="12" max="15" width="10" style="242" customWidth="1"/>
    <col min="16" max="16" width="10.5546875" style="242" customWidth="1"/>
    <col min="17" max="17" width="14.21875" style="242" customWidth="1"/>
    <col min="18" max="18" width="14.77734375" style="242" customWidth="1"/>
    <col min="19" max="21" width="13.44140625" style="242" customWidth="1"/>
    <col min="22" max="22" width="37.21875" style="242" bestFit="1" customWidth="1"/>
    <col min="23" max="16384" width="8.88671875" style="242"/>
  </cols>
  <sheetData>
    <row r="1" spans="1:22" x14ac:dyDescent="0.3">
      <c r="D1" s="243">
        <v>4</v>
      </c>
      <c r="E1" s="243">
        <v>5</v>
      </c>
      <c r="F1" s="243">
        <v>6</v>
      </c>
      <c r="G1" s="243">
        <v>7</v>
      </c>
      <c r="H1" s="243">
        <v>8</v>
      </c>
      <c r="I1" s="243">
        <v>9</v>
      </c>
      <c r="J1" s="243">
        <v>10</v>
      </c>
      <c r="K1" s="243">
        <v>11</v>
      </c>
      <c r="L1" s="243">
        <v>12</v>
      </c>
      <c r="M1" s="243">
        <v>13</v>
      </c>
      <c r="N1" s="243">
        <v>14</v>
      </c>
      <c r="O1" s="243">
        <v>15</v>
      </c>
      <c r="P1" s="243"/>
    </row>
    <row r="2" spans="1:22" ht="66.599999999999994" x14ac:dyDescent="0.3">
      <c r="A2" s="244" t="s">
        <v>3</v>
      </c>
      <c r="B2" s="244" t="s">
        <v>4</v>
      </c>
      <c r="C2" s="244" t="s">
        <v>58</v>
      </c>
      <c r="D2" s="245" t="s">
        <v>288</v>
      </c>
      <c r="E2" s="245" t="s">
        <v>288</v>
      </c>
      <c r="F2" s="245" t="s">
        <v>288</v>
      </c>
      <c r="G2" s="245" t="s">
        <v>288</v>
      </c>
      <c r="H2" s="245" t="s">
        <v>288</v>
      </c>
      <c r="I2" s="245" t="s">
        <v>288</v>
      </c>
      <c r="J2" s="245" t="s">
        <v>288</v>
      </c>
      <c r="K2" s="245" t="s">
        <v>288</v>
      </c>
      <c r="L2" s="245" t="s">
        <v>288</v>
      </c>
      <c r="M2" s="245" t="s">
        <v>288</v>
      </c>
      <c r="N2" s="245" t="s">
        <v>288</v>
      </c>
      <c r="O2" s="245" t="s">
        <v>288</v>
      </c>
      <c r="P2" s="245" t="s">
        <v>289</v>
      </c>
      <c r="Q2" s="246" t="s">
        <v>5</v>
      </c>
      <c r="R2" s="247" t="s">
        <v>10</v>
      </c>
      <c r="S2" s="247" t="s">
        <v>11</v>
      </c>
      <c r="T2" s="247" t="s">
        <v>7</v>
      </c>
      <c r="U2" s="247" t="s">
        <v>290</v>
      </c>
      <c r="V2" s="248"/>
    </row>
    <row r="3" spans="1:22" x14ac:dyDescent="0.3">
      <c r="D3" s="249" t="s">
        <v>291</v>
      </c>
      <c r="E3" s="249" t="s">
        <v>292</v>
      </c>
      <c r="F3" s="249" t="s">
        <v>293</v>
      </c>
      <c r="G3" s="249" t="s">
        <v>294</v>
      </c>
      <c r="H3" s="249" t="s">
        <v>82</v>
      </c>
      <c r="I3" s="250" t="s">
        <v>295</v>
      </c>
      <c r="J3" s="251" t="s">
        <v>296</v>
      </c>
      <c r="K3" s="252" t="s">
        <v>297</v>
      </c>
      <c r="L3" s="253" t="s">
        <v>298</v>
      </c>
      <c r="M3" s="252" t="s">
        <v>299</v>
      </c>
      <c r="N3" s="252" t="s">
        <v>300</v>
      </c>
      <c r="O3" s="254" t="s">
        <v>301</v>
      </c>
      <c r="P3" s="254"/>
      <c r="Q3" s="255"/>
      <c r="R3" s="256"/>
      <c r="S3" s="256"/>
      <c r="T3" s="256"/>
      <c r="U3" s="256"/>
    </row>
    <row r="4" spans="1:22" x14ac:dyDescent="0.3">
      <c r="A4" s="244"/>
      <c r="B4" s="244"/>
      <c r="C4" s="244"/>
      <c r="D4" s="257">
        <f t="shared" ref="D4:O4" si="0">SUM(D5:D17)+SUM(D18:D21)*1.09</f>
        <v>1031.7817</v>
      </c>
      <c r="E4" s="257">
        <f t="shared" si="0"/>
        <v>1032.5992000000001</v>
      </c>
      <c r="F4" s="257">
        <f t="shared" si="0"/>
        <v>1034.4376</v>
      </c>
      <c r="G4" s="257">
        <f t="shared" si="0"/>
        <v>1040.0109</v>
      </c>
      <c r="H4" s="257">
        <f t="shared" si="0"/>
        <v>1039.2058</v>
      </c>
      <c r="I4" s="257">
        <f t="shared" si="0"/>
        <v>1046.4273999999998</v>
      </c>
      <c r="J4" s="257">
        <f t="shared" si="0"/>
        <v>1048.9767999999999</v>
      </c>
      <c r="K4" s="257">
        <f t="shared" si="0"/>
        <v>1052.067</v>
      </c>
      <c r="L4" s="257">
        <f t="shared" si="0"/>
        <v>1052.827</v>
      </c>
      <c r="M4" s="257">
        <f t="shared" si="0"/>
        <v>1044.4485999999999</v>
      </c>
      <c r="N4" s="257">
        <f t="shared" si="0"/>
        <v>1036.96955</v>
      </c>
      <c r="O4" s="257">
        <f t="shared" si="0"/>
        <v>1034.8738000000001</v>
      </c>
      <c r="P4" s="257"/>
      <c r="Q4" s="255"/>
      <c r="R4" s="255"/>
      <c r="S4" s="255"/>
      <c r="T4" s="255"/>
      <c r="U4" s="255"/>
    </row>
    <row r="5" spans="1:22" ht="13.95" customHeight="1" x14ac:dyDescent="0.3">
      <c r="A5" s="258" t="s">
        <v>302</v>
      </c>
      <c r="B5" s="259" t="s">
        <v>303</v>
      </c>
      <c r="C5" s="260" t="s">
        <v>304</v>
      </c>
      <c r="D5" s="261">
        <f>VLOOKUP($B5, '[14]2023 NQC List'!$A$2:$O$2011, D$1, FALSE)</f>
        <v>48.71</v>
      </c>
      <c r="E5" s="261">
        <f>VLOOKUP($B5, '[14]2023 NQC List'!$A$2:$O$2011, E$1, FALSE)</f>
        <v>48.71</v>
      </c>
      <c r="F5" s="261">
        <f>VLOOKUP($B5, '[14]2023 NQC List'!$A$2:$O$2011, F$1, FALSE)</f>
        <v>48.71</v>
      </c>
      <c r="G5" s="261">
        <f>VLOOKUP($B5, '[14]2023 NQC List'!$A$2:$O$2011, G$1, FALSE)</f>
        <v>48.71</v>
      </c>
      <c r="H5" s="261">
        <f>VLOOKUP($B5, '[14]2023 NQC List'!$A$2:$O$2011, H$1, FALSE)</f>
        <v>48.71</v>
      </c>
      <c r="I5" s="261">
        <f>VLOOKUP($B5, '[14]2023 NQC List'!$A$2:$O$2011, I$1, FALSE)</f>
        <v>48.71</v>
      </c>
      <c r="J5" s="261">
        <f>VLOOKUP($B5, '[14]2023 NQC List'!$A$2:$O$2011, J$1, FALSE)</f>
        <v>48.71</v>
      </c>
      <c r="K5" s="261">
        <f>VLOOKUP($B5, '[14]2023 NQC List'!$A$2:$O$2011, K$1, FALSE)</f>
        <v>48.71</v>
      </c>
      <c r="L5" s="261">
        <f>VLOOKUP($B5, '[14]2023 NQC List'!$A$2:$O$2011, L$1, FALSE)</f>
        <v>48.71</v>
      </c>
      <c r="M5" s="261">
        <f>VLOOKUP($B5, '[14]2023 NQC List'!$A$2:$O$2011, M$1, FALSE)</f>
        <v>48.71</v>
      </c>
      <c r="N5" s="261">
        <f>VLOOKUP($B5, '[14]2023 NQC List'!$A$2:$O$2011, N$1, FALSE)</f>
        <v>48.71</v>
      </c>
      <c r="O5" s="261">
        <f>VLOOKUP($B5, '[14]2023 NQC List'!$A$2:$O$2011, O$1, FALSE)</f>
        <v>48.71</v>
      </c>
      <c r="P5" s="261">
        <f>$K5</f>
        <v>48.71</v>
      </c>
      <c r="Q5" s="259" t="s">
        <v>305</v>
      </c>
      <c r="R5" s="262">
        <v>41760</v>
      </c>
      <c r="S5" s="262">
        <v>51135</v>
      </c>
      <c r="T5" s="263">
        <f>VLOOKUP(B5,[15]I_Phys_Res_Import_RA_Res!$C$5:$F$75,4,FALSE)</f>
        <v>4</v>
      </c>
      <c r="U5" s="263" t="s">
        <v>306</v>
      </c>
    </row>
    <row r="6" spans="1:22" ht="13.95" customHeight="1" x14ac:dyDescent="0.3">
      <c r="A6" s="258">
        <v>152818</v>
      </c>
      <c r="B6" s="259" t="s">
        <v>307</v>
      </c>
      <c r="C6" s="260" t="s">
        <v>304</v>
      </c>
      <c r="D6" s="261">
        <f>VLOOKUP($B6, '[14]2023 NQC List'!$A$2:$O$2011, D$1, FALSE)</f>
        <v>111.3</v>
      </c>
      <c r="E6" s="261">
        <f>VLOOKUP($B6, '[14]2023 NQC List'!$A$2:$O$2011, E$1, FALSE)</f>
        <v>111.3</v>
      </c>
      <c r="F6" s="261">
        <f>VLOOKUP($B6, '[14]2023 NQC List'!$A$2:$O$2011, F$1, FALSE)</f>
        <v>111.3</v>
      </c>
      <c r="G6" s="261">
        <f>VLOOKUP($B6, '[14]2023 NQC List'!$A$2:$O$2011, G$1, FALSE)</f>
        <v>111.3</v>
      </c>
      <c r="H6" s="261">
        <f>VLOOKUP($B6, '[14]2023 NQC List'!$A$2:$O$2011, H$1, FALSE)</f>
        <v>111.3</v>
      </c>
      <c r="I6" s="261">
        <f>VLOOKUP($B6, '[14]2023 NQC List'!$A$2:$O$2011, I$1, FALSE)</f>
        <v>111.3</v>
      </c>
      <c r="J6" s="261">
        <f>VLOOKUP($B6, '[14]2023 NQC List'!$A$2:$O$2011, J$1, FALSE)</f>
        <v>111.3</v>
      </c>
      <c r="K6" s="261">
        <f>VLOOKUP($B6, '[14]2023 NQC List'!$A$2:$O$2011, K$1, FALSE)</f>
        <v>111.3</v>
      </c>
      <c r="L6" s="261">
        <f>VLOOKUP($B6, '[14]2023 NQC List'!$A$2:$O$2011, L$1, FALSE)</f>
        <v>111.3</v>
      </c>
      <c r="M6" s="261">
        <f>VLOOKUP($B6, '[14]2023 NQC List'!$A$2:$O$2011, M$1, FALSE)</f>
        <v>111.3</v>
      </c>
      <c r="N6" s="261">
        <f>VLOOKUP($B6, '[14]2023 NQC List'!$A$2:$O$2011, N$1, FALSE)</f>
        <v>111.3</v>
      </c>
      <c r="O6" s="261">
        <f>VLOOKUP($B6, '[14]2023 NQC List'!$A$2:$O$2011, O$1, FALSE)</f>
        <v>111.3</v>
      </c>
      <c r="P6" s="261">
        <f t="shared" ref="P6:P21" si="1">$K6</f>
        <v>111.3</v>
      </c>
      <c r="Q6" s="259" t="s">
        <v>305</v>
      </c>
      <c r="R6" s="262">
        <v>42887</v>
      </c>
      <c r="S6" s="262">
        <v>50405</v>
      </c>
      <c r="T6" s="263">
        <f>VLOOKUP(B6,[15]I_Phys_Res_Import_RA_Res!$C$5:$F$75,4,FALSE)</f>
        <v>4</v>
      </c>
      <c r="U6" s="263" t="s">
        <v>306</v>
      </c>
    </row>
    <row r="7" spans="1:22" ht="13.95" customHeight="1" x14ac:dyDescent="0.3">
      <c r="A7" s="258">
        <v>152818</v>
      </c>
      <c r="B7" s="259" t="s">
        <v>308</v>
      </c>
      <c r="C7" s="260" t="s">
        <v>304</v>
      </c>
      <c r="D7" s="261">
        <f>VLOOKUP($B7, '[14]2023 NQC List'!$A$2:$O$2011, D$1, FALSE)</f>
        <v>112.7</v>
      </c>
      <c r="E7" s="261">
        <f>VLOOKUP($B7, '[14]2023 NQC List'!$A$2:$O$2011, E$1, FALSE)</f>
        <v>112.7</v>
      </c>
      <c r="F7" s="261">
        <f>VLOOKUP($B7, '[14]2023 NQC List'!$A$2:$O$2011, F$1, FALSE)</f>
        <v>112.7</v>
      </c>
      <c r="G7" s="261">
        <f>VLOOKUP($B7, '[14]2023 NQC List'!$A$2:$O$2011, G$1, FALSE)</f>
        <v>112.7</v>
      </c>
      <c r="H7" s="261">
        <f>VLOOKUP($B7, '[14]2023 NQC List'!$A$2:$O$2011, H$1, FALSE)</f>
        <v>112.7</v>
      </c>
      <c r="I7" s="261">
        <f>VLOOKUP($B7, '[14]2023 NQC List'!$A$2:$O$2011, I$1, FALSE)</f>
        <v>112.7</v>
      </c>
      <c r="J7" s="261">
        <f>VLOOKUP($B7, '[14]2023 NQC List'!$A$2:$O$2011, J$1, FALSE)</f>
        <v>112.7</v>
      </c>
      <c r="K7" s="261">
        <f>VLOOKUP($B7, '[14]2023 NQC List'!$A$2:$O$2011, K$1, FALSE)</f>
        <v>112.7</v>
      </c>
      <c r="L7" s="261">
        <f>VLOOKUP($B7, '[14]2023 NQC List'!$A$2:$O$2011, L$1, FALSE)</f>
        <v>112.7</v>
      </c>
      <c r="M7" s="261">
        <f>VLOOKUP($B7, '[14]2023 NQC List'!$A$2:$O$2011, M$1, FALSE)</f>
        <v>112.7</v>
      </c>
      <c r="N7" s="261">
        <f>VLOOKUP($B7, '[14]2023 NQC List'!$A$2:$O$2011, N$1, FALSE)</f>
        <v>112.7</v>
      </c>
      <c r="O7" s="261">
        <f>VLOOKUP($B7, '[14]2023 NQC List'!$A$2:$O$2011, O$1, FALSE)</f>
        <v>112.7</v>
      </c>
      <c r="P7" s="261">
        <f t="shared" si="1"/>
        <v>112.7</v>
      </c>
      <c r="Q7" s="259" t="s">
        <v>305</v>
      </c>
      <c r="R7" s="262">
        <v>42887</v>
      </c>
      <c r="S7" s="262">
        <v>50405</v>
      </c>
      <c r="T7" s="263">
        <f>VLOOKUP(B7,[15]I_Phys_Res_Import_RA_Res!$C$5:$F$75,4,FALSE)</f>
        <v>4</v>
      </c>
      <c r="U7" s="263" t="s">
        <v>306</v>
      </c>
    </row>
    <row r="8" spans="1:22" ht="13.95" customHeight="1" x14ac:dyDescent="0.3">
      <c r="A8" s="258">
        <v>152818</v>
      </c>
      <c r="B8" s="264" t="s">
        <v>309</v>
      </c>
      <c r="C8" s="260" t="s">
        <v>304</v>
      </c>
      <c r="D8" s="261">
        <f>VLOOKUP($B8, '[14]2023 NQC List'!$A$2:$O$2011, D$1, FALSE)</f>
        <v>112</v>
      </c>
      <c r="E8" s="261">
        <f>VLOOKUP($B8, '[14]2023 NQC List'!$A$2:$O$2011, E$1, FALSE)</f>
        <v>112</v>
      </c>
      <c r="F8" s="261">
        <f>VLOOKUP($B8, '[14]2023 NQC List'!$A$2:$O$2011, F$1, FALSE)</f>
        <v>112</v>
      </c>
      <c r="G8" s="261">
        <f>VLOOKUP($B8, '[14]2023 NQC List'!$A$2:$O$2011, G$1, FALSE)</f>
        <v>112</v>
      </c>
      <c r="H8" s="261">
        <f>VLOOKUP($B8, '[14]2023 NQC List'!$A$2:$O$2011, H$1, FALSE)</f>
        <v>112</v>
      </c>
      <c r="I8" s="261">
        <f>VLOOKUP($B8, '[14]2023 NQC List'!$A$2:$O$2011, I$1, FALSE)</f>
        <v>112</v>
      </c>
      <c r="J8" s="261">
        <f>VLOOKUP($B8, '[14]2023 NQC List'!$A$2:$O$2011, J$1, FALSE)</f>
        <v>112</v>
      </c>
      <c r="K8" s="261">
        <f>VLOOKUP($B8, '[14]2023 NQC List'!$A$2:$O$2011, K$1, FALSE)</f>
        <v>112</v>
      </c>
      <c r="L8" s="261">
        <f>VLOOKUP($B8, '[14]2023 NQC List'!$A$2:$O$2011, L$1, FALSE)</f>
        <v>112</v>
      </c>
      <c r="M8" s="261">
        <f>VLOOKUP($B8, '[14]2023 NQC List'!$A$2:$O$2011, M$1, FALSE)</f>
        <v>112</v>
      </c>
      <c r="N8" s="261">
        <f>VLOOKUP($B8, '[14]2023 NQC List'!$A$2:$O$2011, N$1, FALSE)</f>
        <v>112</v>
      </c>
      <c r="O8" s="261">
        <f>VLOOKUP($B8, '[14]2023 NQC List'!$A$2:$O$2011, O$1, FALSE)</f>
        <v>112</v>
      </c>
      <c r="P8" s="261">
        <f t="shared" si="1"/>
        <v>112</v>
      </c>
      <c r="Q8" s="259" t="s">
        <v>305</v>
      </c>
      <c r="R8" s="262">
        <v>42887</v>
      </c>
      <c r="S8" s="262">
        <v>50405</v>
      </c>
      <c r="T8" s="263">
        <f>VLOOKUP(B8,[15]I_Phys_Res_Import_RA_Res!$C$5:$F$75,4,FALSE)</f>
        <v>4</v>
      </c>
      <c r="U8" s="263" t="s">
        <v>306</v>
      </c>
    </row>
    <row r="9" spans="1:22" ht="13.95" customHeight="1" x14ac:dyDescent="0.3">
      <c r="A9" s="258">
        <v>153042</v>
      </c>
      <c r="B9" s="264" t="s">
        <v>310</v>
      </c>
      <c r="C9" s="260" t="s">
        <v>304</v>
      </c>
      <c r="D9" s="261">
        <f>VLOOKUP($B9, '[14]2023 NQC List'!$A$2:$O$2011, D$1, FALSE)</f>
        <v>10</v>
      </c>
      <c r="E9" s="261">
        <f>VLOOKUP($B9, '[14]2023 NQC List'!$A$2:$O$2011, E$1, FALSE)</f>
        <v>10</v>
      </c>
      <c r="F9" s="261">
        <f>VLOOKUP($B9, '[14]2023 NQC List'!$A$2:$O$2011, F$1, FALSE)</f>
        <v>10</v>
      </c>
      <c r="G9" s="261">
        <f>VLOOKUP($B9, '[14]2023 NQC List'!$A$2:$O$2011, G$1, FALSE)</f>
        <v>10</v>
      </c>
      <c r="H9" s="261">
        <f>VLOOKUP($B9, '[14]2023 NQC List'!$A$2:$O$2011, H$1, FALSE)</f>
        <v>10</v>
      </c>
      <c r="I9" s="261">
        <f>VLOOKUP($B9, '[14]2023 NQC List'!$A$2:$O$2011, I$1, FALSE)</f>
        <v>10</v>
      </c>
      <c r="J9" s="261">
        <f>VLOOKUP($B9, '[14]2023 NQC List'!$A$2:$O$2011, J$1, FALSE)</f>
        <v>10</v>
      </c>
      <c r="K9" s="261">
        <f>VLOOKUP($B9, '[14]2023 NQC List'!$A$2:$O$2011, K$1, FALSE)</f>
        <v>10</v>
      </c>
      <c r="L9" s="261">
        <f>VLOOKUP($B9, '[14]2023 NQC List'!$A$2:$O$2011, L$1, FALSE)</f>
        <v>10</v>
      </c>
      <c r="M9" s="261">
        <f>VLOOKUP($B9, '[14]2023 NQC List'!$A$2:$O$2011, M$1, FALSE)</f>
        <v>10</v>
      </c>
      <c r="N9" s="261">
        <f>VLOOKUP($B9, '[14]2023 NQC List'!$A$2:$O$2011, N$1, FALSE)</f>
        <v>10</v>
      </c>
      <c r="O9" s="261">
        <f>VLOOKUP($B9, '[14]2023 NQC List'!$A$2:$O$2011, O$1, FALSE)</f>
        <v>10</v>
      </c>
      <c r="P9" s="261">
        <f t="shared" si="1"/>
        <v>10</v>
      </c>
      <c r="Q9" s="259" t="s">
        <v>305</v>
      </c>
      <c r="R9" s="262" t="s">
        <v>311</v>
      </c>
      <c r="S9" s="262">
        <v>73050</v>
      </c>
      <c r="T9" s="263">
        <f>VLOOKUP(B9,[15]I_Phys_Res_Import_RA_Res!$C$5:$F$75,4,FALSE)</f>
        <v>1</v>
      </c>
      <c r="U9" s="263" t="s">
        <v>306</v>
      </c>
    </row>
    <row r="10" spans="1:22" ht="13.95" customHeight="1" x14ac:dyDescent="0.3">
      <c r="A10" s="258">
        <v>153042</v>
      </c>
      <c r="B10" s="264" t="s">
        <v>312</v>
      </c>
      <c r="C10" s="260" t="s">
        <v>304</v>
      </c>
      <c r="D10" s="261">
        <f>VLOOKUP($B10, '[14]2023 NQC List'!$A$2:$O$2011, D$1, FALSE)</f>
        <v>10</v>
      </c>
      <c r="E10" s="261">
        <f>VLOOKUP($B10, '[14]2023 NQC List'!$A$2:$O$2011, E$1, FALSE)</f>
        <v>10</v>
      </c>
      <c r="F10" s="261">
        <f>VLOOKUP($B10, '[14]2023 NQC List'!$A$2:$O$2011, F$1, FALSE)</f>
        <v>10</v>
      </c>
      <c r="G10" s="261">
        <f>VLOOKUP($B10, '[14]2023 NQC List'!$A$2:$O$2011, G$1, FALSE)</f>
        <v>10</v>
      </c>
      <c r="H10" s="261">
        <f>VLOOKUP($B10, '[14]2023 NQC List'!$A$2:$O$2011, H$1, FALSE)</f>
        <v>10</v>
      </c>
      <c r="I10" s="261">
        <f>VLOOKUP($B10, '[14]2023 NQC List'!$A$2:$O$2011, I$1, FALSE)</f>
        <v>10</v>
      </c>
      <c r="J10" s="261">
        <f>VLOOKUP($B10, '[14]2023 NQC List'!$A$2:$O$2011, J$1, FALSE)</f>
        <v>10</v>
      </c>
      <c r="K10" s="261">
        <f>VLOOKUP($B10, '[14]2023 NQC List'!$A$2:$O$2011, K$1, FALSE)</f>
        <v>10</v>
      </c>
      <c r="L10" s="261">
        <f>VLOOKUP($B10, '[14]2023 NQC List'!$A$2:$O$2011, L$1, FALSE)</f>
        <v>10</v>
      </c>
      <c r="M10" s="261">
        <f>VLOOKUP($B10, '[14]2023 NQC List'!$A$2:$O$2011, M$1, FALSE)</f>
        <v>10</v>
      </c>
      <c r="N10" s="261">
        <f>VLOOKUP($B10, '[14]2023 NQC List'!$A$2:$O$2011, N$1, FALSE)</f>
        <v>10</v>
      </c>
      <c r="O10" s="261">
        <f>VLOOKUP($B10, '[14]2023 NQC List'!$A$2:$O$2011, O$1, FALSE)</f>
        <v>10</v>
      </c>
      <c r="P10" s="261">
        <f t="shared" si="1"/>
        <v>10</v>
      </c>
      <c r="Q10" s="259" t="s">
        <v>305</v>
      </c>
      <c r="R10" s="262" t="s">
        <v>311</v>
      </c>
      <c r="S10" s="262">
        <v>73050</v>
      </c>
      <c r="T10" s="263">
        <f>VLOOKUP(B10,[15]I_Phys_Res_Import_RA_Res!$C$5:$F$75,4,FALSE)</f>
        <v>1</v>
      </c>
      <c r="U10" s="263" t="s">
        <v>306</v>
      </c>
    </row>
    <row r="11" spans="1:22" ht="13.95" customHeight="1" x14ac:dyDescent="0.3">
      <c r="A11" s="258">
        <v>153042</v>
      </c>
      <c r="B11" s="264" t="s">
        <v>313</v>
      </c>
      <c r="C11" s="260" t="s">
        <v>304</v>
      </c>
      <c r="D11" s="261">
        <f>VLOOKUP($B11, '[14]2023 NQC List'!$A$2:$O$2011, D$1, FALSE)</f>
        <v>10</v>
      </c>
      <c r="E11" s="261">
        <f>VLOOKUP($B11, '[14]2023 NQC List'!$A$2:$O$2011, E$1, FALSE)</f>
        <v>10</v>
      </c>
      <c r="F11" s="261">
        <f>VLOOKUP($B11, '[14]2023 NQC List'!$A$2:$O$2011, F$1, FALSE)</f>
        <v>10</v>
      </c>
      <c r="G11" s="261">
        <f>VLOOKUP($B11, '[14]2023 NQC List'!$A$2:$O$2011, G$1, FALSE)</f>
        <v>10</v>
      </c>
      <c r="H11" s="261">
        <f>VLOOKUP($B11, '[14]2023 NQC List'!$A$2:$O$2011, H$1, FALSE)</f>
        <v>10</v>
      </c>
      <c r="I11" s="261">
        <f>VLOOKUP($B11, '[14]2023 NQC List'!$A$2:$O$2011, I$1, FALSE)</f>
        <v>10</v>
      </c>
      <c r="J11" s="261">
        <f>VLOOKUP($B11, '[14]2023 NQC List'!$A$2:$O$2011, J$1, FALSE)</f>
        <v>10</v>
      </c>
      <c r="K11" s="261">
        <f>VLOOKUP($B11, '[14]2023 NQC List'!$A$2:$O$2011, K$1, FALSE)</f>
        <v>10</v>
      </c>
      <c r="L11" s="261">
        <f>VLOOKUP($B11, '[14]2023 NQC List'!$A$2:$O$2011, L$1, FALSE)</f>
        <v>10</v>
      </c>
      <c r="M11" s="261">
        <f>VLOOKUP($B11, '[14]2023 NQC List'!$A$2:$O$2011, M$1, FALSE)</f>
        <v>10</v>
      </c>
      <c r="N11" s="261">
        <f>VLOOKUP($B11, '[14]2023 NQC List'!$A$2:$O$2011, N$1, FALSE)</f>
        <v>10</v>
      </c>
      <c r="O11" s="261">
        <f>VLOOKUP($B11, '[14]2023 NQC List'!$A$2:$O$2011, O$1, FALSE)</f>
        <v>10</v>
      </c>
      <c r="P11" s="261">
        <f t="shared" si="1"/>
        <v>10</v>
      </c>
      <c r="Q11" s="259" t="s">
        <v>305</v>
      </c>
      <c r="R11" s="262" t="s">
        <v>311</v>
      </c>
      <c r="S11" s="262">
        <v>73050</v>
      </c>
      <c r="T11" s="263">
        <f>VLOOKUP(B11,[15]I_Phys_Res_Import_RA_Res!$C$5:$F$75,4,FALSE)</f>
        <v>1</v>
      </c>
      <c r="U11" s="263" t="s">
        <v>306</v>
      </c>
    </row>
    <row r="12" spans="1:22" ht="13.95" customHeight="1" x14ac:dyDescent="0.3">
      <c r="A12" s="258">
        <v>153041</v>
      </c>
      <c r="B12" s="264" t="s">
        <v>314</v>
      </c>
      <c r="C12" s="260" t="s">
        <v>304</v>
      </c>
      <c r="D12" s="261">
        <f>VLOOKUP($B12, '[14]2023 NQC List'!$A$2:$O$2011, D$1, FALSE)</f>
        <v>7.5</v>
      </c>
      <c r="E12" s="261">
        <f>VLOOKUP($B12, '[14]2023 NQC List'!$A$2:$O$2011, E$1, FALSE)</f>
        <v>7.5</v>
      </c>
      <c r="F12" s="261">
        <f>VLOOKUP($B12, '[14]2023 NQC List'!$A$2:$O$2011, F$1, FALSE)</f>
        <v>7.5</v>
      </c>
      <c r="G12" s="261">
        <f>VLOOKUP($B12, '[14]2023 NQC List'!$A$2:$O$2011, G$1, FALSE)</f>
        <v>7.5</v>
      </c>
      <c r="H12" s="261">
        <f>VLOOKUP($B12, '[14]2023 NQC List'!$A$2:$O$2011, H$1, FALSE)</f>
        <v>7.5</v>
      </c>
      <c r="I12" s="261">
        <f>VLOOKUP($B12, '[14]2023 NQC List'!$A$2:$O$2011, I$1, FALSE)</f>
        <v>7.5</v>
      </c>
      <c r="J12" s="261">
        <f>VLOOKUP($B12, '[14]2023 NQC List'!$A$2:$O$2011, J$1, FALSE)</f>
        <v>7.5</v>
      </c>
      <c r="K12" s="261">
        <f>VLOOKUP($B12, '[14]2023 NQC List'!$A$2:$O$2011, K$1, FALSE)</f>
        <v>7.5</v>
      </c>
      <c r="L12" s="261">
        <f>VLOOKUP($B12, '[14]2023 NQC List'!$A$2:$O$2011, L$1, FALSE)</f>
        <v>7.5</v>
      </c>
      <c r="M12" s="261">
        <f>VLOOKUP($B12, '[14]2023 NQC List'!$A$2:$O$2011, M$1, FALSE)</f>
        <v>7.5</v>
      </c>
      <c r="N12" s="261">
        <f>VLOOKUP($B12, '[14]2023 NQC List'!$A$2:$O$2011, N$1, FALSE)</f>
        <v>7.5</v>
      </c>
      <c r="O12" s="261">
        <f>VLOOKUP($B12, '[14]2023 NQC List'!$A$2:$O$2011, O$1, FALSE)</f>
        <v>7.5</v>
      </c>
      <c r="P12" s="261">
        <f t="shared" si="1"/>
        <v>7.5</v>
      </c>
      <c r="Q12" s="259" t="s">
        <v>305</v>
      </c>
      <c r="R12" s="262" t="s">
        <v>315</v>
      </c>
      <c r="S12" s="262">
        <v>73050</v>
      </c>
      <c r="T12" s="263">
        <f>VLOOKUP(B12,[15]I_Phys_Res_Import_RA_Res!$C$5:$F$75,4,FALSE)</f>
        <v>1</v>
      </c>
      <c r="U12" s="263" t="s">
        <v>306</v>
      </c>
    </row>
    <row r="13" spans="1:22" ht="13.95" customHeight="1" x14ac:dyDescent="0.3">
      <c r="A13" s="258">
        <v>153047</v>
      </c>
      <c r="B13" s="264" t="s">
        <v>316</v>
      </c>
      <c r="C13" s="260" t="s">
        <v>304</v>
      </c>
      <c r="D13" s="261">
        <f>VLOOKUP($B13, '[14]2023 NQC List'!$A$2:$O$2011, D$1, FALSE)</f>
        <v>1.03</v>
      </c>
      <c r="E13" s="261">
        <f>VLOOKUP($B13, '[14]2023 NQC List'!$A$2:$O$2011, E$1, FALSE)</f>
        <v>1.03</v>
      </c>
      <c r="F13" s="261">
        <f>VLOOKUP($B13, '[14]2023 NQC List'!$A$2:$O$2011, F$1, FALSE)</f>
        <v>2.04</v>
      </c>
      <c r="G13" s="261">
        <f>VLOOKUP($B13, '[14]2023 NQC List'!$A$2:$O$2011, G$1, FALSE)</f>
        <v>3.94</v>
      </c>
      <c r="H13" s="261">
        <f>VLOOKUP($B13, '[14]2023 NQC List'!$A$2:$O$2011, H$1, FALSE)</f>
        <v>3.56</v>
      </c>
      <c r="I13" s="261">
        <f>VLOOKUP($B13, '[14]2023 NQC List'!$A$2:$O$2011, I$1, FALSE)</f>
        <v>2.89</v>
      </c>
      <c r="J13" s="261">
        <f>VLOOKUP($B13, '[14]2023 NQC List'!$A$2:$O$2011, J$1, FALSE)</f>
        <v>2.54</v>
      </c>
      <c r="K13" s="261">
        <f>VLOOKUP($B13, '[14]2023 NQC List'!$A$2:$O$2011, K$1, FALSE)</f>
        <v>1.51</v>
      </c>
      <c r="L13" s="261">
        <f>VLOOKUP($B13, '[14]2023 NQC List'!$A$2:$O$2011, L$1, FALSE)</f>
        <v>2.27</v>
      </c>
      <c r="M13" s="261">
        <f>VLOOKUP($B13, '[14]2023 NQC List'!$A$2:$O$2011, M$1, FALSE)</f>
        <v>3.44</v>
      </c>
      <c r="N13" s="261">
        <f>VLOOKUP($B13, '[14]2023 NQC List'!$A$2:$O$2011, N$1, FALSE)</f>
        <v>2.5499999999999998</v>
      </c>
      <c r="O13" s="261">
        <f>VLOOKUP($B13, '[14]2023 NQC List'!$A$2:$O$2011, O$1, FALSE)</f>
        <v>1.19</v>
      </c>
      <c r="P13" s="261">
        <f t="shared" si="1"/>
        <v>1.51</v>
      </c>
      <c r="Q13" s="259" t="s">
        <v>305</v>
      </c>
      <c r="R13" s="262">
        <v>42887</v>
      </c>
      <c r="S13" s="262">
        <v>44714</v>
      </c>
      <c r="T13" s="263">
        <f>VLOOKUP(B13,[15]I_Phys_Res_Import_RA_Res!$C$5:$F$75,4,FALSE)</f>
        <v>4</v>
      </c>
      <c r="U13" s="263" t="s">
        <v>306</v>
      </c>
    </row>
    <row r="14" spans="1:22" ht="13.95" customHeight="1" x14ac:dyDescent="0.3">
      <c r="A14" s="264">
        <v>152999</v>
      </c>
      <c r="B14" s="259" t="s">
        <v>317</v>
      </c>
      <c r="C14" s="260" t="s">
        <v>304</v>
      </c>
      <c r="D14" s="261">
        <f>VLOOKUP($B14, '[14]2023 NQC List'!$A$2:$O$2011, D$1, FALSE)</f>
        <v>422</v>
      </c>
      <c r="E14" s="261">
        <f>VLOOKUP($B14, '[14]2023 NQC List'!$A$2:$O$2011, E$1, FALSE)</f>
        <v>422</v>
      </c>
      <c r="F14" s="261">
        <f>VLOOKUP($B14, '[14]2023 NQC List'!$A$2:$O$2011, F$1, FALSE)</f>
        <v>422</v>
      </c>
      <c r="G14" s="261">
        <f>VLOOKUP($B14, '[14]2023 NQC List'!$A$2:$O$2011, G$1, FALSE)</f>
        <v>422</v>
      </c>
      <c r="H14" s="261">
        <f>VLOOKUP($B14, '[14]2023 NQC List'!$A$2:$O$2011, H$1, FALSE)</f>
        <v>422</v>
      </c>
      <c r="I14" s="261">
        <f>VLOOKUP($B14, '[14]2023 NQC List'!$A$2:$O$2011, I$1, FALSE)</f>
        <v>422</v>
      </c>
      <c r="J14" s="261">
        <f>VLOOKUP($B14, '[14]2023 NQC List'!$A$2:$O$2011, J$1, FALSE)</f>
        <v>422</v>
      </c>
      <c r="K14" s="261">
        <f>VLOOKUP($B14, '[14]2023 NQC List'!$A$2:$O$2011, K$1, FALSE)</f>
        <v>422</v>
      </c>
      <c r="L14" s="261">
        <f>VLOOKUP($B14, '[14]2023 NQC List'!$A$2:$O$2011, L$1, FALSE)</f>
        <v>422</v>
      </c>
      <c r="M14" s="261">
        <f>VLOOKUP($B14, '[14]2023 NQC List'!$A$2:$O$2011, M$1, FALSE)</f>
        <v>422</v>
      </c>
      <c r="N14" s="261">
        <f>VLOOKUP($B14, '[14]2023 NQC List'!$A$2:$O$2011, N$1, FALSE)</f>
        <v>422</v>
      </c>
      <c r="O14" s="261">
        <f>VLOOKUP($B14, '[14]2023 NQC List'!$A$2:$O$2011, O$1, FALSE)</f>
        <v>422</v>
      </c>
      <c r="P14" s="261">
        <f t="shared" si="1"/>
        <v>422</v>
      </c>
      <c r="Q14" s="259" t="s">
        <v>305</v>
      </c>
      <c r="R14" s="262">
        <v>43435</v>
      </c>
      <c r="S14" s="262">
        <v>50678</v>
      </c>
      <c r="T14" s="263">
        <f>VLOOKUP(B14,[15]I_Phys_Res_Import_RA_Res!$C$5:$F$75,4,FALSE)</f>
        <v>3</v>
      </c>
      <c r="U14" s="263" t="s">
        <v>306</v>
      </c>
    </row>
    <row r="15" spans="1:22" ht="13.95" customHeight="1" x14ac:dyDescent="0.3">
      <c r="A15" s="264">
        <v>152999</v>
      </c>
      <c r="B15" s="259" t="s">
        <v>318</v>
      </c>
      <c r="C15" s="260" t="s">
        <v>304</v>
      </c>
      <c r="D15" s="261">
        <f>VLOOKUP($B15, '[14]2023 NQC List'!$A$2:$O$2011, D$1, FALSE)</f>
        <v>105.5</v>
      </c>
      <c r="E15" s="261">
        <f>VLOOKUP($B15, '[14]2023 NQC List'!$A$2:$O$2011, E$1, FALSE)</f>
        <v>105.5</v>
      </c>
      <c r="F15" s="261">
        <f>VLOOKUP($B15, '[14]2023 NQC List'!$A$2:$O$2011, F$1, FALSE)</f>
        <v>105.5</v>
      </c>
      <c r="G15" s="261">
        <f>VLOOKUP($B15, '[14]2023 NQC List'!$A$2:$O$2011, G$1, FALSE)</f>
        <v>105.5</v>
      </c>
      <c r="H15" s="261">
        <f>VLOOKUP($B15, '[14]2023 NQC List'!$A$2:$O$2011, H$1, FALSE)</f>
        <v>105.5</v>
      </c>
      <c r="I15" s="261">
        <f>VLOOKUP($B15, '[14]2023 NQC List'!$A$2:$O$2011, I$1, FALSE)</f>
        <v>105.5</v>
      </c>
      <c r="J15" s="261">
        <f>VLOOKUP($B15, '[14]2023 NQC List'!$A$2:$O$2011, J$1, FALSE)</f>
        <v>105.5</v>
      </c>
      <c r="K15" s="261">
        <f>VLOOKUP($B15, '[14]2023 NQC List'!$A$2:$O$2011, K$1, FALSE)</f>
        <v>105.5</v>
      </c>
      <c r="L15" s="261">
        <f>VLOOKUP($B15, '[14]2023 NQC List'!$A$2:$O$2011, L$1, FALSE)</f>
        <v>105.5</v>
      </c>
      <c r="M15" s="261">
        <f>VLOOKUP($B15, '[14]2023 NQC List'!$A$2:$O$2011, M$1, FALSE)</f>
        <v>105.5</v>
      </c>
      <c r="N15" s="261">
        <f>VLOOKUP($B15, '[14]2023 NQC List'!$A$2:$O$2011, N$1, FALSE)</f>
        <v>105.5</v>
      </c>
      <c r="O15" s="261">
        <f>VLOOKUP($B15, '[14]2023 NQC List'!$A$2:$O$2011, O$1, FALSE)</f>
        <v>105.5</v>
      </c>
      <c r="P15" s="261">
        <f t="shared" si="1"/>
        <v>105.5</v>
      </c>
      <c r="Q15" s="259" t="s">
        <v>305</v>
      </c>
      <c r="R15" s="262">
        <v>43435</v>
      </c>
      <c r="S15" s="262">
        <v>50678</v>
      </c>
      <c r="T15" s="263">
        <f>VLOOKUP(B15,[15]I_Phys_Res_Import_RA_Res!$C$5:$F$75,4,FALSE)</f>
        <v>3</v>
      </c>
      <c r="U15" s="263" t="s">
        <v>306</v>
      </c>
    </row>
    <row r="16" spans="1:22" ht="13.95" customHeight="1" x14ac:dyDescent="0.3">
      <c r="A16" s="264">
        <v>153126</v>
      </c>
      <c r="B16" s="259" t="s">
        <v>319</v>
      </c>
      <c r="C16" s="260" t="s">
        <v>304</v>
      </c>
      <c r="D16" s="261">
        <f>VLOOKUP($B16, '[14]2023 NQC List'!$A$2:$O$2011, D$1, FALSE)</f>
        <v>30</v>
      </c>
      <c r="E16" s="261">
        <f>VLOOKUP($B16, '[14]2023 NQC List'!$A$2:$O$2011, E$1, FALSE)</f>
        <v>30</v>
      </c>
      <c r="F16" s="261">
        <f>VLOOKUP($B16, '[14]2023 NQC List'!$A$2:$O$2011, F$1, FALSE)</f>
        <v>30</v>
      </c>
      <c r="G16" s="261">
        <f>VLOOKUP($B16, '[14]2023 NQC List'!$A$2:$O$2011, G$1, FALSE)</f>
        <v>30</v>
      </c>
      <c r="H16" s="261">
        <f>VLOOKUP($B16, '[14]2023 NQC List'!$A$2:$O$2011, H$1, FALSE)</f>
        <v>30</v>
      </c>
      <c r="I16" s="261">
        <f>VLOOKUP($B16, '[14]2023 NQC List'!$A$2:$O$2011, I$1, FALSE)</f>
        <v>30</v>
      </c>
      <c r="J16" s="261">
        <f>VLOOKUP($B16, '[14]2023 NQC List'!$A$2:$O$2011, J$1, FALSE)</f>
        <v>30</v>
      </c>
      <c r="K16" s="261">
        <f>VLOOKUP($B16, '[14]2023 NQC List'!$A$2:$O$2011, K$1, FALSE)</f>
        <v>30</v>
      </c>
      <c r="L16" s="261">
        <f>VLOOKUP($B16, '[14]2023 NQC List'!$A$2:$O$2011, L$1, FALSE)</f>
        <v>30</v>
      </c>
      <c r="M16" s="261">
        <f>VLOOKUP($B16, '[14]2023 NQC List'!$A$2:$O$2011, M$1, FALSE)</f>
        <v>30</v>
      </c>
      <c r="N16" s="261">
        <f>VLOOKUP($B16, '[14]2023 NQC List'!$A$2:$O$2011, N$1, FALSE)</f>
        <v>30</v>
      </c>
      <c r="O16" s="261">
        <f>VLOOKUP($B16, '[14]2023 NQC List'!$A$2:$O$2011, O$1, FALSE)</f>
        <v>30</v>
      </c>
      <c r="P16" s="261">
        <f t="shared" si="1"/>
        <v>30</v>
      </c>
      <c r="Q16" s="259" t="s">
        <v>305</v>
      </c>
      <c r="R16" s="262">
        <v>44409</v>
      </c>
      <c r="S16" s="262">
        <v>73050</v>
      </c>
      <c r="T16" s="263">
        <v>1</v>
      </c>
      <c r="U16" s="263" t="s">
        <v>306</v>
      </c>
    </row>
    <row r="17" spans="1:21" ht="13.95" customHeight="1" x14ac:dyDescent="0.3">
      <c r="A17" s="264" t="s">
        <v>320</v>
      </c>
      <c r="B17" s="259" t="s">
        <v>169</v>
      </c>
      <c r="C17" s="265" t="s">
        <v>304</v>
      </c>
      <c r="D17" s="266">
        <v>40</v>
      </c>
      <c r="E17" s="266">
        <v>40</v>
      </c>
      <c r="F17" s="266">
        <v>40</v>
      </c>
      <c r="G17" s="266">
        <v>40</v>
      </c>
      <c r="H17" s="266">
        <v>40</v>
      </c>
      <c r="I17" s="266">
        <v>40</v>
      </c>
      <c r="J17" s="266">
        <v>40</v>
      </c>
      <c r="K17" s="266">
        <v>40</v>
      </c>
      <c r="L17" s="266">
        <v>40</v>
      </c>
      <c r="M17" s="266">
        <v>40</v>
      </c>
      <c r="N17" s="266">
        <v>40</v>
      </c>
      <c r="O17" s="266">
        <v>40</v>
      </c>
      <c r="P17" s="261">
        <f t="shared" si="1"/>
        <v>40</v>
      </c>
      <c r="Q17" s="259" t="s">
        <v>305</v>
      </c>
      <c r="R17" s="262">
        <v>44866</v>
      </c>
      <c r="S17" s="262">
        <v>73050</v>
      </c>
      <c r="T17" s="263">
        <v>1</v>
      </c>
      <c r="U17" s="263" t="s">
        <v>306</v>
      </c>
    </row>
    <row r="18" spans="1:21" x14ac:dyDescent="0.3">
      <c r="A18" s="264" t="s">
        <v>321</v>
      </c>
      <c r="B18" s="259" t="s">
        <v>322</v>
      </c>
      <c r="C18" s="265" t="s">
        <v>323</v>
      </c>
      <c r="D18" s="267">
        <v>7</v>
      </c>
      <c r="E18" s="267">
        <v>7</v>
      </c>
      <c r="F18" s="267">
        <v>7</v>
      </c>
      <c r="G18" s="267">
        <v>7.7</v>
      </c>
      <c r="H18" s="267">
        <v>7.7</v>
      </c>
      <c r="I18" s="267">
        <v>8</v>
      </c>
      <c r="J18" s="267">
        <v>8.6999999999999993</v>
      </c>
      <c r="K18" s="267">
        <v>8.6999999999999993</v>
      </c>
      <c r="L18" s="267">
        <v>8.6999999999999993</v>
      </c>
      <c r="M18" s="267">
        <v>8.6999999999999993</v>
      </c>
      <c r="N18" s="267">
        <v>7.7</v>
      </c>
      <c r="O18" s="267">
        <v>7.7</v>
      </c>
      <c r="P18" s="261">
        <f t="shared" si="1"/>
        <v>8.6999999999999993</v>
      </c>
      <c r="Q18" s="259" t="s">
        <v>305</v>
      </c>
      <c r="R18" s="262">
        <v>44927</v>
      </c>
      <c r="S18" s="262">
        <v>45291</v>
      </c>
      <c r="T18" s="263" t="s">
        <v>284</v>
      </c>
      <c r="U18" s="263" t="s">
        <v>306</v>
      </c>
    </row>
    <row r="19" spans="1:21" x14ac:dyDescent="0.3">
      <c r="A19" s="264" t="s">
        <v>324</v>
      </c>
      <c r="B19" s="259" t="s">
        <v>322</v>
      </c>
      <c r="C19" s="265" t="s">
        <v>323</v>
      </c>
      <c r="D19" s="267">
        <v>0.71</v>
      </c>
      <c r="E19" s="267">
        <v>1.06</v>
      </c>
      <c r="F19" s="267">
        <v>1.42</v>
      </c>
      <c r="G19" s="267">
        <v>2.48</v>
      </c>
      <c r="H19" s="267">
        <v>1.77</v>
      </c>
      <c r="I19" s="267">
        <v>4.6100000000000003</v>
      </c>
      <c r="J19" s="267">
        <v>5.32</v>
      </c>
      <c r="K19" s="267">
        <v>7.1</v>
      </c>
      <c r="L19" s="267">
        <v>7.1</v>
      </c>
      <c r="M19" s="267">
        <v>3.19</v>
      </c>
      <c r="N19" s="267">
        <v>1.77</v>
      </c>
      <c r="O19" s="267">
        <v>1.77</v>
      </c>
      <c r="P19" s="261">
        <f t="shared" si="1"/>
        <v>7.1</v>
      </c>
      <c r="Q19" s="259" t="s">
        <v>305</v>
      </c>
      <c r="R19" s="262">
        <v>44927</v>
      </c>
      <c r="S19" s="262">
        <v>45291</v>
      </c>
      <c r="T19" s="263" t="s">
        <v>284</v>
      </c>
      <c r="U19" s="263" t="s">
        <v>306</v>
      </c>
    </row>
    <row r="20" spans="1:21" x14ac:dyDescent="0.3">
      <c r="A20" s="264" t="s">
        <v>325</v>
      </c>
      <c r="B20" s="259" t="s">
        <v>322</v>
      </c>
      <c r="C20" s="265" t="s">
        <v>323</v>
      </c>
      <c r="D20" s="267">
        <v>0.8</v>
      </c>
      <c r="E20" s="267">
        <v>1.2</v>
      </c>
      <c r="F20" s="267">
        <v>1.6</v>
      </c>
      <c r="G20" s="267">
        <v>2.8</v>
      </c>
      <c r="H20" s="267">
        <v>2</v>
      </c>
      <c r="I20" s="267">
        <v>5.2</v>
      </c>
      <c r="J20" s="267">
        <v>6</v>
      </c>
      <c r="K20" s="267">
        <v>8</v>
      </c>
      <c r="L20" s="267">
        <v>8</v>
      </c>
      <c r="M20" s="267">
        <v>3.6</v>
      </c>
      <c r="N20" s="267">
        <v>2</v>
      </c>
      <c r="O20" s="267">
        <v>2</v>
      </c>
      <c r="P20" s="261">
        <f t="shared" si="1"/>
        <v>8</v>
      </c>
      <c r="Q20" s="259" t="s">
        <v>305</v>
      </c>
      <c r="R20" s="262">
        <v>44927</v>
      </c>
      <c r="S20" s="262">
        <v>45291</v>
      </c>
      <c r="T20" s="263" t="s">
        <v>284</v>
      </c>
      <c r="U20" s="263" t="s">
        <v>306</v>
      </c>
    </row>
    <row r="21" spans="1:21" x14ac:dyDescent="0.3">
      <c r="A21" s="264" t="s">
        <v>326</v>
      </c>
      <c r="B21" s="264" t="s">
        <v>327</v>
      </c>
      <c r="C21" s="265" t="s">
        <v>323</v>
      </c>
      <c r="D21" s="267">
        <v>1.62</v>
      </c>
      <c r="E21" s="259">
        <v>1.62</v>
      </c>
      <c r="F21" s="259">
        <v>1.62</v>
      </c>
      <c r="G21" s="259">
        <v>2.0299999999999998</v>
      </c>
      <c r="H21" s="259">
        <v>3.15</v>
      </c>
      <c r="I21" s="259">
        <v>4.05</v>
      </c>
      <c r="J21" s="259">
        <v>4.5</v>
      </c>
      <c r="K21" s="259">
        <v>4.5</v>
      </c>
      <c r="L21" s="259">
        <v>4.5</v>
      </c>
      <c r="M21" s="259">
        <v>4.05</v>
      </c>
      <c r="N21" s="259">
        <v>2.0249999999999999</v>
      </c>
      <c r="O21" s="268">
        <v>1.35</v>
      </c>
      <c r="P21" s="261">
        <f t="shared" si="1"/>
        <v>4.5</v>
      </c>
      <c r="Q21" s="259" t="s">
        <v>305</v>
      </c>
      <c r="R21" s="269">
        <v>43466</v>
      </c>
      <c r="S21" s="270">
        <v>45657</v>
      </c>
      <c r="T21" s="263" t="s">
        <v>284</v>
      </c>
      <c r="U21" s="263" t="s">
        <v>306</v>
      </c>
    </row>
    <row r="22" spans="1:21" x14ac:dyDescent="0.3">
      <c r="A22" s="271"/>
      <c r="B22" s="272"/>
      <c r="C22" s="273"/>
      <c r="D22" s="274"/>
      <c r="E22" s="243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275"/>
      <c r="Q22" s="276"/>
      <c r="R22" s="277"/>
      <c r="S22" s="278"/>
      <c r="T22" s="279"/>
      <c r="U22" s="279"/>
    </row>
    <row r="23" spans="1:21" x14ac:dyDescent="0.3">
      <c r="A23" s="271" t="s">
        <v>328</v>
      </c>
      <c r="J23" s="243" t="s">
        <v>329</v>
      </c>
      <c r="K23" s="275">
        <f>SUM($K$5:$K$21)</f>
        <v>1049.52</v>
      </c>
    </row>
    <row r="24" spans="1:21" x14ac:dyDescent="0.3">
      <c r="J24" s="243" t="s">
        <v>330</v>
      </c>
      <c r="K24" s="275">
        <f>SUM($K$5:$K$21)</f>
        <v>1049.52</v>
      </c>
    </row>
    <row r="25" spans="1:21" x14ac:dyDescent="0.3">
      <c r="J25" s="243" t="s">
        <v>331</v>
      </c>
      <c r="K25" s="275">
        <f>SUM($K$5:$K$21)</f>
        <v>1049.52</v>
      </c>
    </row>
    <row r="28" spans="1:21" x14ac:dyDescent="0.3">
      <c r="D28" s="243">
        <v>2</v>
      </c>
      <c r="E28" s="243">
        <v>3</v>
      </c>
      <c r="F28" s="243">
        <v>4</v>
      </c>
      <c r="G28" s="243">
        <v>5</v>
      </c>
      <c r="H28" s="243">
        <v>6</v>
      </c>
      <c r="I28" s="243">
        <v>7</v>
      </c>
      <c r="J28" s="243">
        <v>8</v>
      </c>
      <c r="K28" s="243">
        <v>9</v>
      </c>
      <c r="L28" s="243">
        <v>10</v>
      </c>
      <c r="M28" s="243">
        <v>11</v>
      </c>
      <c r="N28" s="243">
        <v>12</v>
      </c>
      <c r="O28" s="243">
        <v>13</v>
      </c>
    </row>
    <row r="29" spans="1:21" ht="40.200000000000003" x14ac:dyDescent="0.3">
      <c r="A29" s="244" t="s">
        <v>3</v>
      </c>
      <c r="B29" s="244" t="s">
        <v>4</v>
      </c>
      <c r="C29" s="244" t="s">
        <v>58</v>
      </c>
      <c r="D29" s="244" t="s">
        <v>332</v>
      </c>
      <c r="E29" s="244" t="s">
        <v>332</v>
      </c>
      <c r="F29" s="244" t="s">
        <v>332</v>
      </c>
      <c r="G29" s="244" t="s">
        <v>332</v>
      </c>
      <c r="H29" s="244" t="s">
        <v>332</v>
      </c>
      <c r="I29" s="244" t="s">
        <v>332</v>
      </c>
      <c r="J29" s="244" t="s">
        <v>332</v>
      </c>
      <c r="K29" s="244" t="s">
        <v>332</v>
      </c>
      <c r="L29" s="244" t="s">
        <v>332</v>
      </c>
      <c r="M29" s="244" t="s">
        <v>332</v>
      </c>
      <c r="N29" s="244" t="s">
        <v>332</v>
      </c>
      <c r="O29" s="244" t="s">
        <v>332</v>
      </c>
      <c r="P29" s="244" t="s">
        <v>9</v>
      </c>
      <c r="Q29" s="247" t="s">
        <v>10</v>
      </c>
      <c r="R29" s="247" t="s">
        <v>11</v>
      </c>
      <c r="S29" s="247" t="s">
        <v>290</v>
      </c>
    </row>
    <row r="30" spans="1:21" x14ac:dyDescent="0.3">
      <c r="D30" s="249" t="s">
        <v>291</v>
      </c>
      <c r="E30" s="249" t="s">
        <v>292</v>
      </c>
      <c r="F30" s="249" t="s">
        <v>293</v>
      </c>
      <c r="G30" s="249" t="s">
        <v>294</v>
      </c>
      <c r="H30" s="249" t="s">
        <v>82</v>
      </c>
      <c r="I30" s="250" t="s">
        <v>295</v>
      </c>
      <c r="J30" s="251" t="s">
        <v>296</v>
      </c>
      <c r="K30" s="252" t="s">
        <v>297</v>
      </c>
      <c r="L30" s="253" t="s">
        <v>298</v>
      </c>
      <c r="M30" s="252" t="s">
        <v>299</v>
      </c>
      <c r="N30" s="252" t="s">
        <v>300</v>
      </c>
      <c r="O30" s="254" t="s">
        <v>301</v>
      </c>
      <c r="P30" s="255"/>
      <c r="Q30" s="256"/>
      <c r="R30" s="256"/>
      <c r="S30" s="256"/>
    </row>
    <row r="31" spans="1:21" ht="13.95" customHeight="1" x14ac:dyDescent="0.3">
      <c r="A31" s="258" t="s">
        <v>302</v>
      </c>
      <c r="B31" s="259" t="s">
        <v>303</v>
      </c>
      <c r="C31" s="265" t="s">
        <v>304</v>
      </c>
      <c r="D31" s="261">
        <f>VLOOKUP($B31,'[14]2023 EFC'!$A:$N,2,FALSE)</f>
        <v>48.71</v>
      </c>
      <c r="E31" s="261">
        <f>VLOOKUP($B31,'[14]2023 EFC'!$A:$N,3,FALSE)</f>
        <v>48.71</v>
      </c>
      <c r="F31" s="261">
        <f>VLOOKUP($B31,'[14]2023 EFC'!$A:$N,4,FALSE)</f>
        <v>48.71</v>
      </c>
      <c r="G31" s="261">
        <f>VLOOKUP($B31,'[14]2023 EFC'!$A:$N,5,FALSE)</f>
        <v>48.71</v>
      </c>
      <c r="H31" s="261">
        <f>VLOOKUP($B31,'[14]2023 EFC'!$A:$N,6,FALSE)</f>
        <v>48.71</v>
      </c>
      <c r="I31" s="261">
        <f>VLOOKUP($B31,'[14]2023 EFC'!$A:$N,7,FALSE)</f>
        <v>48.71</v>
      </c>
      <c r="J31" s="261">
        <f>VLOOKUP($B31,'[14]2023 EFC'!$A:$N,8,FALSE)</f>
        <v>48.71</v>
      </c>
      <c r="K31" s="261">
        <f>VLOOKUP($B31,'[14]2023 EFC'!$A:$N,9,FALSE)</f>
        <v>48.71</v>
      </c>
      <c r="L31" s="261">
        <f>VLOOKUP($B31,'[14]2023 EFC'!$A:$N,10,FALSE)</f>
        <v>48.71</v>
      </c>
      <c r="M31" s="261">
        <f>VLOOKUP($B31,'[14]2023 EFC'!$A:$N,11,FALSE)</f>
        <v>48.71</v>
      </c>
      <c r="N31" s="261">
        <f>VLOOKUP($B31,'[14]2023 EFC'!$A:$N,12,FALSE)</f>
        <v>48.71</v>
      </c>
      <c r="O31" s="261">
        <f>VLOOKUP($B31,'[14]2023 EFC'!$A:$N,13,FALSE)</f>
        <v>48.71</v>
      </c>
      <c r="P31" s="280">
        <v>1</v>
      </c>
      <c r="Q31" s="262">
        <v>41760</v>
      </c>
      <c r="R31" s="262">
        <v>51135</v>
      </c>
      <c r="S31" s="263" t="s">
        <v>306</v>
      </c>
    </row>
    <row r="32" spans="1:21" ht="13.95" customHeight="1" x14ac:dyDescent="0.3">
      <c r="A32" s="258">
        <v>152818</v>
      </c>
      <c r="B32" s="259" t="s">
        <v>307</v>
      </c>
      <c r="C32" s="265" t="s">
        <v>304</v>
      </c>
      <c r="D32" s="261">
        <f>VLOOKUP($B32,'[14]2023 EFC'!$A:$N,2,FALSE)</f>
        <v>111.3</v>
      </c>
      <c r="E32" s="261">
        <v>106</v>
      </c>
      <c r="F32" s="261">
        <v>106</v>
      </c>
      <c r="G32" s="261">
        <v>106</v>
      </c>
      <c r="H32" s="261">
        <v>106</v>
      </c>
      <c r="I32" s="261">
        <v>106</v>
      </c>
      <c r="J32" s="261">
        <v>106</v>
      </c>
      <c r="K32" s="261">
        <v>106</v>
      </c>
      <c r="L32" s="261">
        <v>106</v>
      </c>
      <c r="M32" s="261">
        <v>106</v>
      </c>
      <c r="N32" s="261">
        <v>106</v>
      </c>
      <c r="O32" s="261">
        <v>106</v>
      </c>
      <c r="P32" s="280">
        <v>1</v>
      </c>
      <c r="Q32" s="262">
        <v>42887</v>
      </c>
      <c r="R32" s="262">
        <v>50405</v>
      </c>
      <c r="S32" s="263" t="s">
        <v>306</v>
      </c>
    </row>
    <row r="33" spans="1:19" ht="13.95" customHeight="1" x14ac:dyDescent="0.3">
      <c r="A33" s="258">
        <v>152818</v>
      </c>
      <c r="B33" s="259" t="s">
        <v>308</v>
      </c>
      <c r="C33" s="265" t="s">
        <v>304</v>
      </c>
      <c r="D33" s="261">
        <f>VLOOKUP($B33,'[14]2023 EFC'!$A:$N,2,FALSE)</f>
        <v>112.7</v>
      </c>
      <c r="E33" s="261">
        <v>106</v>
      </c>
      <c r="F33" s="261">
        <v>106</v>
      </c>
      <c r="G33" s="261">
        <v>106</v>
      </c>
      <c r="H33" s="261">
        <v>106</v>
      </c>
      <c r="I33" s="261">
        <v>106</v>
      </c>
      <c r="J33" s="261">
        <v>106</v>
      </c>
      <c r="K33" s="261">
        <v>106</v>
      </c>
      <c r="L33" s="261">
        <v>106</v>
      </c>
      <c r="M33" s="261">
        <v>106</v>
      </c>
      <c r="N33" s="261">
        <v>106</v>
      </c>
      <c r="O33" s="261">
        <v>106</v>
      </c>
      <c r="P33" s="280">
        <v>1</v>
      </c>
      <c r="Q33" s="262">
        <v>42887</v>
      </c>
      <c r="R33" s="262">
        <v>50405</v>
      </c>
      <c r="S33" s="263" t="s">
        <v>306</v>
      </c>
    </row>
    <row r="34" spans="1:19" ht="13.95" customHeight="1" x14ac:dyDescent="0.3">
      <c r="A34" s="258">
        <v>152818</v>
      </c>
      <c r="B34" s="264" t="s">
        <v>309</v>
      </c>
      <c r="C34" s="265" t="s">
        <v>304</v>
      </c>
      <c r="D34" s="261">
        <f>VLOOKUP($B34,'[14]2023 EFC'!$A:$N,2,FALSE)</f>
        <v>112</v>
      </c>
      <c r="E34" s="261">
        <v>106</v>
      </c>
      <c r="F34" s="261">
        <v>106</v>
      </c>
      <c r="G34" s="261">
        <v>106</v>
      </c>
      <c r="H34" s="261">
        <v>106</v>
      </c>
      <c r="I34" s="261">
        <v>106</v>
      </c>
      <c r="J34" s="261">
        <v>106</v>
      </c>
      <c r="K34" s="261">
        <v>106</v>
      </c>
      <c r="L34" s="261">
        <v>106</v>
      </c>
      <c r="M34" s="261">
        <v>106</v>
      </c>
      <c r="N34" s="261">
        <v>106</v>
      </c>
      <c r="O34" s="261">
        <v>106</v>
      </c>
      <c r="P34" s="280">
        <v>1</v>
      </c>
      <c r="Q34" s="262">
        <v>42887</v>
      </c>
      <c r="R34" s="262">
        <v>50405</v>
      </c>
      <c r="S34" s="263" t="s">
        <v>306</v>
      </c>
    </row>
    <row r="35" spans="1:19" ht="13.95" customHeight="1" x14ac:dyDescent="0.3">
      <c r="A35" s="258">
        <v>153042</v>
      </c>
      <c r="B35" s="264" t="s">
        <v>310</v>
      </c>
      <c r="C35" s="265" t="s">
        <v>304</v>
      </c>
      <c r="D35" s="261">
        <f>VLOOKUP($B35,'[14]2023 EFC'!$A:$N,2,FALSE)</f>
        <v>20</v>
      </c>
      <c r="E35" s="261">
        <f>VLOOKUP($B35,'[14]2023 EFC'!$A:$N,3,FALSE)</f>
        <v>20</v>
      </c>
      <c r="F35" s="261">
        <f>VLOOKUP($B35,'[14]2023 EFC'!$A:$N,4,FALSE)</f>
        <v>20</v>
      </c>
      <c r="G35" s="261">
        <f>VLOOKUP($B35,'[14]2023 EFC'!$A:$N,5,FALSE)</f>
        <v>20</v>
      </c>
      <c r="H35" s="261">
        <f>VLOOKUP($B35,'[14]2023 EFC'!$A:$N,6,FALSE)</f>
        <v>20</v>
      </c>
      <c r="I35" s="261">
        <f>VLOOKUP($B35,'[14]2023 EFC'!$A:$N,7,FALSE)</f>
        <v>20</v>
      </c>
      <c r="J35" s="261">
        <f>VLOOKUP($B35,'[14]2023 EFC'!$A:$N,8,FALSE)</f>
        <v>20</v>
      </c>
      <c r="K35" s="261">
        <f>VLOOKUP($B35,'[14]2023 EFC'!$A:$N,9,FALSE)</f>
        <v>20</v>
      </c>
      <c r="L35" s="261">
        <f>VLOOKUP($B35,'[14]2023 EFC'!$A:$N,10,FALSE)</f>
        <v>20</v>
      </c>
      <c r="M35" s="261">
        <f>VLOOKUP($B35,'[14]2023 EFC'!$A:$N,11,FALSE)</f>
        <v>20</v>
      </c>
      <c r="N35" s="261">
        <f>VLOOKUP($B35,'[14]2023 EFC'!$A:$N,12,FALSE)</f>
        <v>20</v>
      </c>
      <c r="O35" s="261">
        <f>VLOOKUP($B35,'[14]2023 EFC'!$A:$N,13,FALSE)</f>
        <v>20</v>
      </c>
      <c r="P35" s="280">
        <v>1</v>
      </c>
      <c r="Q35" s="262" t="s">
        <v>311</v>
      </c>
      <c r="R35" s="262">
        <v>73050</v>
      </c>
      <c r="S35" s="263" t="s">
        <v>306</v>
      </c>
    </row>
    <row r="36" spans="1:19" ht="13.95" customHeight="1" x14ac:dyDescent="0.3">
      <c r="A36" s="258">
        <v>153042</v>
      </c>
      <c r="B36" s="264" t="s">
        <v>312</v>
      </c>
      <c r="C36" s="265" t="s">
        <v>304</v>
      </c>
      <c r="D36" s="261">
        <f>VLOOKUP($B36,'[14]2023 EFC'!$A:$N,2,FALSE)</f>
        <v>20</v>
      </c>
      <c r="E36" s="261">
        <f>VLOOKUP($B36,'[14]2023 EFC'!$A:$N,3,FALSE)</f>
        <v>20</v>
      </c>
      <c r="F36" s="261">
        <f>VLOOKUP($B36,'[14]2023 EFC'!$A:$N,4,FALSE)</f>
        <v>20</v>
      </c>
      <c r="G36" s="261">
        <f>VLOOKUP($B36,'[14]2023 EFC'!$A:$N,5,FALSE)</f>
        <v>20</v>
      </c>
      <c r="H36" s="261">
        <f>VLOOKUP($B36,'[14]2023 EFC'!$A:$N,6,FALSE)</f>
        <v>20</v>
      </c>
      <c r="I36" s="261">
        <f>VLOOKUP($B36,'[14]2023 EFC'!$A:$N,7,FALSE)</f>
        <v>20</v>
      </c>
      <c r="J36" s="261">
        <f>VLOOKUP($B36,'[14]2023 EFC'!$A:$N,8,FALSE)</f>
        <v>20</v>
      </c>
      <c r="K36" s="261">
        <f>VLOOKUP($B36,'[14]2023 EFC'!$A:$N,9,FALSE)</f>
        <v>20</v>
      </c>
      <c r="L36" s="261">
        <f>VLOOKUP($B36,'[14]2023 EFC'!$A:$N,10,FALSE)</f>
        <v>20</v>
      </c>
      <c r="M36" s="261">
        <f>VLOOKUP($B36,'[14]2023 EFC'!$A:$N,11,FALSE)</f>
        <v>20</v>
      </c>
      <c r="N36" s="261">
        <f>VLOOKUP($B36,'[14]2023 EFC'!$A:$N,12,FALSE)</f>
        <v>20</v>
      </c>
      <c r="O36" s="261">
        <f>VLOOKUP($B36,'[14]2023 EFC'!$A:$N,13,FALSE)</f>
        <v>20</v>
      </c>
      <c r="P36" s="280">
        <v>1</v>
      </c>
      <c r="Q36" s="262" t="s">
        <v>311</v>
      </c>
      <c r="R36" s="262">
        <v>73050</v>
      </c>
      <c r="S36" s="263" t="s">
        <v>306</v>
      </c>
    </row>
    <row r="37" spans="1:19" ht="13.95" customHeight="1" x14ac:dyDescent="0.3">
      <c r="A37" s="258">
        <v>153042</v>
      </c>
      <c r="B37" s="264" t="s">
        <v>313</v>
      </c>
      <c r="C37" s="265" t="s">
        <v>304</v>
      </c>
      <c r="D37" s="261">
        <f>VLOOKUP($B37,'[14]2023 EFC'!$A:$N,2,FALSE)</f>
        <v>20</v>
      </c>
      <c r="E37" s="261">
        <f>VLOOKUP($B37,'[14]2023 EFC'!$A:$N,3,FALSE)</f>
        <v>20</v>
      </c>
      <c r="F37" s="261">
        <f>VLOOKUP($B37,'[14]2023 EFC'!$A:$N,4,FALSE)</f>
        <v>20</v>
      </c>
      <c r="G37" s="261">
        <f>VLOOKUP($B37,'[14]2023 EFC'!$A:$N,5,FALSE)</f>
        <v>20</v>
      </c>
      <c r="H37" s="261">
        <f>VLOOKUP($B37,'[14]2023 EFC'!$A:$N,6,FALSE)</f>
        <v>20</v>
      </c>
      <c r="I37" s="261">
        <f>VLOOKUP($B37,'[14]2023 EFC'!$A:$N,7,FALSE)</f>
        <v>20</v>
      </c>
      <c r="J37" s="261">
        <f>VLOOKUP($B37,'[14]2023 EFC'!$A:$N,8,FALSE)</f>
        <v>20</v>
      </c>
      <c r="K37" s="261">
        <f>VLOOKUP($B37,'[14]2023 EFC'!$A:$N,9,FALSE)</f>
        <v>20</v>
      </c>
      <c r="L37" s="261">
        <f>VLOOKUP($B37,'[14]2023 EFC'!$A:$N,10,FALSE)</f>
        <v>20</v>
      </c>
      <c r="M37" s="261">
        <f>VLOOKUP($B37,'[14]2023 EFC'!$A:$N,11,FALSE)</f>
        <v>20</v>
      </c>
      <c r="N37" s="261">
        <f>VLOOKUP($B37,'[14]2023 EFC'!$A:$N,12,FALSE)</f>
        <v>20</v>
      </c>
      <c r="O37" s="261">
        <f>VLOOKUP($B37,'[14]2023 EFC'!$A:$N,13,FALSE)</f>
        <v>20</v>
      </c>
      <c r="P37" s="280">
        <v>1</v>
      </c>
      <c r="Q37" s="262" t="s">
        <v>311</v>
      </c>
      <c r="R37" s="262">
        <v>73050</v>
      </c>
      <c r="S37" s="263" t="s">
        <v>306</v>
      </c>
    </row>
    <row r="38" spans="1:19" ht="13.95" customHeight="1" x14ac:dyDescent="0.3">
      <c r="A38" s="258">
        <v>153041</v>
      </c>
      <c r="B38" s="264" t="s">
        <v>314</v>
      </c>
      <c r="C38" s="265" t="s">
        <v>304</v>
      </c>
      <c r="D38" s="261">
        <f>VLOOKUP($B38,'[14]2023 EFC'!$A:$N,2,FALSE)</f>
        <v>12</v>
      </c>
      <c r="E38" s="261">
        <f>VLOOKUP($B38,'[14]2023 EFC'!$A:$N,3,FALSE)</f>
        <v>12</v>
      </c>
      <c r="F38" s="261">
        <f>VLOOKUP($B38,'[14]2023 EFC'!$A:$N,4,FALSE)</f>
        <v>12</v>
      </c>
      <c r="G38" s="261">
        <f>VLOOKUP($B38,'[14]2023 EFC'!$A:$N,5,FALSE)</f>
        <v>12</v>
      </c>
      <c r="H38" s="261">
        <f>VLOOKUP($B38,'[14]2023 EFC'!$A:$N,6,FALSE)</f>
        <v>12</v>
      </c>
      <c r="I38" s="261">
        <f>VLOOKUP($B38,'[14]2023 EFC'!$A:$N,7,FALSE)</f>
        <v>12</v>
      </c>
      <c r="J38" s="261">
        <f>VLOOKUP($B38,'[14]2023 EFC'!$A:$N,8,FALSE)</f>
        <v>12</v>
      </c>
      <c r="K38" s="261">
        <f>VLOOKUP($B38,'[14]2023 EFC'!$A:$N,9,FALSE)</f>
        <v>12</v>
      </c>
      <c r="L38" s="261">
        <f>VLOOKUP($B38,'[14]2023 EFC'!$A:$N,10,FALSE)</f>
        <v>12</v>
      </c>
      <c r="M38" s="261">
        <f>VLOOKUP($B38,'[14]2023 EFC'!$A:$N,11,FALSE)</f>
        <v>12</v>
      </c>
      <c r="N38" s="261">
        <f>VLOOKUP($B38,'[14]2023 EFC'!$A:$N,12,FALSE)</f>
        <v>12</v>
      </c>
      <c r="O38" s="261">
        <f>VLOOKUP($B38,'[14]2023 EFC'!$A:$N,13,FALSE)</f>
        <v>12</v>
      </c>
      <c r="P38" s="280">
        <v>1</v>
      </c>
      <c r="Q38" s="262" t="s">
        <v>315</v>
      </c>
      <c r="R38" s="262">
        <v>73050</v>
      </c>
      <c r="S38" s="263" t="s">
        <v>306</v>
      </c>
    </row>
    <row r="39" spans="1:19" ht="13.95" customHeight="1" x14ac:dyDescent="0.3">
      <c r="A39" s="264">
        <v>152999</v>
      </c>
      <c r="B39" s="259" t="s">
        <v>317</v>
      </c>
      <c r="C39" s="265" t="s">
        <v>304</v>
      </c>
      <c r="D39" s="261">
        <f>VLOOKUP($B39,'[14]2023 EFC'!$A:$N,2,FALSE)</f>
        <v>422</v>
      </c>
      <c r="E39" s="261">
        <f>VLOOKUP($B39,'[14]2023 EFC'!$A:$N,3,FALSE)</f>
        <v>422</v>
      </c>
      <c r="F39" s="261">
        <f>VLOOKUP($B39,'[14]2023 EFC'!$A:$N,4,FALSE)</f>
        <v>422</v>
      </c>
      <c r="G39" s="261">
        <f>VLOOKUP($B39,'[14]2023 EFC'!$A:$N,5,FALSE)</f>
        <v>422</v>
      </c>
      <c r="H39" s="261">
        <f>VLOOKUP($B39,'[14]2023 EFC'!$A:$N,6,FALSE)</f>
        <v>422</v>
      </c>
      <c r="I39" s="261">
        <f>VLOOKUP($B39,'[14]2023 EFC'!$A:$N,7,FALSE)</f>
        <v>422</v>
      </c>
      <c r="J39" s="261">
        <f>VLOOKUP($B39,'[14]2023 EFC'!$A:$N,8,FALSE)</f>
        <v>422</v>
      </c>
      <c r="K39" s="261">
        <f>VLOOKUP($B39,'[14]2023 EFC'!$A:$N,9,FALSE)</f>
        <v>422</v>
      </c>
      <c r="L39" s="261">
        <f>VLOOKUP($B39,'[14]2023 EFC'!$A:$N,10,FALSE)</f>
        <v>422</v>
      </c>
      <c r="M39" s="261">
        <f>VLOOKUP($B39,'[14]2023 EFC'!$A:$N,11,FALSE)</f>
        <v>422</v>
      </c>
      <c r="N39" s="261">
        <f>VLOOKUP($B39,'[14]2023 EFC'!$A:$N,12,FALSE)</f>
        <v>422</v>
      </c>
      <c r="O39" s="261">
        <f>VLOOKUP($B39,'[14]2023 EFC'!$A:$N,13,FALSE)</f>
        <v>422</v>
      </c>
      <c r="P39" s="259">
        <v>2</v>
      </c>
      <c r="Q39" s="262">
        <v>43435</v>
      </c>
      <c r="R39" s="262">
        <v>50678</v>
      </c>
      <c r="S39" s="263" t="s">
        <v>306</v>
      </c>
    </row>
    <row r="40" spans="1:19" ht="13.95" customHeight="1" x14ac:dyDescent="0.3">
      <c r="A40" s="264">
        <v>152999</v>
      </c>
      <c r="B40" s="259" t="s">
        <v>318</v>
      </c>
      <c r="C40" s="265" t="s">
        <v>304</v>
      </c>
      <c r="D40" s="261">
        <f>VLOOKUP($B40,'[14]2023 EFC'!$A:$N,2,FALSE)</f>
        <v>105.5</v>
      </c>
      <c r="E40" s="261">
        <f>VLOOKUP($B40,'[14]2023 EFC'!$A:$N,3,FALSE)</f>
        <v>105.5</v>
      </c>
      <c r="F40" s="261">
        <f>VLOOKUP($B40,'[14]2023 EFC'!$A:$N,4,FALSE)</f>
        <v>105.5</v>
      </c>
      <c r="G40" s="261">
        <f>VLOOKUP($B40,'[14]2023 EFC'!$A:$N,5,FALSE)</f>
        <v>105.5</v>
      </c>
      <c r="H40" s="261">
        <f>VLOOKUP($B40,'[14]2023 EFC'!$A:$N,6,FALSE)</f>
        <v>105.5</v>
      </c>
      <c r="I40" s="261">
        <f>VLOOKUP($B40,'[14]2023 EFC'!$A:$N,7,FALSE)</f>
        <v>105.5</v>
      </c>
      <c r="J40" s="261">
        <f>VLOOKUP($B40,'[14]2023 EFC'!$A:$N,8,FALSE)</f>
        <v>105.5</v>
      </c>
      <c r="K40" s="261">
        <f>VLOOKUP($B40,'[14]2023 EFC'!$A:$N,9,FALSE)</f>
        <v>105.5</v>
      </c>
      <c r="L40" s="261">
        <f>VLOOKUP($B40,'[14]2023 EFC'!$A:$N,10,FALSE)</f>
        <v>105.5</v>
      </c>
      <c r="M40" s="261">
        <f>VLOOKUP($B40,'[14]2023 EFC'!$A:$N,11,FALSE)</f>
        <v>105.5</v>
      </c>
      <c r="N40" s="261">
        <f>VLOOKUP($B40,'[14]2023 EFC'!$A:$N,12,FALSE)</f>
        <v>105.5</v>
      </c>
      <c r="O40" s="261">
        <f>VLOOKUP($B40,'[14]2023 EFC'!$A:$N,13,FALSE)</f>
        <v>105.5</v>
      </c>
      <c r="P40" s="259">
        <v>2</v>
      </c>
      <c r="Q40" s="262">
        <v>43435</v>
      </c>
      <c r="R40" s="262">
        <v>50678</v>
      </c>
      <c r="S40" s="263" t="s">
        <v>306</v>
      </c>
    </row>
    <row r="41" spans="1:19" ht="13.95" customHeight="1" x14ac:dyDescent="0.3">
      <c r="A41" s="264" t="s">
        <v>333</v>
      </c>
      <c r="B41" s="259" t="s">
        <v>319</v>
      </c>
      <c r="C41" s="265" t="s">
        <v>304</v>
      </c>
      <c r="D41" s="261">
        <v>60</v>
      </c>
      <c r="E41" s="261">
        <v>60</v>
      </c>
      <c r="F41" s="261">
        <v>60</v>
      </c>
      <c r="G41" s="261">
        <v>60</v>
      </c>
      <c r="H41" s="261">
        <v>60</v>
      </c>
      <c r="I41" s="261">
        <v>60</v>
      </c>
      <c r="J41" s="261">
        <v>60</v>
      </c>
      <c r="K41" s="261">
        <v>60</v>
      </c>
      <c r="L41" s="261">
        <v>60</v>
      </c>
      <c r="M41" s="261">
        <v>60</v>
      </c>
      <c r="N41" s="261">
        <v>60</v>
      </c>
      <c r="O41" s="261">
        <v>60</v>
      </c>
      <c r="P41" s="280">
        <v>1</v>
      </c>
      <c r="Q41" s="262">
        <v>44409</v>
      </c>
      <c r="R41" s="262">
        <v>73050</v>
      </c>
      <c r="S41" s="263" t="s">
        <v>306</v>
      </c>
    </row>
    <row r="42" spans="1:19" ht="13.95" customHeight="1" x14ac:dyDescent="0.3">
      <c r="A42" s="264" t="s">
        <v>320</v>
      </c>
      <c r="B42" s="259" t="s">
        <v>169</v>
      </c>
      <c r="C42" s="265" t="s">
        <v>304</v>
      </c>
      <c r="D42" s="267">
        <v>80</v>
      </c>
      <c r="E42" s="267">
        <v>80</v>
      </c>
      <c r="F42" s="267">
        <v>80</v>
      </c>
      <c r="G42" s="267">
        <v>80</v>
      </c>
      <c r="H42" s="267">
        <v>80</v>
      </c>
      <c r="I42" s="267">
        <v>80</v>
      </c>
      <c r="J42" s="267">
        <v>80</v>
      </c>
      <c r="K42" s="267">
        <v>80</v>
      </c>
      <c r="L42" s="267">
        <v>80</v>
      </c>
      <c r="M42" s="267">
        <v>80</v>
      </c>
      <c r="N42" s="267">
        <v>80</v>
      </c>
      <c r="O42" s="266">
        <v>80</v>
      </c>
      <c r="P42" s="280">
        <v>1</v>
      </c>
      <c r="Q42" s="262">
        <v>44866</v>
      </c>
      <c r="R42" s="262">
        <v>73050</v>
      </c>
      <c r="S42" s="263" t="s">
        <v>306</v>
      </c>
    </row>
    <row r="43" spans="1:19" x14ac:dyDescent="0.3">
      <c r="A43" s="272" t="s">
        <v>334</v>
      </c>
      <c r="B43" s="276" t="s">
        <v>335</v>
      </c>
      <c r="C43" s="276"/>
      <c r="D43" s="243">
        <f t="shared" ref="D43:O43" si="2">SUMIF($P$31:$P$42, 1, D$31:D$42)</f>
        <v>596.71</v>
      </c>
      <c r="E43" s="243">
        <f t="shared" si="2"/>
        <v>578.71</v>
      </c>
      <c r="F43" s="243">
        <f t="shared" si="2"/>
        <v>578.71</v>
      </c>
      <c r="G43" s="243">
        <f t="shared" si="2"/>
        <v>578.71</v>
      </c>
      <c r="H43" s="243">
        <f t="shared" si="2"/>
        <v>578.71</v>
      </c>
      <c r="I43" s="243">
        <f t="shared" si="2"/>
        <v>578.71</v>
      </c>
      <c r="J43" s="243">
        <f t="shared" si="2"/>
        <v>578.71</v>
      </c>
      <c r="K43" s="243">
        <f t="shared" si="2"/>
        <v>578.71</v>
      </c>
      <c r="L43" s="243">
        <f t="shared" si="2"/>
        <v>578.71</v>
      </c>
      <c r="M43" s="243">
        <f t="shared" si="2"/>
        <v>578.71</v>
      </c>
      <c r="N43" s="243">
        <f t="shared" si="2"/>
        <v>578.71</v>
      </c>
      <c r="O43" s="243">
        <f t="shared" si="2"/>
        <v>578.71</v>
      </c>
    </row>
    <row r="44" spans="1:19" x14ac:dyDescent="0.3">
      <c r="B44" s="276" t="s">
        <v>336</v>
      </c>
      <c r="C44" s="276"/>
      <c r="D44" s="243">
        <f t="shared" ref="D44:O44" si="3">SUMIF($P$31:$P$42, 2, D$31:D$42)</f>
        <v>527.5</v>
      </c>
      <c r="E44" s="243">
        <f t="shared" si="3"/>
        <v>527.5</v>
      </c>
      <c r="F44" s="243">
        <f t="shared" si="3"/>
        <v>527.5</v>
      </c>
      <c r="G44" s="243">
        <f t="shared" si="3"/>
        <v>527.5</v>
      </c>
      <c r="H44" s="243">
        <f t="shared" si="3"/>
        <v>527.5</v>
      </c>
      <c r="I44" s="243">
        <f t="shared" si="3"/>
        <v>527.5</v>
      </c>
      <c r="J44" s="243">
        <f t="shared" si="3"/>
        <v>527.5</v>
      </c>
      <c r="K44" s="243">
        <f t="shared" si="3"/>
        <v>527.5</v>
      </c>
      <c r="L44" s="243">
        <f t="shared" si="3"/>
        <v>527.5</v>
      </c>
      <c r="M44" s="243">
        <f t="shared" si="3"/>
        <v>527.5</v>
      </c>
      <c r="N44" s="243">
        <f t="shared" si="3"/>
        <v>527.5</v>
      </c>
      <c r="O44" s="243">
        <f t="shared" si="3"/>
        <v>527.5</v>
      </c>
    </row>
    <row r="45" spans="1:19" x14ac:dyDescent="0.3">
      <c r="B45" s="281" t="s">
        <v>337</v>
      </c>
      <c r="C45" s="281"/>
      <c r="D45" s="282">
        <f>SUM(D43:D44)</f>
        <v>1124.21</v>
      </c>
      <c r="E45" s="282">
        <f t="shared" ref="E45:O45" si="4">SUM(E43:E44)</f>
        <v>1106.21</v>
      </c>
      <c r="F45" s="282">
        <f t="shared" si="4"/>
        <v>1106.21</v>
      </c>
      <c r="G45" s="282">
        <f t="shared" si="4"/>
        <v>1106.21</v>
      </c>
      <c r="H45" s="282">
        <f t="shared" si="4"/>
        <v>1106.21</v>
      </c>
      <c r="I45" s="282">
        <f t="shared" si="4"/>
        <v>1106.21</v>
      </c>
      <c r="J45" s="282">
        <f t="shared" si="4"/>
        <v>1106.21</v>
      </c>
      <c r="K45" s="282">
        <f t="shared" si="4"/>
        <v>1106.21</v>
      </c>
      <c r="L45" s="282">
        <f t="shared" si="4"/>
        <v>1106.21</v>
      </c>
      <c r="M45" s="282">
        <f t="shared" si="4"/>
        <v>1106.21</v>
      </c>
      <c r="N45" s="282">
        <f t="shared" si="4"/>
        <v>1106.21</v>
      </c>
      <c r="O45" s="282">
        <f t="shared" si="4"/>
        <v>1106.21</v>
      </c>
    </row>
  </sheetData>
  <protectedRanges>
    <protectedRange sqref="A19:A20" name="Edit Range_1"/>
    <protectedRange sqref="D18:O18" name="Edit Range_4"/>
    <protectedRange sqref="D19:O19" name="Edit Range_5"/>
    <protectedRange sqref="D20:O20" name="Edit Range_6"/>
  </protectedRanges>
  <dataValidations count="1">
    <dataValidation type="decimal" operator="greaterThanOrEqual" allowBlank="1" showInputMessage="1" showErrorMessage="1" sqref="D18:O20" xr:uid="{5D70DBB0-F91C-4A4F-A067-613B2E74A063}">
      <formula1>0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PGE CAM eligible contracts '23</vt:lpstr>
      <vt:lpstr>PGE CAM eligible contracts '24</vt:lpstr>
      <vt:lpstr>PGE CAM eligible contracts '25</vt:lpstr>
      <vt:lpstr>PGE Emgency Reliability Resrces</vt:lpstr>
      <vt:lpstr>SCE CAM List 2023</vt:lpstr>
      <vt:lpstr>SCE CAM List 2024</vt:lpstr>
      <vt:lpstr>SCE CAM List 2025</vt:lpstr>
      <vt:lpstr>SCE 2023 ERP</vt:lpstr>
      <vt:lpstr>SDGE CAM eligible contracts</vt:lpstr>
      <vt:lpstr>SDGE Emgncy Reliability Resrces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Chow, Lily</dc:creator>
  <cp:lastModifiedBy>Chow, Lily</cp:lastModifiedBy>
  <dcterms:created xsi:type="dcterms:W3CDTF">2022-11-02T16:15:32Z</dcterms:created>
  <dcterms:modified xsi:type="dcterms:W3CDTF">2022-11-02T16:28:36Z</dcterms:modified>
</cp:coreProperties>
</file>