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sempra-my.sharepoint.com/personal/wfuller_semprautilities_com/Documents/User Folders/Downloads/"/>
    </mc:Choice>
  </mc:AlternateContent>
  <xr:revisionPtr revIDLastSave="6" documentId="13_ncr:1_{AA73BA0F-751D-40B6-A55A-CF03E22C5093}" xr6:coauthVersionLast="46" xr6:coauthVersionMax="47" xr10:uidLastSave="{974D0761-F96F-4D49-B9B0-672FDED5DC78}"/>
  <bookViews>
    <workbookView xWindow="1320" yWindow="3750" windowWidth="21600" windowHeight="11385" firstSheet="4" xr2:uid="{00000000-000D-0000-FFFF-FFFF00000000}"/>
  </bookViews>
  <sheets>
    <sheet name="SDG&amp;E 2022 DR Allocations" sheetId="1" r:id="rId1"/>
    <sheet name="SDG&amp;E 2022 DR Allocations w.DLF" sheetId="2" r:id="rId2"/>
    <sheet name="SDG&amp;E 2023 DR Allocations" sheetId="3" r:id="rId3"/>
    <sheet name="SDG&amp;E 2023 DR Allocations w.DLF" sheetId="4" r:id="rId4"/>
    <sheet name="SDG&amp;E 2024 DR Allocations" sheetId="5" r:id="rId5"/>
    <sheet name="SDG&amp;E 2024 DR Allocations w.DLF" sheetId="6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  <c r="D7" i="4"/>
  <c r="E7" i="4"/>
  <c r="F7" i="4"/>
  <c r="F17" i="4" s="1"/>
  <c r="G7" i="4"/>
  <c r="H7" i="4"/>
  <c r="I7" i="4"/>
  <c r="J7" i="4"/>
  <c r="K7" i="4"/>
  <c r="L7" i="4"/>
  <c r="M7" i="4"/>
  <c r="N7" i="4"/>
  <c r="C17" i="6"/>
  <c r="N7" i="6"/>
  <c r="N17" i="6" s="1"/>
  <c r="M7" i="6"/>
  <c r="M17" i="6" s="1"/>
  <c r="L7" i="6"/>
  <c r="L17" i="6" s="1"/>
  <c r="K7" i="6"/>
  <c r="K17" i="6" s="1"/>
  <c r="J7" i="6"/>
  <c r="J17" i="6" s="1"/>
  <c r="I7" i="6"/>
  <c r="I17" i="6" s="1"/>
  <c r="H7" i="6"/>
  <c r="H17" i="6" s="1"/>
  <c r="G7" i="6"/>
  <c r="G17" i="6" s="1"/>
  <c r="F7" i="6"/>
  <c r="F17" i="6" s="1"/>
  <c r="E7" i="6"/>
  <c r="E17" i="6" s="1"/>
  <c r="D7" i="6"/>
  <c r="D17" i="6" s="1"/>
  <c r="C7" i="6"/>
  <c r="N16" i="5"/>
  <c r="M16" i="5"/>
  <c r="L16" i="5"/>
  <c r="K16" i="5"/>
  <c r="J16" i="5"/>
  <c r="I16" i="5"/>
  <c r="H16" i="5"/>
  <c r="G16" i="5"/>
  <c r="F16" i="5"/>
  <c r="E16" i="5"/>
  <c r="D16" i="5"/>
  <c r="C16" i="5"/>
  <c r="N17" i="4"/>
  <c r="M17" i="4"/>
  <c r="L17" i="4"/>
  <c r="K17" i="4"/>
  <c r="J17" i="4"/>
  <c r="I17" i="4"/>
  <c r="H17" i="4"/>
  <c r="G17" i="4"/>
  <c r="E17" i="4"/>
  <c r="D17" i="4"/>
  <c r="C17" i="4"/>
  <c r="C7" i="4"/>
  <c r="N16" i="3"/>
  <c r="M16" i="3"/>
  <c r="L16" i="3"/>
  <c r="K16" i="3"/>
  <c r="J16" i="3"/>
  <c r="I16" i="3"/>
  <c r="H16" i="3"/>
  <c r="G16" i="3"/>
  <c r="F16" i="3"/>
  <c r="E16" i="3"/>
  <c r="D16" i="3"/>
  <c r="C16" i="3"/>
  <c r="L17" i="2"/>
  <c r="K17" i="2"/>
  <c r="J17" i="2"/>
  <c r="I17" i="2"/>
  <c r="H17" i="2"/>
  <c r="G17" i="2"/>
  <c r="F17" i="2"/>
  <c r="E17" i="2"/>
  <c r="D17" i="2"/>
  <c r="C17" i="2"/>
  <c r="N7" i="2"/>
  <c r="N17" i="2" s="1"/>
  <c r="M7" i="2"/>
  <c r="M17" i="2" s="1"/>
  <c r="L7" i="2"/>
  <c r="K7" i="2"/>
  <c r="J7" i="2"/>
  <c r="I7" i="2"/>
  <c r="H7" i="2"/>
  <c r="G7" i="2"/>
  <c r="F7" i="2"/>
  <c r="E7" i="2"/>
  <c r="D7" i="2"/>
  <c r="C7" i="2"/>
  <c r="N16" i="1"/>
  <c r="M16" i="1"/>
  <c r="L16" i="1"/>
  <c r="K16" i="1"/>
  <c r="J16" i="1"/>
  <c r="I16" i="1"/>
  <c r="H16" i="1"/>
  <c r="G16" i="1"/>
  <c r="F16" i="1"/>
  <c r="E16" i="1"/>
  <c r="D16" i="1"/>
  <c r="C16" i="1"/>
  <c r="B28" i="5" l="1"/>
  <c r="B29" i="6" s="1"/>
  <c r="B27" i="5"/>
  <c r="B28" i="6" s="1"/>
  <c r="B26" i="5"/>
  <c r="B27" i="6" s="1"/>
  <c r="B25" i="5"/>
  <c r="B26" i="6" s="1"/>
  <c r="B24" i="5"/>
  <c r="B25" i="6" s="1"/>
  <c r="B23" i="5"/>
  <c r="B24" i="6" s="1"/>
  <c r="B22" i="5"/>
  <c r="B23" i="6" s="1"/>
  <c r="B21" i="5"/>
  <c r="B22" i="6" s="1"/>
  <c r="B20" i="5"/>
  <c r="B21" i="6" s="1"/>
  <c r="B19" i="5"/>
  <c r="B20" i="6" s="1"/>
  <c r="B18" i="5"/>
  <c r="B19" i="6" s="1"/>
  <c r="B17" i="5"/>
  <c r="B18" i="6" s="1"/>
  <c r="B13" i="5"/>
  <c r="B14" i="6" s="1"/>
  <c r="B12" i="5"/>
  <c r="B13" i="6" s="1"/>
  <c r="B11" i="5"/>
  <c r="B12" i="6" s="1"/>
  <c r="B10" i="5"/>
  <c r="B11" i="6" s="1"/>
  <c r="B9" i="5"/>
  <c r="B10" i="6" s="1"/>
  <c r="B8" i="5"/>
  <c r="B9" i="6" s="1"/>
  <c r="B7" i="5"/>
  <c r="B8" i="6" s="1"/>
  <c r="B28" i="3"/>
  <c r="B29" i="4" s="1"/>
  <c r="B27" i="3"/>
  <c r="B28" i="4" s="1"/>
  <c r="B26" i="3"/>
  <c r="B27" i="4" s="1"/>
  <c r="B25" i="3"/>
  <c r="B26" i="4" s="1"/>
  <c r="B24" i="3"/>
  <c r="B25" i="4" s="1"/>
  <c r="B23" i="3"/>
  <c r="B24" i="4" s="1"/>
  <c r="B22" i="3"/>
  <c r="B23" i="4" s="1"/>
  <c r="B21" i="3"/>
  <c r="B22" i="4" s="1"/>
  <c r="B20" i="3"/>
  <c r="B21" i="4" s="1"/>
  <c r="B19" i="3"/>
  <c r="B20" i="4" s="1"/>
  <c r="B18" i="3"/>
  <c r="B19" i="4" s="1"/>
  <c r="B17" i="3"/>
  <c r="B18" i="4" s="1"/>
  <c r="B13" i="3"/>
  <c r="B14" i="4" s="1"/>
  <c r="B12" i="3"/>
  <c r="B13" i="4" s="1"/>
  <c r="B11" i="3"/>
  <c r="B12" i="4" s="1"/>
  <c r="B10" i="3"/>
  <c r="B11" i="4" s="1"/>
  <c r="B9" i="3"/>
  <c r="B10" i="4" s="1"/>
  <c r="B8" i="3"/>
  <c r="B9" i="4" s="1"/>
  <c r="B7" i="3"/>
  <c r="B8" i="4" s="1"/>
  <c r="B29" i="2" l="1"/>
  <c r="B28" i="2"/>
  <c r="B27" i="2"/>
  <c r="B26" i="2"/>
  <c r="B25" i="2"/>
  <c r="B24" i="2"/>
  <c r="B23" i="2"/>
  <c r="B22" i="2"/>
  <c r="B21" i="2"/>
  <c r="B20" i="2"/>
  <c r="B19" i="2"/>
  <c r="B18" i="2"/>
  <c r="B14" i="2"/>
  <c r="B13" i="2"/>
  <c r="B12" i="2"/>
  <c r="B11" i="2"/>
  <c r="B10" i="2"/>
  <c r="B9" i="2"/>
  <c r="B8" i="2"/>
  <c r="N29" i="6" l="1"/>
  <c r="M29" i="6"/>
  <c r="L29" i="6"/>
  <c r="K29" i="6"/>
  <c r="J29" i="6"/>
  <c r="I29" i="6"/>
  <c r="H29" i="6"/>
  <c r="G29" i="6"/>
  <c r="F29" i="6"/>
  <c r="E29" i="6"/>
  <c r="D29" i="6"/>
  <c r="C29" i="6"/>
  <c r="N28" i="6"/>
  <c r="M28" i="6"/>
  <c r="L28" i="6"/>
  <c r="K28" i="6"/>
  <c r="J28" i="6"/>
  <c r="I28" i="6"/>
  <c r="H28" i="6"/>
  <c r="G28" i="6"/>
  <c r="F28" i="6"/>
  <c r="E28" i="6"/>
  <c r="D28" i="6"/>
  <c r="C28" i="6"/>
  <c r="N27" i="6"/>
  <c r="M27" i="6"/>
  <c r="L27" i="6"/>
  <c r="K27" i="6"/>
  <c r="J27" i="6"/>
  <c r="I27" i="6"/>
  <c r="H27" i="6"/>
  <c r="G27" i="6"/>
  <c r="F27" i="6"/>
  <c r="E27" i="6"/>
  <c r="D27" i="6"/>
  <c r="C27" i="6"/>
  <c r="N26" i="6"/>
  <c r="M26" i="6"/>
  <c r="L26" i="6"/>
  <c r="K26" i="6"/>
  <c r="J26" i="6"/>
  <c r="I26" i="6"/>
  <c r="H26" i="6"/>
  <c r="G26" i="6"/>
  <c r="F26" i="6"/>
  <c r="E26" i="6"/>
  <c r="D26" i="6"/>
  <c r="C26" i="6"/>
  <c r="N25" i="6"/>
  <c r="M25" i="6"/>
  <c r="L25" i="6"/>
  <c r="K25" i="6"/>
  <c r="J25" i="6"/>
  <c r="I25" i="6"/>
  <c r="H25" i="6"/>
  <c r="G25" i="6"/>
  <c r="F25" i="6"/>
  <c r="E25" i="6"/>
  <c r="D25" i="6"/>
  <c r="C25" i="6"/>
  <c r="N24" i="6"/>
  <c r="M24" i="6"/>
  <c r="L24" i="6"/>
  <c r="K24" i="6"/>
  <c r="J24" i="6"/>
  <c r="I24" i="6"/>
  <c r="H24" i="6"/>
  <c r="G24" i="6"/>
  <c r="F24" i="6"/>
  <c r="E24" i="6"/>
  <c r="D24" i="6"/>
  <c r="C24" i="6"/>
  <c r="N23" i="6"/>
  <c r="M23" i="6"/>
  <c r="L23" i="6"/>
  <c r="K23" i="6"/>
  <c r="J23" i="6"/>
  <c r="I23" i="6"/>
  <c r="H23" i="6"/>
  <c r="G23" i="6"/>
  <c r="F23" i="6"/>
  <c r="E23" i="6"/>
  <c r="D23" i="6"/>
  <c r="C23" i="6"/>
  <c r="N22" i="6"/>
  <c r="M22" i="6"/>
  <c r="L22" i="6"/>
  <c r="K22" i="6"/>
  <c r="J22" i="6"/>
  <c r="I22" i="6"/>
  <c r="H22" i="6"/>
  <c r="G22" i="6"/>
  <c r="F22" i="6"/>
  <c r="E22" i="6"/>
  <c r="D22" i="6"/>
  <c r="C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H18" i="6"/>
  <c r="G18" i="6"/>
  <c r="F18" i="6"/>
  <c r="E18" i="6"/>
  <c r="D18" i="6"/>
  <c r="C18" i="6"/>
  <c r="N14" i="6"/>
  <c r="M14" i="6"/>
  <c r="L14" i="6"/>
  <c r="K14" i="6"/>
  <c r="J14" i="6"/>
  <c r="I14" i="6"/>
  <c r="H14" i="6"/>
  <c r="G14" i="6"/>
  <c r="F14" i="6"/>
  <c r="E14" i="6"/>
  <c r="D14" i="6"/>
  <c r="C14" i="6"/>
  <c r="N13" i="6"/>
  <c r="M13" i="6"/>
  <c r="L13" i="6"/>
  <c r="K13" i="6"/>
  <c r="J13" i="6"/>
  <c r="I13" i="6"/>
  <c r="H13" i="6"/>
  <c r="G13" i="6"/>
  <c r="F13" i="6"/>
  <c r="E13" i="6"/>
  <c r="D13" i="6"/>
  <c r="C13" i="6"/>
  <c r="N12" i="6"/>
  <c r="M12" i="6"/>
  <c r="L12" i="6"/>
  <c r="K12" i="6"/>
  <c r="J12" i="6"/>
  <c r="I12" i="6"/>
  <c r="H12" i="6"/>
  <c r="G12" i="6"/>
  <c r="F12" i="6"/>
  <c r="E12" i="6"/>
  <c r="D12" i="6"/>
  <c r="C12" i="6"/>
  <c r="N11" i="6"/>
  <c r="M11" i="6"/>
  <c r="L11" i="6"/>
  <c r="K11" i="6"/>
  <c r="J11" i="6"/>
  <c r="I11" i="6"/>
  <c r="H11" i="6"/>
  <c r="G11" i="6"/>
  <c r="F11" i="6"/>
  <c r="E11" i="6"/>
  <c r="D11" i="6"/>
  <c r="C11" i="6"/>
  <c r="N10" i="6"/>
  <c r="M10" i="6"/>
  <c r="L10" i="6"/>
  <c r="K10" i="6"/>
  <c r="J10" i="6"/>
  <c r="I10" i="6"/>
  <c r="H10" i="6"/>
  <c r="G10" i="6"/>
  <c r="F10" i="6"/>
  <c r="E10" i="6"/>
  <c r="D10" i="6"/>
  <c r="C10" i="6"/>
  <c r="N9" i="6"/>
  <c r="M9" i="6"/>
  <c r="L9" i="6"/>
  <c r="K9" i="6"/>
  <c r="J9" i="6"/>
  <c r="I9" i="6"/>
  <c r="H9" i="6"/>
  <c r="G9" i="6"/>
  <c r="F9" i="6"/>
  <c r="E9" i="6"/>
  <c r="D9" i="6"/>
  <c r="C9" i="6"/>
  <c r="N8" i="6"/>
  <c r="M8" i="6"/>
  <c r="L8" i="6"/>
  <c r="K8" i="6"/>
  <c r="J8" i="6"/>
  <c r="I8" i="6"/>
  <c r="H8" i="6"/>
  <c r="G8" i="6"/>
  <c r="F8" i="6"/>
  <c r="E8" i="6"/>
  <c r="D8" i="6"/>
  <c r="C8" i="6"/>
  <c r="M29" i="4"/>
  <c r="L29" i="4"/>
  <c r="K29" i="4"/>
  <c r="I29" i="4"/>
  <c r="H29" i="4"/>
  <c r="G29" i="4"/>
  <c r="F29" i="4"/>
  <c r="E29" i="4"/>
  <c r="D29" i="4"/>
  <c r="C29" i="4"/>
  <c r="N28" i="4"/>
  <c r="L28" i="4"/>
  <c r="K28" i="4"/>
  <c r="J28" i="4"/>
  <c r="G28" i="4"/>
  <c r="E28" i="4"/>
  <c r="N27" i="4"/>
  <c r="L27" i="4"/>
  <c r="K27" i="4"/>
  <c r="J27" i="4"/>
  <c r="G27" i="4"/>
  <c r="C27" i="4"/>
  <c r="N26" i="4"/>
  <c r="M26" i="4"/>
  <c r="L26" i="4"/>
  <c r="K26" i="4"/>
  <c r="I26" i="4"/>
  <c r="H26" i="4"/>
  <c r="G26" i="4"/>
  <c r="F26" i="4"/>
  <c r="E26" i="4"/>
  <c r="D26" i="4"/>
  <c r="C26" i="4"/>
  <c r="N25" i="4"/>
  <c r="K25" i="4"/>
  <c r="H25" i="4"/>
  <c r="G25" i="4"/>
  <c r="F25" i="4"/>
  <c r="C25" i="4"/>
  <c r="K24" i="4"/>
  <c r="J24" i="4"/>
  <c r="I24" i="4"/>
  <c r="H24" i="4"/>
  <c r="F24" i="4"/>
  <c r="C24" i="4"/>
  <c r="N23" i="4"/>
  <c r="M23" i="4"/>
  <c r="L23" i="4"/>
  <c r="K23" i="4"/>
  <c r="I23" i="4"/>
  <c r="H23" i="4"/>
  <c r="G23" i="4"/>
  <c r="E23" i="4"/>
  <c r="N22" i="4"/>
  <c r="L22" i="4"/>
  <c r="J22" i="4"/>
  <c r="H22" i="4"/>
  <c r="G22" i="4"/>
  <c r="F22" i="4"/>
  <c r="E22" i="4"/>
  <c r="D22" i="4"/>
  <c r="C22" i="4"/>
  <c r="M21" i="4"/>
  <c r="K21" i="4"/>
  <c r="J21" i="4"/>
  <c r="I21" i="4"/>
  <c r="G21" i="4"/>
  <c r="F21" i="4"/>
  <c r="E21" i="4"/>
  <c r="D21" i="4"/>
  <c r="C21" i="4"/>
  <c r="N20" i="4"/>
  <c r="L20" i="4"/>
  <c r="K20" i="4"/>
  <c r="J20" i="4"/>
  <c r="I20" i="4"/>
  <c r="H20" i="4"/>
  <c r="G20" i="4"/>
  <c r="E20" i="4"/>
  <c r="D20" i="4"/>
  <c r="C20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4" i="4"/>
  <c r="M14" i="4"/>
  <c r="L14" i="4"/>
  <c r="K14" i="4"/>
  <c r="J14" i="4"/>
  <c r="I14" i="4"/>
  <c r="H14" i="4"/>
  <c r="G14" i="4"/>
  <c r="F14" i="4"/>
  <c r="E14" i="4"/>
  <c r="D14" i="4"/>
  <c r="C14" i="4"/>
  <c r="N13" i="4"/>
  <c r="M13" i="4"/>
  <c r="L13" i="4"/>
  <c r="K13" i="4"/>
  <c r="J13" i="4"/>
  <c r="I13" i="4"/>
  <c r="H13" i="4"/>
  <c r="G13" i="4"/>
  <c r="F13" i="4"/>
  <c r="E13" i="4"/>
  <c r="D13" i="4"/>
  <c r="C13" i="4"/>
  <c r="N12" i="4"/>
  <c r="M12" i="4"/>
  <c r="L12" i="4"/>
  <c r="K12" i="4"/>
  <c r="J12" i="4"/>
  <c r="I12" i="4"/>
  <c r="H12" i="4"/>
  <c r="G12" i="4"/>
  <c r="F12" i="4"/>
  <c r="E12" i="4"/>
  <c r="D12" i="4"/>
  <c r="C12" i="4"/>
  <c r="N11" i="4"/>
  <c r="M11" i="4"/>
  <c r="L11" i="4"/>
  <c r="K11" i="4"/>
  <c r="I11" i="4"/>
  <c r="H11" i="4"/>
  <c r="G11" i="4"/>
  <c r="F11" i="4"/>
  <c r="E11" i="4"/>
  <c r="D11" i="4"/>
  <c r="C11" i="4"/>
  <c r="N10" i="4"/>
  <c r="M10" i="4"/>
  <c r="L10" i="4"/>
  <c r="K10" i="4"/>
  <c r="J10" i="4"/>
  <c r="I10" i="4"/>
  <c r="H10" i="4"/>
  <c r="G10" i="4"/>
  <c r="F10" i="4"/>
  <c r="E10" i="4"/>
  <c r="D10" i="4"/>
  <c r="C10" i="4"/>
  <c r="N9" i="4"/>
  <c r="M9" i="4"/>
  <c r="L9" i="4"/>
  <c r="K9" i="4"/>
  <c r="J9" i="4"/>
  <c r="I9" i="4"/>
  <c r="H9" i="4"/>
  <c r="G9" i="4"/>
  <c r="F9" i="4"/>
  <c r="E9" i="4"/>
  <c r="D9" i="4"/>
  <c r="C9" i="4"/>
  <c r="N8" i="4"/>
  <c r="M8" i="4"/>
  <c r="L8" i="4"/>
  <c r="K8" i="4"/>
  <c r="J8" i="4"/>
  <c r="I8" i="4"/>
  <c r="H8" i="4"/>
  <c r="G8" i="4"/>
  <c r="F8" i="4"/>
  <c r="E8" i="4"/>
  <c r="D8" i="4"/>
  <c r="C8" i="4"/>
  <c r="J29" i="4"/>
  <c r="D25" i="4"/>
  <c r="M24" i="4"/>
  <c r="J23" i="4"/>
  <c r="N21" i="4"/>
  <c r="L21" i="4"/>
  <c r="F20" i="4"/>
  <c r="N19" i="4"/>
  <c r="N29" i="4"/>
  <c r="M28" i="4"/>
  <c r="I28" i="4"/>
  <c r="H28" i="4"/>
  <c r="F28" i="4"/>
  <c r="D28" i="4"/>
  <c r="C28" i="4"/>
  <c r="M27" i="4"/>
  <c r="I27" i="4"/>
  <c r="H27" i="4"/>
  <c r="F27" i="4"/>
  <c r="E27" i="4"/>
  <c r="D27" i="4"/>
  <c r="J26" i="4"/>
  <c r="M25" i="4"/>
  <c r="L25" i="4"/>
  <c r="J25" i="4"/>
  <c r="I25" i="4"/>
  <c r="E25" i="4"/>
  <c r="N24" i="4"/>
  <c r="L24" i="4"/>
  <c r="G24" i="4"/>
  <c r="E24" i="4"/>
  <c r="D24" i="4"/>
  <c r="F23" i="4"/>
  <c r="D23" i="4"/>
  <c r="C23" i="4"/>
  <c r="M22" i="4"/>
  <c r="K22" i="4"/>
  <c r="I22" i="4"/>
  <c r="H21" i="4"/>
  <c r="M20" i="4"/>
  <c r="J11" i="4"/>
  <c r="N29" i="2"/>
  <c r="M29" i="2"/>
  <c r="L29" i="2"/>
  <c r="K29" i="2"/>
  <c r="J29" i="2"/>
  <c r="I29" i="2"/>
  <c r="H29" i="2"/>
  <c r="G29" i="2"/>
  <c r="F29" i="2"/>
  <c r="E29" i="2"/>
  <c r="D29" i="2"/>
  <c r="C29" i="2"/>
  <c r="N28" i="2"/>
  <c r="M28" i="2"/>
  <c r="L28" i="2"/>
  <c r="K28" i="2"/>
  <c r="J28" i="2"/>
  <c r="I28" i="2"/>
  <c r="H28" i="2"/>
  <c r="G28" i="2"/>
  <c r="F28" i="2"/>
  <c r="E28" i="2"/>
  <c r="D28" i="2"/>
  <c r="C28" i="2"/>
  <c r="N27" i="2"/>
  <c r="M27" i="2"/>
  <c r="L27" i="2"/>
  <c r="K27" i="2"/>
  <c r="J27" i="2"/>
  <c r="I27" i="2"/>
  <c r="H27" i="2"/>
  <c r="G27" i="2"/>
  <c r="F27" i="2"/>
  <c r="E27" i="2"/>
  <c r="D27" i="2"/>
  <c r="C27" i="2"/>
  <c r="N26" i="2"/>
  <c r="M26" i="2"/>
  <c r="L26" i="2"/>
  <c r="K26" i="2"/>
  <c r="J26" i="2"/>
  <c r="I26" i="2"/>
  <c r="H26" i="2"/>
  <c r="G26" i="2"/>
  <c r="F26" i="2"/>
  <c r="E26" i="2"/>
  <c r="D26" i="2"/>
  <c r="C26" i="2"/>
  <c r="N25" i="2"/>
  <c r="M25" i="2"/>
  <c r="L25" i="2"/>
  <c r="K25" i="2"/>
  <c r="J25" i="2"/>
  <c r="I25" i="2"/>
  <c r="H25" i="2"/>
  <c r="G25" i="2"/>
  <c r="F25" i="2"/>
  <c r="E25" i="2"/>
  <c r="D25" i="2"/>
  <c r="C25" i="2"/>
  <c r="N24" i="2"/>
  <c r="M24" i="2"/>
  <c r="L24" i="2"/>
  <c r="K24" i="2"/>
  <c r="J24" i="2"/>
  <c r="I24" i="2"/>
  <c r="H24" i="2"/>
  <c r="G24" i="2"/>
  <c r="F24" i="2"/>
  <c r="E24" i="2"/>
  <c r="D24" i="2"/>
  <c r="C24" i="2"/>
  <c r="N23" i="2"/>
  <c r="M23" i="2"/>
  <c r="L23" i="2"/>
  <c r="K23" i="2"/>
  <c r="J23" i="2"/>
  <c r="I23" i="2"/>
  <c r="H23" i="2"/>
  <c r="G23" i="2"/>
  <c r="F23" i="2"/>
  <c r="E23" i="2"/>
  <c r="D23" i="2"/>
  <c r="C23" i="2"/>
  <c r="N22" i="2"/>
  <c r="M22" i="2"/>
  <c r="L22" i="2"/>
  <c r="K22" i="2"/>
  <c r="J22" i="2"/>
  <c r="I22" i="2"/>
  <c r="H22" i="2"/>
  <c r="G22" i="2"/>
  <c r="F22" i="2"/>
  <c r="E22" i="2"/>
  <c r="D22" i="2"/>
  <c r="C22" i="2"/>
  <c r="N21" i="2"/>
  <c r="M21" i="2"/>
  <c r="L21" i="2"/>
  <c r="K21" i="2"/>
  <c r="J21" i="2"/>
  <c r="I21" i="2"/>
  <c r="H21" i="2"/>
  <c r="G21" i="2"/>
  <c r="F21" i="2"/>
  <c r="E21" i="2"/>
  <c r="D21" i="2"/>
  <c r="C21" i="2"/>
  <c r="N20" i="2"/>
  <c r="M20" i="2"/>
  <c r="L20" i="2"/>
  <c r="K20" i="2"/>
  <c r="J20" i="2"/>
  <c r="I20" i="2"/>
  <c r="H20" i="2"/>
  <c r="G20" i="2"/>
  <c r="F20" i="2"/>
  <c r="E20" i="2"/>
  <c r="D20" i="2"/>
  <c r="C20" i="2"/>
  <c r="N19" i="2"/>
  <c r="M19" i="2"/>
  <c r="L19" i="2"/>
  <c r="K19" i="2"/>
  <c r="J19" i="2"/>
  <c r="I19" i="2"/>
  <c r="H19" i="2"/>
  <c r="G19" i="2"/>
  <c r="F19" i="2"/>
  <c r="E19" i="2"/>
  <c r="D19" i="2"/>
  <c r="C19" i="2"/>
  <c r="N18" i="2"/>
  <c r="M18" i="2"/>
  <c r="L18" i="2"/>
  <c r="K18" i="2"/>
  <c r="J18" i="2"/>
  <c r="I18" i="2"/>
  <c r="H18" i="2"/>
  <c r="G18" i="2"/>
  <c r="F18" i="2"/>
  <c r="E18" i="2"/>
  <c r="D18" i="2"/>
  <c r="C18" i="2"/>
  <c r="N14" i="2"/>
  <c r="M14" i="2"/>
  <c r="L14" i="2"/>
  <c r="K14" i="2"/>
  <c r="J14" i="2"/>
  <c r="I14" i="2"/>
  <c r="H14" i="2"/>
  <c r="G14" i="2"/>
  <c r="F14" i="2"/>
  <c r="E14" i="2"/>
  <c r="D14" i="2"/>
  <c r="C14" i="2"/>
  <c r="N13" i="2"/>
  <c r="M13" i="2"/>
  <c r="L13" i="2"/>
  <c r="K13" i="2"/>
  <c r="J13" i="2"/>
  <c r="I13" i="2"/>
  <c r="H13" i="2"/>
  <c r="G13" i="2"/>
  <c r="F13" i="2"/>
  <c r="E13" i="2"/>
  <c r="D13" i="2"/>
  <c r="C13" i="2"/>
  <c r="N12" i="2"/>
  <c r="M12" i="2"/>
  <c r="L12" i="2"/>
  <c r="K12" i="2"/>
  <c r="J12" i="2"/>
  <c r="I12" i="2"/>
  <c r="H12" i="2"/>
  <c r="G12" i="2"/>
  <c r="F12" i="2"/>
  <c r="E12" i="2"/>
  <c r="D12" i="2"/>
  <c r="C12" i="2"/>
  <c r="N11" i="2"/>
  <c r="M11" i="2"/>
  <c r="L11" i="2"/>
  <c r="K11" i="2"/>
  <c r="J11" i="2"/>
  <c r="I11" i="2"/>
  <c r="H11" i="2"/>
  <c r="G11" i="2"/>
  <c r="F11" i="2"/>
  <c r="E11" i="2"/>
  <c r="D11" i="2"/>
  <c r="C11" i="2"/>
  <c r="N10" i="2"/>
  <c r="M10" i="2"/>
  <c r="L10" i="2"/>
  <c r="K10" i="2"/>
  <c r="J10" i="2"/>
  <c r="I10" i="2"/>
  <c r="H10" i="2"/>
  <c r="G10" i="2"/>
  <c r="F10" i="2"/>
  <c r="E10" i="2"/>
  <c r="D10" i="2"/>
  <c r="C10" i="2"/>
  <c r="N9" i="2"/>
  <c r="M9" i="2"/>
  <c r="L9" i="2"/>
  <c r="K9" i="2"/>
  <c r="J9" i="2"/>
  <c r="I9" i="2"/>
  <c r="H9" i="2"/>
  <c r="G9" i="2"/>
  <c r="F9" i="2"/>
  <c r="E9" i="2"/>
  <c r="D9" i="2"/>
  <c r="C9" i="2"/>
  <c r="N8" i="2"/>
  <c r="M8" i="2"/>
  <c r="L8" i="2"/>
  <c r="K8" i="2"/>
  <c r="J8" i="2"/>
  <c r="I8" i="2"/>
  <c r="H8" i="2"/>
  <c r="G8" i="2"/>
  <c r="F8" i="2"/>
  <c r="E8" i="2"/>
  <c r="D8" i="2"/>
  <c r="C8" i="2"/>
  <c r="I29" i="5" l="1"/>
  <c r="I18" i="6"/>
  <c r="I30" i="6" s="1"/>
  <c r="H30" i="6"/>
  <c r="N15" i="6"/>
  <c r="N30" i="6"/>
  <c r="M15" i="6"/>
  <c r="M30" i="6"/>
  <c r="M32" i="6" s="1"/>
  <c r="L15" i="6"/>
  <c r="L30" i="6"/>
  <c r="K15" i="6"/>
  <c r="K30" i="6"/>
  <c r="K32" i="6" s="1"/>
  <c r="J15" i="6"/>
  <c r="J30" i="6"/>
  <c r="I15" i="6"/>
  <c r="H15" i="6"/>
  <c r="G15" i="6"/>
  <c r="G30" i="6"/>
  <c r="G32" i="6" s="1"/>
  <c r="F15" i="6"/>
  <c r="F30" i="6"/>
  <c r="E15" i="6"/>
  <c r="E30" i="6"/>
  <c r="D15" i="6"/>
  <c r="D30" i="6"/>
  <c r="C15" i="6"/>
  <c r="C30" i="6"/>
  <c r="N15" i="4"/>
  <c r="N30" i="4"/>
  <c r="M15" i="4"/>
  <c r="M30" i="4"/>
  <c r="L15" i="4"/>
  <c r="L30" i="4"/>
  <c r="K15" i="4"/>
  <c r="K30" i="4"/>
  <c r="J15" i="4"/>
  <c r="J30" i="4"/>
  <c r="I15" i="4"/>
  <c r="I30" i="4"/>
  <c r="I32" i="4" s="1"/>
  <c r="H15" i="4"/>
  <c r="H30" i="4"/>
  <c r="G15" i="4"/>
  <c r="G30" i="4"/>
  <c r="F15" i="4"/>
  <c r="F30" i="4"/>
  <c r="E15" i="4"/>
  <c r="E30" i="4"/>
  <c r="D15" i="4"/>
  <c r="D30" i="4"/>
  <c r="C15" i="4"/>
  <c r="C30" i="4"/>
  <c r="N15" i="2"/>
  <c r="N30" i="2"/>
  <c r="M15" i="2"/>
  <c r="M30" i="2"/>
  <c r="M32" i="2" s="1"/>
  <c r="L15" i="2"/>
  <c r="L30" i="2"/>
  <c r="K15" i="2"/>
  <c r="K30" i="2"/>
  <c r="J15" i="2"/>
  <c r="J30" i="2"/>
  <c r="I15" i="2"/>
  <c r="I30" i="2"/>
  <c r="H15" i="2"/>
  <c r="H30" i="2"/>
  <c r="G15" i="2"/>
  <c r="G30" i="2"/>
  <c r="F15" i="2"/>
  <c r="F30" i="2"/>
  <c r="E15" i="2"/>
  <c r="E30" i="2"/>
  <c r="D15" i="2"/>
  <c r="D30" i="2"/>
  <c r="C15" i="2"/>
  <c r="C30" i="2"/>
  <c r="N14" i="3"/>
  <c r="N29" i="3"/>
  <c r="M14" i="3"/>
  <c r="M29" i="3"/>
  <c r="L14" i="3"/>
  <c r="L29" i="3"/>
  <c r="K14" i="3"/>
  <c r="K29" i="3"/>
  <c r="J14" i="3"/>
  <c r="J29" i="3"/>
  <c r="I14" i="3"/>
  <c r="I29" i="3"/>
  <c r="H14" i="3"/>
  <c r="H29" i="3"/>
  <c r="G14" i="3"/>
  <c r="G29" i="3"/>
  <c r="F14" i="3"/>
  <c r="F29" i="3"/>
  <c r="E14" i="3"/>
  <c r="E29" i="3"/>
  <c r="D14" i="3"/>
  <c r="D29" i="3"/>
  <c r="C14" i="3"/>
  <c r="C29" i="3"/>
  <c r="C31" i="3" s="1"/>
  <c r="N14" i="5"/>
  <c r="N29" i="5"/>
  <c r="N31" i="5" s="1"/>
  <c r="M14" i="5"/>
  <c r="M29" i="5"/>
  <c r="L14" i="5"/>
  <c r="L29" i="5"/>
  <c r="K14" i="5"/>
  <c r="K29" i="5"/>
  <c r="J14" i="5"/>
  <c r="J29" i="5"/>
  <c r="I14" i="5"/>
  <c r="H14" i="5"/>
  <c r="H29" i="5"/>
  <c r="G14" i="5"/>
  <c r="G29" i="5"/>
  <c r="F14" i="5"/>
  <c r="F29" i="5"/>
  <c r="E14" i="5"/>
  <c r="E29" i="5"/>
  <c r="D14" i="5"/>
  <c r="D29" i="5"/>
  <c r="C14" i="5"/>
  <c r="C29" i="5"/>
  <c r="J29" i="1"/>
  <c r="D29" i="1"/>
  <c r="E29" i="1"/>
  <c r="F29" i="1"/>
  <c r="G29" i="1"/>
  <c r="H29" i="1"/>
  <c r="I29" i="1"/>
  <c r="I31" i="1" s="1"/>
  <c r="K29" i="1"/>
  <c r="L29" i="1"/>
  <c r="M29" i="1"/>
  <c r="N29" i="1"/>
  <c r="C29" i="1"/>
  <c r="E32" i="6" l="1"/>
  <c r="J32" i="6"/>
  <c r="I31" i="5"/>
  <c r="D32" i="6"/>
  <c r="C31" i="5"/>
  <c r="H32" i="4"/>
  <c r="F32" i="2"/>
  <c r="L32" i="6"/>
  <c r="I32" i="6"/>
  <c r="F32" i="6"/>
  <c r="K31" i="3"/>
  <c r="L31" i="3"/>
  <c r="G31" i="1"/>
  <c r="N32" i="2"/>
  <c r="I32" i="2"/>
  <c r="J31" i="5"/>
  <c r="K31" i="5"/>
  <c r="G31" i="5"/>
  <c r="H32" i="6"/>
  <c r="F31" i="5"/>
  <c r="C32" i="4"/>
  <c r="H32" i="2"/>
  <c r="F31" i="1"/>
  <c r="C32" i="6"/>
  <c r="N32" i="6"/>
  <c r="H31" i="5"/>
  <c r="E31" i="5"/>
  <c r="D31" i="5"/>
  <c r="L31" i="5"/>
  <c r="M31" i="5"/>
  <c r="F31" i="3"/>
  <c r="D31" i="3"/>
  <c r="F32" i="4"/>
  <c r="J31" i="3"/>
  <c r="E31" i="3"/>
  <c r="H31" i="3"/>
  <c r="I31" i="3"/>
  <c r="D32" i="4"/>
  <c r="N32" i="4"/>
  <c r="M32" i="4"/>
  <c r="E32" i="4"/>
  <c r="J32" i="4"/>
  <c r="K32" i="4"/>
  <c r="L32" i="4"/>
  <c r="G32" i="4"/>
  <c r="M31" i="3"/>
  <c r="G31" i="3"/>
  <c r="N31" i="3"/>
  <c r="G32" i="2"/>
  <c r="N31" i="1"/>
  <c r="L31" i="1"/>
  <c r="E31" i="1"/>
  <c r="K31" i="1"/>
  <c r="L32" i="2"/>
  <c r="E32" i="2"/>
  <c r="D32" i="2"/>
  <c r="J32" i="2"/>
  <c r="K32" i="2"/>
  <c r="C32" i="2"/>
  <c r="H31" i="1"/>
  <c r="D31" i="1"/>
  <c r="M31" i="1"/>
  <c r="C31" i="1"/>
  <c r="J31" i="1"/>
</calcChain>
</file>

<file path=xl/sharedStrings.xml><?xml version="1.0" encoding="utf-8"?>
<sst xmlns="http://schemas.openxmlformats.org/spreadsheetml/2006/main" count="207" uniqueCount="49">
  <si>
    <t>SDG&amp;E DR Allocations for year 2022, Estimated According to PY20 Load Impact Protocols (LIPs) Final Reports</t>
  </si>
  <si>
    <r>
      <t xml:space="preserve">Average of Hourly </t>
    </r>
    <r>
      <rPr>
        <b/>
        <sz val="12"/>
        <color rgb="FFFF6600"/>
        <rFont val="Arial"/>
      </rPr>
      <t>Ex Ante</t>
    </r>
    <r>
      <rPr>
        <sz val="12"/>
        <rFont val="Arial"/>
      </rPr>
      <t xml:space="preserve"> Load Impacts (MW) from 4-9 PM at Portfolio Level on Monthly Peak Load Days Under 1-in-2 Weather Year Conditions, Before Adjusting for Avoided Line Losses</t>
    </r>
  </si>
  <si>
    <t xml:space="preserve">Instructions: Please complete the Payments and Local Capacity Area (LCA) columns below. If payment for a program is from bundled customers only, enter 1. If payment is from distribution customers, enter 1. </t>
  </si>
  <si>
    <t>Note: RA benefits for Non Event Event-Based Programs/Load Modifying Resources will be reflected in the CEC load forecast adjustments.</t>
  </si>
  <si>
    <t>Event-Based Programs/Supply-Side Resources</t>
  </si>
  <si>
    <t>Payments</t>
  </si>
  <si>
    <t>BIP</t>
  </si>
  <si>
    <t>CBP Day Of</t>
  </si>
  <si>
    <t>CBP Day Ahead</t>
  </si>
  <si>
    <t>Air Conditioning (AC) Cycling Day Of ("AC Saver DO") -- Commercial</t>
  </si>
  <si>
    <t>Air Conditioning (AC) Cycling Day Of ("AC Saver DO") -- Residential</t>
  </si>
  <si>
    <t>Air Conditioning (AC) Day Ahead ("AC Saver DA") -- Commercial</t>
  </si>
  <si>
    <t>Air Conditioning (AC) Day Ahead ("AC Saver DA") -- Residential</t>
  </si>
  <si>
    <t>2022 Total Event Based Programs/Supply-Side Resources</t>
  </si>
  <si>
    <t>Non Event-Based Programs/Load-Modifying Resources</t>
  </si>
  <si>
    <t>CPP-D Large</t>
  </si>
  <si>
    <t>1*</t>
  </si>
  <si>
    <t>CPP-D Medium</t>
  </si>
  <si>
    <t>EV-TOU 2</t>
  </si>
  <si>
    <t>EV-TOU 5</t>
  </si>
  <si>
    <t>TOU-1</t>
  </si>
  <si>
    <t>TOU-2</t>
  </si>
  <si>
    <t>TOU and CPP Small Agricultural (w/out TD)</t>
  </si>
  <si>
    <t>TOU and CPP Small Commercial (w/out TD)</t>
  </si>
  <si>
    <t>CPP Small, Large and Medium on TD</t>
  </si>
  <si>
    <t>TOU and CPP Residential (Voluntary, w/out TD)</t>
  </si>
  <si>
    <t>TOU and CPP Grandfather Residential (Voluntary, w/TD)</t>
  </si>
  <si>
    <t>CPP Residential on TD</t>
  </si>
  <si>
    <t>2022 Total Non Event-Based Programs/Supply-Side Resources</t>
  </si>
  <si>
    <t>2022 Total Event and Non Event-Based Programs</t>
  </si>
  <si>
    <t>Payment$ - if payment for this program is from bundled customers only, enter 0, if all distribution customers, enter 1</t>
  </si>
  <si>
    <t xml:space="preserve"> * CPP Implementation costs recovered from all customers, and annual over- or under-collections are recovered from only bundled customers.</t>
  </si>
  <si>
    <t>Load impact benefits are applied to the peak Load Forecast.</t>
  </si>
  <si>
    <t>Average of Hourly Ex Ante Load Impacts (MW) from 4-9 PM at Portfolio Level on Monthly Peak Load Days Under 1-in-2 Weather Year Conditions, Before Adjusting for Avoided Line Losses</t>
  </si>
  <si>
    <t>Instructions: Please complete the Payments and Local Capacity Area (LCA) columns below. If payment for a program is from bundled customers only, enter 0. If payment is from distribution customers, enter 1. Please include Distribution Loss Factor (DLF) as directed by D. 15-06-063. SDG&amp;E's T+D Gross-Up Factor is 1.096.</t>
  </si>
  <si>
    <t>SDG&amp;E Distribution Loss Factor (DLF)</t>
  </si>
  <si>
    <t>1.096</t>
  </si>
  <si>
    <t>2021 Total Event Based Programs/Supply-Side Resources</t>
  </si>
  <si>
    <t>SDG&amp;E DR Allocations for year 2023, Estimated According to PY20 Load Impact Protocols (LIPs) Final Reports</t>
  </si>
  <si>
    <t>2023 Total Event Based Programs/Supply-Side Resources</t>
  </si>
  <si>
    <t>Non Event-Based Programs/Load Modifying Resources</t>
  </si>
  <si>
    <t>2023 Total Non Event-Based Programs/Load Modifying Resources</t>
  </si>
  <si>
    <t>2023 Total Event and Non Event-Based Programs</t>
  </si>
  <si>
    <t>SDG&amp;E DR Allocations for year 2024, Estimated According to PY20 Load Impact Protocols (LIPs) Final Reports</t>
  </si>
  <si>
    <t>Event Based Programs/Supply-Side Resources</t>
  </si>
  <si>
    <t>2024 Total Event Based Programs/Supply-Side Resources</t>
  </si>
  <si>
    <t>2024 Total Non Event-Based Programs/Load Modifying Rsources</t>
  </si>
  <si>
    <t>2024 Total Event and Non Event-Based Programs</t>
  </si>
  <si>
    <t>CPP Large and Medium on 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</si>
</sst>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Arial"/>
    </font>
    <font>
      <b/>
      <sz val="12"/>
      <color rgb="FFFF6600"/>
      <name val="Arial"/>
    </font>
    <font>
      <b/>
      <sz val="12"/>
      <color rgb="FF000000"/>
      <name val="Arial"/>
    </font>
    <font>
      <b/>
      <sz val="12"/>
      <name val="Arial"/>
    </font>
    <font>
      <sz val="12"/>
      <color theme="1"/>
      <name val="Arial"/>
    </font>
    <font>
      <b/>
      <sz val="12"/>
      <color theme="1"/>
      <name val="Arial"/>
    </font>
    <font>
      <sz val="12"/>
      <color rgb="FF000000"/>
      <name val="Arial"/>
    </font>
    <font>
      <b/>
      <sz val="11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sz val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2"/>
      <color rgb="FF0000CC"/>
      <name val="Arial"/>
      <family val="2"/>
    </font>
    <font>
      <sz val="12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0C0C0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indexed="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87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/>
    <xf numFmtId="0" fontId="15" fillId="0" borderId="0"/>
    <xf numFmtId="0" fontId="16" fillId="18" borderId="0" applyNumberFormat="0" applyBorder="0" applyAlignment="0" applyProtection="0"/>
  </cellStyleXfs>
  <cellXfs count="133">
    <xf numFmtId="0" fontId="0" fillId="0" borderId="0" xfId="0"/>
    <xf numFmtId="0" fontId="0" fillId="0" borderId="1" xfId="0" applyBorder="1"/>
    <xf numFmtId="49" fontId="4" fillId="0" borderId="1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2" fontId="4" fillId="4" borderId="1" xfId="0" applyNumberFormat="1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2" fontId="6" fillId="0" borderId="0" xfId="0" applyNumberFormat="1" applyFont="1" applyFill="1" applyBorder="1" applyAlignment="1">
      <alignment horizontal="left"/>
    </xf>
    <xf numFmtId="0" fontId="6" fillId="7" borderId="4" xfId="0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left" wrapText="1"/>
    </xf>
    <xf numFmtId="0" fontId="6" fillId="12" borderId="4" xfId="0" applyFont="1" applyFill="1" applyBorder="1" applyAlignment="1">
      <alignment vertical="center" wrapText="1"/>
    </xf>
    <xf numFmtId="2" fontId="4" fillId="12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top" wrapText="1"/>
    </xf>
    <xf numFmtId="0" fontId="6" fillId="7" borderId="5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top" wrapText="1"/>
    </xf>
    <xf numFmtId="17" fontId="7" fillId="3" borderId="1" xfId="0" applyNumberFormat="1" applyFont="1" applyFill="1" applyBorder="1" applyAlignment="1">
      <alignment horizontal="left" vertical="top" wrapText="1"/>
    </xf>
    <xf numFmtId="17" fontId="7" fillId="9" borderId="1" xfId="0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6" fillId="7" borderId="5" xfId="0" applyFont="1" applyFill="1" applyBorder="1" applyAlignment="1">
      <alignment vertical="center" wrapText="1"/>
    </xf>
    <xf numFmtId="0" fontId="6" fillId="12" borderId="5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top" wrapText="1"/>
    </xf>
    <xf numFmtId="17" fontId="7" fillId="3" borderId="1" xfId="0" applyNumberFormat="1" applyFont="1" applyFill="1" applyBorder="1" applyAlignment="1">
      <alignment horizontal="center" vertical="top" wrapText="1"/>
    </xf>
    <xf numFmtId="17" fontId="7" fillId="9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/>
    <xf numFmtId="0" fontId="6" fillId="0" borderId="1" xfId="0" applyFont="1" applyFill="1" applyBorder="1" applyAlignment="1">
      <alignment horizontal="left"/>
    </xf>
    <xf numFmtId="0" fontId="6" fillId="12" borderId="1" xfId="0" applyFont="1" applyFill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top" wrapText="1"/>
    </xf>
    <xf numFmtId="49" fontId="7" fillId="0" borderId="5" xfId="0" applyNumberFormat="1" applyFont="1" applyBorder="1" applyAlignment="1">
      <alignment horizontal="left" vertical="top" wrapText="1"/>
    </xf>
    <xf numFmtId="0" fontId="10" fillId="0" borderId="5" xfId="0" applyFont="1" applyBorder="1" applyAlignment="1">
      <alignment wrapText="1"/>
    </xf>
    <xf numFmtId="2" fontId="4" fillId="16" borderId="1" xfId="0" applyNumberFormat="1" applyFont="1" applyFill="1" applyBorder="1" applyAlignment="1">
      <alignment horizontal="left" vertical="center"/>
    </xf>
    <xf numFmtId="2" fontId="4" fillId="12" borderId="4" xfId="0" applyNumberFormat="1" applyFont="1" applyFill="1" applyBorder="1" applyAlignment="1">
      <alignment horizontal="left" vertical="center"/>
    </xf>
    <xf numFmtId="2" fontId="4" fillId="16" borderId="4" xfId="0" applyNumberFormat="1" applyFont="1" applyFill="1" applyBorder="1" applyAlignment="1">
      <alignment horizontal="left" vertical="center"/>
    </xf>
    <xf numFmtId="2" fontId="4" fillId="12" borderId="4" xfId="0" applyNumberFormat="1" applyFont="1" applyFill="1" applyBorder="1" applyAlignment="1">
      <alignment vertical="center"/>
    </xf>
    <xf numFmtId="2" fontId="4" fillId="12" borderId="5" xfId="0" applyNumberFormat="1" applyFont="1" applyFill="1" applyBorder="1" applyAlignment="1">
      <alignment horizontal="center" vertical="center"/>
    </xf>
    <xf numFmtId="2" fontId="4" fillId="16" borderId="4" xfId="0" applyNumberFormat="1" applyFont="1" applyFill="1" applyBorder="1" applyAlignment="1">
      <alignment vertical="center"/>
    </xf>
    <xf numFmtId="2" fontId="4" fillId="16" borderId="5" xfId="0" applyNumberFormat="1" applyFont="1" applyFill="1" applyBorder="1" applyAlignment="1">
      <alignment horizontal="center" vertical="center"/>
    </xf>
    <xf numFmtId="0" fontId="12" fillId="0" borderId="0" xfId="0" applyFont="1"/>
    <xf numFmtId="2" fontId="13" fillId="0" borderId="1" xfId="0" applyNumberFormat="1" applyFont="1" applyFill="1" applyBorder="1" applyAlignment="1">
      <alignment horizontal="left" vertical="center" wrapText="1"/>
    </xf>
    <xf numFmtId="2" fontId="13" fillId="4" borderId="1" xfId="0" applyNumberFormat="1" applyFont="1" applyFill="1" applyBorder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right" vertical="center"/>
    </xf>
    <xf numFmtId="2" fontId="4" fillId="5" borderId="1" xfId="1" applyNumberFormat="1" applyFont="1" applyFill="1" applyBorder="1" applyAlignment="1">
      <alignment vertical="center" wrapText="1"/>
    </xf>
    <xf numFmtId="2" fontId="4" fillId="9" borderId="1" xfId="1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right" vertical="center"/>
    </xf>
    <xf numFmtId="2" fontId="4" fillId="6" borderId="2" xfId="1" applyNumberFormat="1" applyFont="1" applyFill="1" applyBorder="1" applyAlignment="1">
      <alignment horizontal="right" vertical="center" wrapText="1"/>
    </xf>
    <xf numFmtId="2" fontId="4" fillId="9" borderId="2" xfId="1" applyNumberFormat="1" applyFont="1" applyFill="1" applyBorder="1" applyAlignment="1">
      <alignment horizontal="right" vertical="center" wrapText="1"/>
    </xf>
    <xf numFmtId="2" fontId="4" fillId="5" borderId="1" xfId="1" applyNumberFormat="1" applyFont="1" applyFill="1" applyBorder="1" applyAlignment="1">
      <alignment horizontal="right" vertical="center" wrapText="1"/>
    </xf>
    <xf numFmtId="2" fontId="4" fillId="8" borderId="2" xfId="1" applyNumberFormat="1" applyFont="1" applyFill="1" applyBorder="1" applyAlignment="1">
      <alignment horizontal="right" vertical="center" wrapText="1"/>
    </xf>
    <xf numFmtId="2" fontId="4" fillId="9" borderId="1" xfId="1" applyNumberFormat="1" applyFont="1" applyFill="1" applyBorder="1" applyAlignment="1">
      <alignment horizontal="right" vertical="center" wrapText="1"/>
    </xf>
    <xf numFmtId="2" fontId="7" fillId="7" borderId="1" xfId="0" applyNumberFormat="1" applyFont="1" applyFill="1" applyBorder="1" applyAlignment="1">
      <alignment horizontal="right" vertical="center"/>
    </xf>
    <xf numFmtId="2" fontId="7" fillId="9" borderId="1" xfId="0" applyNumberFormat="1" applyFont="1" applyFill="1" applyBorder="1" applyAlignment="1">
      <alignment horizontal="right" vertical="center"/>
    </xf>
    <xf numFmtId="2" fontId="4" fillId="10" borderId="5" xfId="0" applyNumberFormat="1" applyFont="1" applyFill="1" applyBorder="1" applyAlignment="1">
      <alignment horizontal="right" vertical="center"/>
    </xf>
    <xf numFmtId="2" fontId="4" fillId="9" borderId="5" xfId="0" applyNumberFormat="1" applyFont="1" applyFill="1" applyBorder="1" applyAlignment="1">
      <alignment horizontal="right" vertical="center"/>
    </xf>
    <xf numFmtId="2" fontId="12" fillId="0" borderId="0" xfId="0" applyNumberFormat="1" applyFont="1"/>
    <xf numFmtId="2" fontId="6" fillId="7" borderId="5" xfId="0" applyNumberFormat="1" applyFont="1" applyFill="1" applyBorder="1" applyAlignment="1">
      <alignment horizontal="right" vertical="center"/>
    </xf>
    <xf numFmtId="2" fontId="6" fillId="9" borderId="5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right"/>
    </xf>
    <xf numFmtId="2" fontId="6" fillId="14" borderId="0" xfId="0" applyNumberFormat="1" applyFont="1" applyFill="1" applyBorder="1" applyAlignment="1">
      <alignment horizontal="right"/>
    </xf>
    <xf numFmtId="2" fontId="7" fillId="11" borderId="1" xfId="0" applyNumberFormat="1" applyFont="1" applyFill="1" applyBorder="1" applyAlignment="1">
      <alignment horizontal="right"/>
    </xf>
    <xf numFmtId="2" fontId="7" fillId="13" borderId="1" xfId="0" applyNumberFormat="1" applyFont="1" applyFill="1" applyBorder="1" applyAlignment="1">
      <alignment horizontal="right"/>
    </xf>
    <xf numFmtId="2" fontId="4" fillId="15" borderId="1" xfId="0" applyNumberFormat="1" applyFont="1" applyFill="1" applyBorder="1" applyAlignment="1">
      <alignment horizontal="right" vertical="center"/>
    </xf>
    <xf numFmtId="2" fontId="4" fillId="16" borderId="2" xfId="1" applyNumberFormat="1" applyFont="1" applyFill="1" applyBorder="1" applyAlignment="1">
      <alignment horizontal="right" vertical="center" wrapText="1"/>
    </xf>
    <xf numFmtId="2" fontId="4" fillId="12" borderId="1" xfId="0" applyNumberFormat="1" applyFont="1" applyFill="1" applyBorder="1" applyAlignment="1">
      <alignment horizontal="right" vertical="center"/>
    </xf>
    <xf numFmtId="2" fontId="4" fillId="12" borderId="1" xfId="1" applyNumberFormat="1" applyFont="1" applyFill="1" applyBorder="1" applyAlignment="1">
      <alignment horizontal="right" vertical="center" wrapText="1"/>
    </xf>
    <xf numFmtId="2" fontId="4" fillId="12" borderId="5" xfId="0" applyNumberFormat="1" applyFont="1" applyFill="1" applyBorder="1" applyAlignment="1">
      <alignment horizontal="right" vertical="center"/>
    </xf>
    <xf numFmtId="2" fontId="4" fillId="16" borderId="5" xfId="0" applyNumberFormat="1" applyFont="1" applyFill="1" applyBorder="1" applyAlignment="1">
      <alignment horizontal="right" vertical="center"/>
    </xf>
    <xf numFmtId="2" fontId="12" fillId="0" borderId="0" xfId="0" applyNumberFormat="1" applyFont="1" applyAlignment="1">
      <alignment horizontal="right"/>
    </xf>
    <xf numFmtId="2" fontId="6" fillId="12" borderId="5" xfId="0" applyNumberFormat="1" applyFont="1" applyFill="1" applyBorder="1" applyAlignment="1">
      <alignment horizontal="right" vertical="center"/>
    </xf>
    <xf numFmtId="2" fontId="4" fillId="4" borderId="1" xfId="0" applyNumberFormat="1" applyFont="1" applyFill="1" applyBorder="1" applyAlignment="1">
      <alignment horizontal="left" vertical="justify"/>
    </xf>
    <xf numFmtId="2" fontId="4" fillId="8" borderId="1" xfId="1" applyNumberFormat="1" applyFont="1" applyFill="1" applyBorder="1" applyAlignment="1">
      <alignment horizontal="right" vertical="center" wrapText="1"/>
    </xf>
    <xf numFmtId="2" fontId="4" fillId="6" borderId="1" xfId="1" applyNumberFormat="1" applyFont="1" applyFill="1" applyBorder="1" applyAlignment="1">
      <alignment horizontal="right" vertical="center" wrapText="1"/>
    </xf>
    <xf numFmtId="2" fontId="4" fillId="16" borderId="1" xfId="1" applyNumberFormat="1" applyFont="1" applyFill="1" applyBorder="1" applyAlignment="1">
      <alignment horizontal="right" vertical="center" wrapText="1"/>
    </xf>
    <xf numFmtId="2" fontId="4" fillId="9" borderId="1" xfId="0" applyNumberFormat="1" applyFont="1" applyFill="1" applyBorder="1" applyAlignment="1">
      <alignment horizontal="right" vertical="center"/>
    </xf>
    <xf numFmtId="2" fontId="4" fillId="16" borderId="1" xfId="0" applyNumberFormat="1" applyFont="1" applyFill="1" applyBorder="1" applyAlignment="1">
      <alignment horizontal="right" vertical="center"/>
    </xf>
    <xf numFmtId="2" fontId="6" fillId="7" borderId="1" xfId="0" applyNumberFormat="1" applyFont="1" applyFill="1" applyBorder="1" applyAlignment="1">
      <alignment horizontal="right" vertical="center"/>
    </xf>
    <xf numFmtId="2" fontId="6" fillId="9" borderId="1" xfId="0" applyNumberFormat="1" applyFont="1" applyFill="1" applyBorder="1" applyAlignment="1">
      <alignment horizontal="right" vertical="center"/>
    </xf>
    <xf numFmtId="2" fontId="6" fillId="12" borderId="1" xfId="0" applyNumberFormat="1" applyFont="1" applyFill="1" applyBorder="1" applyAlignment="1">
      <alignment horizontal="right" vertical="center"/>
    </xf>
    <xf numFmtId="0" fontId="12" fillId="0" borderId="0" xfId="0" applyFont="1" applyFill="1"/>
    <xf numFmtId="1" fontId="4" fillId="4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2" fontId="0" fillId="0" borderId="0" xfId="0" applyNumberFormat="1" applyFill="1"/>
    <xf numFmtId="2" fontId="0" fillId="0" borderId="0" xfId="0" applyNumberFormat="1"/>
    <xf numFmtId="1" fontId="4" fillId="0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2" fontId="13" fillId="12" borderId="5" xfId="0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/>
    </xf>
    <xf numFmtId="2" fontId="4" fillId="10" borderId="1" xfId="0" applyNumberFormat="1" applyFont="1" applyFill="1" applyBorder="1" applyAlignment="1">
      <alignment horizontal="right" vertical="center"/>
    </xf>
    <xf numFmtId="2" fontId="13" fillId="10" borderId="5" xfId="0" applyNumberFormat="1" applyFont="1" applyFill="1" applyBorder="1" applyAlignment="1">
      <alignment horizontal="center" vertical="center"/>
    </xf>
    <xf numFmtId="2" fontId="4" fillId="10" borderId="5" xfId="0" applyNumberFormat="1" applyFont="1" applyFill="1" applyBorder="1" applyAlignment="1">
      <alignment horizontal="center" vertical="center"/>
    </xf>
    <xf numFmtId="0" fontId="11" fillId="17" borderId="0" xfId="0" applyFont="1" applyFill="1"/>
    <xf numFmtId="1" fontId="4" fillId="10" borderId="5" xfId="0" applyNumberFormat="1" applyFont="1" applyFill="1" applyBorder="1" applyAlignment="1">
      <alignment horizontal="center" vertical="center"/>
    </xf>
    <xf numFmtId="2" fontId="17" fillId="10" borderId="4" xfId="0" applyNumberFormat="1" applyFont="1" applyFill="1" applyBorder="1" applyAlignment="1">
      <alignment horizontal="left" vertical="center"/>
    </xf>
    <xf numFmtId="1" fontId="4" fillId="12" borderId="5" xfId="0" applyNumberFormat="1" applyFont="1" applyFill="1" applyBorder="1" applyAlignment="1">
      <alignment horizontal="center" vertical="center"/>
    </xf>
    <xf numFmtId="1" fontId="4" fillId="16" borderId="5" xfId="0" applyNumberFormat="1" applyFont="1" applyFill="1" applyBorder="1" applyAlignment="1">
      <alignment horizontal="center" vertical="center"/>
    </xf>
    <xf numFmtId="2" fontId="18" fillId="10" borderId="4" xfId="0" applyNumberFormat="1" applyFont="1" applyFill="1" applyBorder="1" applyAlignment="1">
      <alignment horizontal="left" vertical="center"/>
    </xf>
    <xf numFmtId="1" fontId="13" fillId="10" borderId="5" xfId="0" applyNumberFormat="1" applyFont="1" applyFill="1" applyBorder="1" applyAlignment="1">
      <alignment horizontal="center" vertical="center"/>
    </xf>
    <xf numFmtId="4" fontId="12" fillId="0" borderId="0" xfId="0" applyNumberFormat="1" applyFont="1"/>
    <xf numFmtId="2" fontId="4" fillId="13" borderId="1" xfId="1" applyNumberFormat="1" applyFont="1" applyFill="1" applyBorder="1" applyAlignment="1">
      <alignment horizontal="right" vertical="center" wrapText="1"/>
    </xf>
    <xf numFmtId="2" fontId="12" fillId="0" borderId="0" xfId="0" applyNumberFormat="1" applyFont="1" applyFill="1" applyAlignment="1">
      <alignment horizontal="right"/>
    </xf>
    <xf numFmtId="2" fontId="12" fillId="0" borderId="0" xfId="0" applyNumberFormat="1" applyFont="1" applyFill="1"/>
    <xf numFmtId="4" fontId="12" fillId="0" borderId="0" xfId="0" applyNumberFormat="1" applyFont="1" applyFill="1"/>
    <xf numFmtId="0" fontId="12" fillId="0" borderId="0" xfId="0" applyFont="1" applyAlignment="1">
      <alignment horizontal="right"/>
    </xf>
    <xf numFmtId="0" fontId="12" fillId="0" borderId="0" xfId="0" applyFont="1" applyFill="1" applyAlignment="1">
      <alignment horizontal="right"/>
    </xf>
    <xf numFmtId="0" fontId="11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right"/>
    </xf>
    <xf numFmtId="49" fontId="7" fillId="0" borderId="6" xfId="0" applyNumberFormat="1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12" fillId="0" borderId="0" xfId="0" applyFont="1" applyFill="1" applyAlignment="1">
      <alignment horizontal="right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</cellXfs>
  <cellStyles count="187">
    <cellStyle name="Followed Hyperlink" xfId="69" builtinId="9" hidden="1"/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1" builtinId="9" hidden="1"/>
    <cellStyle name="Followed Hyperlink" xfId="105" builtinId="9" hidden="1"/>
    <cellStyle name="Followed Hyperlink" xfId="109" builtinId="9" hidden="1"/>
    <cellStyle name="Followed Hyperlink" xfId="113" builtinId="9" hidden="1"/>
    <cellStyle name="Followed Hyperlink" xfId="117" builtinId="9" hidden="1"/>
    <cellStyle name="Followed Hyperlink" xfId="121" builtinId="9" hidden="1"/>
    <cellStyle name="Followed Hyperlink" xfId="125" builtinId="9" hidden="1"/>
    <cellStyle name="Followed Hyperlink" xfId="129" builtinId="9" hidden="1"/>
    <cellStyle name="Followed Hyperlink" xfId="133" builtinId="9" hidden="1"/>
    <cellStyle name="Followed Hyperlink" xfId="137" builtinId="9" hidden="1"/>
    <cellStyle name="Followed Hyperlink" xfId="141" builtinId="9" hidden="1"/>
    <cellStyle name="Followed Hyperlink" xfId="145" builtinId="9" hidden="1"/>
    <cellStyle name="Followed Hyperlink" xfId="149" builtinId="9" hidden="1"/>
    <cellStyle name="Followed Hyperlink" xfId="153" builtinId="9" hidden="1"/>
    <cellStyle name="Followed Hyperlink" xfId="157" builtinId="9" hidden="1"/>
    <cellStyle name="Followed Hyperlink" xfId="161" builtinId="9" hidden="1"/>
    <cellStyle name="Followed Hyperlink" xfId="165" builtinId="9" hidden="1"/>
    <cellStyle name="Followed Hyperlink" xfId="169" builtinId="9" hidden="1"/>
    <cellStyle name="Followed Hyperlink" xfId="173" builtinId="9" hidden="1"/>
    <cellStyle name="Followed Hyperlink" xfId="177" builtinId="9" hidden="1"/>
    <cellStyle name="Followed Hyperlink" xfId="181" builtinId="9" hidden="1"/>
    <cellStyle name="Followed Hyperlink" xfId="183" builtinId="9" hidden="1"/>
    <cellStyle name="Followed Hyperlink" xfId="179" builtinId="9" hidden="1"/>
    <cellStyle name="Followed Hyperlink" xfId="175" builtinId="9" hidden="1"/>
    <cellStyle name="Followed Hyperlink" xfId="171" builtinId="9" hidden="1"/>
    <cellStyle name="Followed Hyperlink" xfId="167" builtinId="9" hidden="1"/>
    <cellStyle name="Followed Hyperlink" xfId="163" builtinId="9" hidden="1"/>
    <cellStyle name="Followed Hyperlink" xfId="159" builtinId="9" hidden="1"/>
    <cellStyle name="Followed Hyperlink" xfId="155" builtinId="9" hidden="1"/>
    <cellStyle name="Followed Hyperlink" xfId="151" builtinId="9" hidden="1"/>
    <cellStyle name="Followed Hyperlink" xfId="147" builtinId="9" hidden="1"/>
    <cellStyle name="Followed Hyperlink" xfId="143" builtinId="9" hidden="1"/>
    <cellStyle name="Followed Hyperlink" xfId="139" builtinId="9" hidden="1"/>
    <cellStyle name="Followed Hyperlink" xfId="135" builtinId="9" hidden="1"/>
    <cellStyle name="Followed Hyperlink" xfId="131" builtinId="9" hidden="1"/>
    <cellStyle name="Followed Hyperlink" xfId="127" builtinId="9" hidden="1"/>
    <cellStyle name="Followed Hyperlink" xfId="123" builtinId="9" hidden="1"/>
    <cellStyle name="Followed Hyperlink" xfId="119" builtinId="9" hidden="1"/>
    <cellStyle name="Followed Hyperlink" xfId="115" builtinId="9" hidden="1"/>
    <cellStyle name="Followed Hyperlink" xfId="111" builtinId="9" hidden="1"/>
    <cellStyle name="Followed Hyperlink" xfId="107" builtinId="9" hidden="1"/>
    <cellStyle name="Followed Hyperlink" xfId="103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67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5" builtinId="9" hidden="1"/>
    <cellStyle name="Followed Hyperlink" xfId="63" builtinId="9" hidden="1"/>
    <cellStyle name="Followed Hyperlink" xfId="55" builtinId="9" hidden="1"/>
    <cellStyle name="Followed Hyperlink" xfId="47" builtinId="9" hidden="1"/>
    <cellStyle name="Followed Hyperlink" xfId="39" builtinId="9" hidden="1"/>
    <cellStyle name="Followed Hyperlink" xfId="31" builtinId="9" hidden="1"/>
    <cellStyle name="Followed Hyperlink" xfId="23" builtinId="9" hidden="1"/>
    <cellStyle name="Followed Hyperlink" xfId="11" builtinId="9" hidden="1"/>
    <cellStyle name="Followed Hyperlink" xfId="13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15" builtinId="9" hidden="1"/>
    <cellStyle name="Followed Hyperlink" xfId="7" builtinId="9" hidden="1"/>
    <cellStyle name="Followed Hyperlink" xfId="9" builtinId="9" hidden="1"/>
    <cellStyle name="Followed Hyperlink" xfId="5" builtinId="9" hidden="1"/>
    <cellStyle name="Followed Hyperlink" xfId="3" builtinId="9" hidden="1"/>
    <cellStyle name="Good" xfId="1" builtinId="26"/>
    <cellStyle name="Good 2" xfId="186" xr:uid="{F2E0F0F8-124C-4C14-B0EC-9902C41DC8D6}"/>
    <cellStyle name="Hyperlink" xfId="88" builtinId="8" hidden="1"/>
    <cellStyle name="Hyperlink" xfId="92" builtinId="8" hidden="1"/>
    <cellStyle name="Hyperlink" xfId="94" builtinId="8" hidden="1"/>
    <cellStyle name="Hyperlink" xfId="96" builtinId="8" hidden="1"/>
    <cellStyle name="Hyperlink" xfId="100" builtinId="8" hidden="1"/>
    <cellStyle name="Hyperlink" xfId="102" builtinId="8" hidden="1"/>
    <cellStyle name="Hyperlink" xfId="104" builtinId="8" hidden="1"/>
    <cellStyle name="Hyperlink" xfId="108" builtinId="8" hidden="1"/>
    <cellStyle name="Hyperlink" xfId="110" builtinId="8" hidden="1"/>
    <cellStyle name="Hyperlink" xfId="112" builtinId="8" hidden="1"/>
    <cellStyle name="Hyperlink" xfId="116" builtinId="8" hidden="1"/>
    <cellStyle name="Hyperlink" xfId="118" builtinId="8" hidden="1"/>
    <cellStyle name="Hyperlink" xfId="120" builtinId="8" hidden="1"/>
    <cellStyle name="Hyperlink" xfId="124" builtinId="8" hidden="1"/>
    <cellStyle name="Hyperlink" xfId="126" builtinId="8" hidden="1"/>
    <cellStyle name="Hyperlink" xfId="128" builtinId="8" hidden="1"/>
    <cellStyle name="Hyperlink" xfId="132" builtinId="8" hidden="1"/>
    <cellStyle name="Hyperlink" xfId="134" builtinId="8" hidden="1"/>
    <cellStyle name="Hyperlink" xfId="136" builtinId="8" hidden="1"/>
    <cellStyle name="Hyperlink" xfId="140" builtinId="8" hidden="1"/>
    <cellStyle name="Hyperlink" xfId="142" builtinId="8" hidden="1"/>
    <cellStyle name="Hyperlink" xfId="144" builtinId="8" hidden="1"/>
    <cellStyle name="Hyperlink" xfId="148" builtinId="8" hidden="1"/>
    <cellStyle name="Hyperlink" xfId="150" builtinId="8" hidden="1"/>
    <cellStyle name="Hyperlink" xfId="152" builtinId="8" hidden="1"/>
    <cellStyle name="Hyperlink" xfId="156" builtinId="8" hidden="1"/>
    <cellStyle name="Hyperlink" xfId="158" builtinId="8" hidden="1"/>
    <cellStyle name="Hyperlink" xfId="160" builtinId="8" hidden="1"/>
    <cellStyle name="Hyperlink" xfId="164" builtinId="8" hidden="1"/>
    <cellStyle name="Hyperlink" xfId="166" builtinId="8" hidden="1"/>
    <cellStyle name="Hyperlink" xfId="168" builtinId="8" hidden="1"/>
    <cellStyle name="Hyperlink" xfId="172" builtinId="8" hidden="1"/>
    <cellStyle name="Hyperlink" xfId="174" builtinId="8" hidden="1"/>
    <cellStyle name="Hyperlink" xfId="176" builtinId="8" hidden="1"/>
    <cellStyle name="Hyperlink" xfId="180" builtinId="8" hidden="1"/>
    <cellStyle name="Hyperlink" xfId="182" builtinId="8" hidden="1"/>
    <cellStyle name="Hyperlink" xfId="178" builtinId="8" hidden="1"/>
    <cellStyle name="Hyperlink" xfId="170" builtinId="8" hidden="1"/>
    <cellStyle name="Hyperlink" xfId="162" builtinId="8" hidden="1"/>
    <cellStyle name="Hyperlink" xfId="154" builtinId="8" hidden="1"/>
    <cellStyle name="Hyperlink" xfId="146" builtinId="8" hidden="1"/>
    <cellStyle name="Hyperlink" xfId="138" builtinId="8" hidden="1"/>
    <cellStyle name="Hyperlink" xfId="130" builtinId="8" hidden="1"/>
    <cellStyle name="Hyperlink" xfId="122" builtinId="8" hidden="1"/>
    <cellStyle name="Hyperlink" xfId="114" builtinId="8" hidden="1"/>
    <cellStyle name="Hyperlink" xfId="106" builtinId="8" hidden="1"/>
    <cellStyle name="Hyperlink" xfId="98" builtinId="8" hidden="1"/>
    <cellStyle name="Hyperlink" xfId="90" builtinId="8" hidden="1"/>
    <cellStyle name="Hyperlink" xfId="38" builtinId="8" hidden="1"/>
    <cellStyle name="Hyperlink" xfId="40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74" builtinId="8" hidden="1"/>
    <cellStyle name="Hyperlink" xfId="58" builtinId="8" hidden="1"/>
    <cellStyle name="Hyperlink" xfId="42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26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6" builtinId="8" hidden="1"/>
    <cellStyle name="Hyperlink" xfId="8" builtinId="8" hidden="1"/>
    <cellStyle name="Hyperlink" xfId="4" builtinId="8" hidden="1"/>
    <cellStyle name="Hyperlink" xfId="2" builtinId="8" hidden="1"/>
    <cellStyle name="Normal" xfId="0" builtinId="0"/>
    <cellStyle name="Normal 2" xfId="184" xr:uid="{3BA86478-E560-44BB-B0D9-331B5735F617}"/>
    <cellStyle name="Normal 3" xfId="185" xr:uid="{D0AE56F0-AEF8-4900-821A-E45B33E3CA03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9"/>
  <sheetViews>
    <sheetView tabSelected="1" topLeftCell="A30" zoomScaleNormal="100" zoomScalePageLayoutView="150" workbookViewId="0">
      <selection activeCell="A43" sqref="A43"/>
    </sheetView>
  </sheetViews>
  <sheetFormatPr defaultColWidth="8.85546875" defaultRowHeight="15" x14ac:dyDescent="0.25"/>
  <cols>
    <col min="1" max="1" width="72.140625" bestFit="1" customWidth="1"/>
    <col min="2" max="2" width="12.140625" bestFit="1" customWidth="1"/>
    <col min="3" max="3" width="8.7109375" customWidth="1"/>
    <col min="4" max="4" width="8.7109375" bestFit="1" customWidth="1"/>
    <col min="5" max="5" width="8.5703125" bestFit="1" customWidth="1"/>
    <col min="6" max="6" width="8.42578125" bestFit="1" customWidth="1"/>
    <col min="7" max="7" width="9" bestFit="1" customWidth="1"/>
    <col min="8" max="8" width="8.7109375" bestFit="1" customWidth="1"/>
    <col min="9" max="9" width="7.85546875" bestFit="1" customWidth="1"/>
    <col min="10" max="10" width="9" bestFit="1" customWidth="1"/>
    <col min="11" max="11" width="8.85546875" bestFit="1" customWidth="1"/>
    <col min="12" max="12" width="8.28515625" bestFit="1" customWidth="1"/>
    <col min="13" max="13" width="9" bestFit="1" customWidth="1"/>
    <col min="14" max="14" width="8.85546875" bestFit="1" customWidth="1"/>
    <col min="15" max="15" width="5.42578125" bestFit="1" customWidth="1"/>
    <col min="16" max="16" width="6.28515625" bestFit="1" customWidth="1"/>
    <col min="17" max="17" width="5.42578125" bestFit="1" customWidth="1"/>
    <col min="18" max="18" width="6.28515625" bestFit="1" customWidth="1"/>
    <col min="19" max="19" width="5.42578125" bestFit="1" customWidth="1"/>
    <col min="20" max="20" width="6.28515625" bestFit="1" customWidth="1"/>
    <col min="21" max="21" width="5.42578125" bestFit="1" customWidth="1"/>
    <col min="22" max="22" width="6.28515625" bestFit="1" customWidth="1"/>
    <col min="23" max="23" width="5.42578125" bestFit="1" customWidth="1"/>
    <col min="24" max="24" width="6.28515625" bestFit="1" customWidth="1"/>
    <col min="25" max="25" width="5.42578125" bestFit="1" customWidth="1"/>
    <col min="26" max="26" width="6.28515625" bestFit="1" customWidth="1"/>
    <col min="27" max="27" width="5.42578125" bestFit="1" customWidth="1"/>
    <col min="28" max="28" width="15.42578125" customWidth="1"/>
    <col min="29" max="29" width="5" customWidth="1"/>
    <col min="30" max="30" width="16" customWidth="1"/>
    <col min="31" max="31" width="5.28515625" customWidth="1"/>
    <col min="32" max="32" width="16.140625" customWidth="1"/>
  </cols>
  <sheetData>
    <row r="1" spans="1:29" ht="15.75" x14ac:dyDescent="0.2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1:29" x14ac:dyDescent="0.25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</row>
    <row r="3" spans="1:29" ht="30.95" customHeight="1" x14ac:dyDescent="0.25">
      <c r="A3" s="116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</row>
    <row r="4" spans="1:29" ht="17.100000000000001" customHeight="1" x14ac:dyDescent="0.25">
      <c r="A4" s="116" t="s">
        <v>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1"/>
      <c r="AC4" s="88"/>
    </row>
    <row r="5" spans="1:29" ht="15" customHeight="1" x14ac:dyDescent="0.25">
      <c r="A5" s="8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88"/>
      <c r="AC5" s="88"/>
    </row>
    <row r="6" spans="1:29" ht="30" customHeight="1" x14ac:dyDescent="0.25">
      <c r="A6" s="23" t="s">
        <v>4</v>
      </c>
      <c r="B6" s="29" t="s">
        <v>5</v>
      </c>
      <c r="C6" s="24">
        <v>44562</v>
      </c>
      <c r="D6" s="24">
        <v>44593</v>
      </c>
      <c r="E6" s="24">
        <v>44621</v>
      </c>
      <c r="F6" s="24">
        <v>44652</v>
      </c>
      <c r="G6" s="24">
        <v>44682</v>
      </c>
      <c r="H6" s="24">
        <v>44713</v>
      </c>
      <c r="I6" s="24">
        <v>44743</v>
      </c>
      <c r="J6" s="25">
        <v>44774</v>
      </c>
      <c r="K6" s="24">
        <v>44805</v>
      </c>
      <c r="L6" s="24">
        <v>44835</v>
      </c>
      <c r="M6" s="24">
        <v>44866</v>
      </c>
      <c r="N6" s="24">
        <v>44896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88"/>
      <c r="AC6" s="88"/>
    </row>
    <row r="7" spans="1:29" ht="15" customHeight="1" x14ac:dyDescent="0.25">
      <c r="A7" s="11" t="s">
        <v>6</v>
      </c>
      <c r="B7" s="87">
        <v>1</v>
      </c>
      <c r="C7" s="4">
        <v>0.95399451255798295</v>
      </c>
      <c r="D7" s="49">
        <v>0.80565768480300903</v>
      </c>
      <c r="E7" s="49">
        <v>1.0663976669311499</v>
      </c>
      <c r="F7" s="49">
        <v>0.97546625137329102</v>
      </c>
      <c r="G7" s="49">
        <v>0.94622552394866899</v>
      </c>
      <c r="H7" s="49">
        <v>1.1204913854598999</v>
      </c>
      <c r="I7" s="49">
        <v>1.0609964132309</v>
      </c>
      <c r="J7" s="50">
        <v>1.0546691417694101</v>
      </c>
      <c r="K7" s="49">
        <v>1.1685526371002199</v>
      </c>
      <c r="L7" s="49">
        <v>0.99064117670059204</v>
      </c>
      <c r="M7" s="49">
        <v>1.1009606122970601</v>
      </c>
      <c r="N7" s="49">
        <v>0.77808320522308405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88"/>
      <c r="AC7" s="88"/>
    </row>
    <row r="8" spans="1:29" ht="14.1" customHeight="1" x14ac:dyDescent="0.25">
      <c r="A8" s="12" t="s">
        <v>7</v>
      </c>
      <c r="B8" s="92">
        <v>1</v>
      </c>
      <c r="C8" s="51">
        <v>0</v>
      </c>
      <c r="D8" s="52">
        <v>0</v>
      </c>
      <c r="E8" s="52">
        <v>0</v>
      </c>
      <c r="F8" s="52">
        <v>0</v>
      </c>
      <c r="G8" s="52">
        <v>1.5138309999999999</v>
      </c>
      <c r="H8" s="52">
        <v>1.5138309999999999</v>
      </c>
      <c r="I8" s="52">
        <v>1.5138309999999999</v>
      </c>
      <c r="J8" s="53">
        <v>1.5138309999999999</v>
      </c>
      <c r="K8" s="52">
        <v>1.5138309999999999</v>
      </c>
      <c r="L8" s="52">
        <v>1.5138309999999999</v>
      </c>
      <c r="M8" s="52">
        <v>0</v>
      </c>
      <c r="N8" s="52">
        <v>0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88"/>
      <c r="AC8" s="88"/>
    </row>
    <row r="9" spans="1:29" ht="15.75" x14ac:dyDescent="0.25">
      <c r="A9" s="11" t="s">
        <v>8</v>
      </c>
      <c r="B9" s="87">
        <v>1</v>
      </c>
      <c r="C9" s="48">
        <v>0</v>
      </c>
      <c r="D9" s="54">
        <v>0</v>
      </c>
      <c r="E9" s="54">
        <v>0</v>
      </c>
      <c r="F9" s="54">
        <v>0</v>
      </c>
      <c r="G9" s="55">
        <v>0.2214527</v>
      </c>
      <c r="H9" s="55">
        <v>0.2214527</v>
      </c>
      <c r="I9" s="54">
        <v>0.2214527</v>
      </c>
      <c r="J9" s="56">
        <v>0.2214527</v>
      </c>
      <c r="K9" s="54">
        <v>0.2214527</v>
      </c>
      <c r="L9" s="54">
        <v>0.2214527</v>
      </c>
      <c r="M9" s="54">
        <v>0</v>
      </c>
      <c r="N9" s="54">
        <v>0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88"/>
      <c r="AC9" s="88"/>
    </row>
    <row r="10" spans="1:29" ht="29.1" customHeight="1" x14ac:dyDescent="0.25">
      <c r="A10" s="12" t="s">
        <v>9</v>
      </c>
      <c r="B10" s="92">
        <v>1</v>
      </c>
      <c r="C10" s="51">
        <v>0</v>
      </c>
      <c r="D10" s="52">
        <v>0</v>
      </c>
      <c r="E10" s="52">
        <v>0</v>
      </c>
      <c r="F10" s="52">
        <v>0.19763600000000001</v>
      </c>
      <c r="G10" s="52">
        <v>0.21818180000000001</v>
      </c>
      <c r="H10" s="52">
        <v>0.20187620000000001</v>
      </c>
      <c r="I10" s="52">
        <v>0.26050240000000002</v>
      </c>
      <c r="J10" s="53">
        <v>0.28783419999999998</v>
      </c>
      <c r="K10" s="52">
        <v>0.32156210000000002</v>
      </c>
      <c r="L10" s="52">
        <v>0.25957429999999998</v>
      </c>
      <c r="M10" s="52">
        <v>0</v>
      </c>
      <c r="N10" s="52">
        <v>0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88"/>
      <c r="AC10" s="88"/>
    </row>
    <row r="11" spans="1:29" s="88" customFormat="1" ht="15.75" x14ac:dyDescent="0.25">
      <c r="A11" s="47" t="s">
        <v>10</v>
      </c>
      <c r="B11" s="93">
        <v>1</v>
      </c>
      <c r="C11" s="48">
        <v>0</v>
      </c>
      <c r="D11" s="54">
        <v>0</v>
      </c>
      <c r="E11" s="54">
        <v>0</v>
      </c>
      <c r="F11" s="54">
        <v>0.2313258</v>
      </c>
      <c r="G11" s="54">
        <v>0.45107760000000002</v>
      </c>
      <c r="H11" s="54">
        <v>0.301838</v>
      </c>
      <c r="I11" s="54">
        <v>0.99556109999999998</v>
      </c>
      <c r="J11" s="56">
        <v>1.4584569999999999</v>
      </c>
      <c r="K11" s="54">
        <v>1.8256159999999999</v>
      </c>
      <c r="L11" s="54">
        <v>0.99654069999999995</v>
      </c>
      <c r="M11" s="54">
        <v>0</v>
      </c>
      <c r="N11" s="54">
        <v>0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C11" s="91"/>
    </row>
    <row r="12" spans="1:29" s="89" customFormat="1" ht="15.75" x14ac:dyDescent="0.25">
      <c r="A12" s="46" t="s">
        <v>11</v>
      </c>
      <c r="B12" s="92">
        <v>1</v>
      </c>
      <c r="C12" s="51">
        <v>0</v>
      </c>
      <c r="D12" s="95">
        <v>0</v>
      </c>
      <c r="E12" s="95">
        <v>0</v>
      </c>
      <c r="F12" s="95">
        <v>0.72276381622297303</v>
      </c>
      <c r="G12" s="95">
        <v>1.16748936560835</v>
      </c>
      <c r="H12" s="95">
        <v>1.04068658951911</v>
      </c>
      <c r="I12" s="95">
        <v>2.0102863205522499</v>
      </c>
      <c r="J12" s="108">
        <v>2.6841050859493998</v>
      </c>
      <c r="K12" s="95">
        <v>1.9699568646485499</v>
      </c>
      <c r="L12" s="95">
        <v>1.6362640787971701</v>
      </c>
      <c r="M12" s="95">
        <v>0.33142563995582403</v>
      </c>
      <c r="N12" s="95">
        <v>0</v>
      </c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C12" s="90"/>
    </row>
    <row r="13" spans="1:29" ht="15.75" x14ac:dyDescent="0.25">
      <c r="A13" s="47" t="s">
        <v>12</v>
      </c>
      <c r="B13" s="93">
        <v>1</v>
      </c>
      <c r="C13" s="48">
        <v>0</v>
      </c>
      <c r="D13" s="54">
        <v>0</v>
      </c>
      <c r="E13" s="54">
        <v>0</v>
      </c>
      <c r="F13" s="54">
        <v>1.3685120404398801</v>
      </c>
      <c r="G13" s="54">
        <v>2.0391816841069401</v>
      </c>
      <c r="H13" s="54">
        <v>1.5304991881100001</v>
      </c>
      <c r="I13" s="54">
        <v>3.3692696019660699</v>
      </c>
      <c r="J13" s="56">
        <v>4.3484276115613403</v>
      </c>
      <c r="K13" s="54">
        <v>5.6042671895713303</v>
      </c>
      <c r="L13" s="54">
        <v>3.2299958691594699</v>
      </c>
      <c r="M13" s="54">
        <v>0.62535653187473095</v>
      </c>
      <c r="N13" s="54">
        <v>0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88"/>
      <c r="AC13" s="91"/>
    </row>
    <row r="14" spans="1:29" ht="15.75" x14ac:dyDescent="0.25">
      <c r="A14" s="13" t="s">
        <v>13</v>
      </c>
      <c r="B14" s="13"/>
      <c r="C14" s="57">
        <f>SUM(C7:C13)</f>
        <v>0.95399451255798295</v>
      </c>
      <c r="D14" s="57">
        <f t="shared" ref="D14:N14" si="0">SUM(D7:D13)</f>
        <v>0.80565768480300903</v>
      </c>
      <c r="E14" s="57">
        <f t="shared" si="0"/>
        <v>1.0663976669311499</v>
      </c>
      <c r="F14" s="57">
        <f t="shared" si="0"/>
        <v>3.4957039080361438</v>
      </c>
      <c r="G14" s="57">
        <f t="shared" si="0"/>
        <v>6.5574396736639597</v>
      </c>
      <c r="H14" s="57">
        <f t="shared" si="0"/>
        <v>5.9306750630890095</v>
      </c>
      <c r="I14" s="57">
        <f t="shared" si="0"/>
        <v>9.4318995357492206</v>
      </c>
      <c r="J14" s="58">
        <f t="shared" si="0"/>
        <v>11.56877673928015</v>
      </c>
      <c r="K14" s="57">
        <f t="shared" si="0"/>
        <v>12.625238491320101</v>
      </c>
      <c r="L14" s="57">
        <f t="shared" si="0"/>
        <v>8.8482998246572322</v>
      </c>
      <c r="M14" s="57">
        <f t="shared" si="0"/>
        <v>2.057742784127615</v>
      </c>
      <c r="N14" s="57">
        <f t="shared" si="0"/>
        <v>0.77808320522308405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88"/>
      <c r="AC14" s="91"/>
    </row>
    <row r="15" spans="1:29" ht="15.75" x14ac:dyDescent="0.25">
      <c r="A15" s="14"/>
      <c r="B15" s="14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88"/>
      <c r="AC15" s="88"/>
    </row>
    <row r="16" spans="1:29" ht="15.75" x14ac:dyDescent="0.25">
      <c r="A16" s="23" t="s">
        <v>14</v>
      </c>
      <c r="B16" s="23" t="s">
        <v>5</v>
      </c>
      <c r="C16" s="24">
        <f>C6</f>
        <v>44562</v>
      </c>
      <c r="D16" s="24">
        <f t="shared" ref="D16:N16" si="1">D6</f>
        <v>44593</v>
      </c>
      <c r="E16" s="24">
        <f t="shared" si="1"/>
        <v>44621</v>
      </c>
      <c r="F16" s="24">
        <f t="shared" si="1"/>
        <v>44652</v>
      </c>
      <c r="G16" s="24">
        <f t="shared" si="1"/>
        <v>44682</v>
      </c>
      <c r="H16" s="24">
        <f t="shared" si="1"/>
        <v>44713</v>
      </c>
      <c r="I16" s="24">
        <f t="shared" si="1"/>
        <v>44743</v>
      </c>
      <c r="J16" s="25">
        <f t="shared" si="1"/>
        <v>44774</v>
      </c>
      <c r="K16" s="24">
        <f t="shared" si="1"/>
        <v>44805</v>
      </c>
      <c r="L16" s="24">
        <f t="shared" si="1"/>
        <v>44835</v>
      </c>
      <c r="M16" s="24">
        <f t="shared" si="1"/>
        <v>44866</v>
      </c>
      <c r="N16" s="24">
        <f t="shared" si="1"/>
        <v>44896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88"/>
      <c r="AC16" s="88"/>
    </row>
    <row r="17" spans="1:29" ht="15.75" x14ac:dyDescent="0.25">
      <c r="A17" s="105" t="s">
        <v>15</v>
      </c>
      <c r="B17" s="98" t="s">
        <v>16</v>
      </c>
      <c r="C17" s="59">
        <v>0.58789000000000002</v>
      </c>
      <c r="D17" s="59">
        <v>0.58791740000000003</v>
      </c>
      <c r="E17" s="59">
        <v>0.61728150000000004</v>
      </c>
      <c r="F17" s="59">
        <v>0.58169289999999996</v>
      </c>
      <c r="G17" s="59">
        <v>0.64277980000000001</v>
      </c>
      <c r="H17" s="59">
        <v>0.6629524</v>
      </c>
      <c r="I17" s="59">
        <v>0.70549150000000005</v>
      </c>
      <c r="J17" s="60">
        <v>0.75779989999999997</v>
      </c>
      <c r="K17" s="59">
        <v>0.76194890000000004</v>
      </c>
      <c r="L17" s="59">
        <v>0.73395370000000004</v>
      </c>
      <c r="M17" s="59">
        <v>0.627382</v>
      </c>
      <c r="N17" s="59">
        <v>0.56590280000000004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88"/>
      <c r="AC17" s="91"/>
    </row>
    <row r="18" spans="1:29" ht="15.75" x14ac:dyDescent="0.25">
      <c r="A18" s="105" t="s">
        <v>17</v>
      </c>
      <c r="B18" s="99" t="s">
        <v>16</v>
      </c>
      <c r="C18" s="59">
        <v>-1.010956</v>
      </c>
      <c r="D18" s="59">
        <v>-1.0179149999999999</v>
      </c>
      <c r="E18" s="59">
        <v>-1.106773</v>
      </c>
      <c r="F18" s="59">
        <v>-1.014246</v>
      </c>
      <c r="G18" s="59">
        <v>-1.112044</v>
      </c>
      <c r="H18" s="59">
        <v>-1.180288</v>
      </c>
      <c r="I18" s="59">
        <v>-1.2556529999999999</v>
      </c>
      <c r="J18" s="60">
        <v>-1.325556</v>
      </c>
      <c r="K18" s="59">
        <v>-1.332541</v>
      </c>
      <c r="L18" s="59">
        <v>-1.276548</v>
      </c>
      <c r="M18" s="59">
        <v>-1.04582</v>
      </c>
      <c r="N18" s="59">
        <v>-0.99635269999999998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88"/>
      <c r="AC18" s="91"/>
    </row>
    <row r="19" spans="1:29" ht="15.75" x14ac:dyDescent="0.25">
      <c r="A19" s="105" t="s">
        <v>18</v>
      </c>
      <c r="B19" s="101">
        <v>0</v>
      </c>
      <c r="C19" s="59">
        <v>0.28852891921997098</v>
      </c>
      <c r="D19" s="59">
        <v>0.28148815035820002</v>
      </c>
      <c r="E19" s="59">
        <v>0.68212103843688998</v>
      </c>
      <c r="F19" s="59">
        <v>0.67470037937164296</v>
      </c>
      <c r="G19" s="59">
        <v>0.23571738600730899</v>
      </c>
      <c r="H19" s="59">
        <v>0.73384964466095004</v>
      </c>
      <c r="I19" s="59">
        <v>0.89338958263397195</v>
      </c>
      <c r="J19" s="60">
        <v>0.918115675449371</v>
      </c>
      <c r="K19" s="59">
        <v>1.0089199542999301</v>
      </c>
      <c r="L19" s="59">
        <v>0.74032151699066195</v>
      </c>
      <c r="M19" s="59">
        <v>0.23448306322097801</v>
      </c>
      <c r="N19" s="59">
        <v>0.24220453202724501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88"/>
      <c r="AC19" s="91"/>
    </row>
    <row r="20" spans="1:29" ht="15.75" x14ac:dyDescent="0.25">
      <c r="A20" s="105" t="s">
        <v>19</v>
      </c>
      <c r="B20" s="101">
        <v>0</v>
      </c>
      <c r="C20" s="59">
        <v>4.45603275299072</v>
      </c>
      <c r="D20" s="59">
        <v>4.5061931610107404</v>
      </c>
      <c r="E20" s="59">
        <v>2.0103440284728999</v>
      </c>
      <c r="F20" s="59">
        <v>1.9937444925308201</v>
      </c>
      <c r="G20" s="59">
        <v>4.2347240447998002</v>
      </c>
      <c r="H20" s="59">
        <v>5.77872514724731</v>
      </c>
      <c r="I20" s="59">
        <v>7.1826376914978001</v>
      </c>
      <c r="J20" s="60">
        <v>7.7582097053527797</v>
      </c>
      <c r="K20" s="59">
        <v>9.1771993637084996</v>
      </c>
      <c r="L20" s="59">
        <v>6.9333119392395002</v>
      </c>
      <c r="M20" s="59">
        <v>5.0422072410583496</v>
      </c>
      <c r="N20" s="59">
        <v>5.5441131591796902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88"/>
      <c r="AC20" s="91"/>
    </row>
    <row r="21" spans="1:29" ht="15.75" x14ac:dyDescent="0.25">
      <c r="A21" s="105" t="s">
        <v>20</v>
      </c>
      <c r="B21" s="101">
        <v>0</v>
      </c>
      <c r="C21" s="59">
        <v>3.6620572</v>
      </c>
      <c r="D21" s="59">
        <v>0.56528624000000005</v>
      </c>
      <c r="E21" s="59">
        <v>0.88863612000000003</v>
      </c>
      <c r="F21" s="59">
        <v>4.0589746</v>
      </c>
      <c r="G21" s="59">
        <v>2.5140408999999999</v>
      </c>
      <c r="H21" s="59">
        <v>10.787004</v>
      </c>
      <c r="I21" s="59">
        <v>11.349978</v>
      </c>
      <c r="J21" s="60">
        <v>21.927817000000001</v>
      </c>
      <c r="K21" s="59">
        <v>21.785388000000001</v>
      </c>
      <c r="L21" s="59">
        <v>9.3791200999999997</v>
      </c>
      <c r="M21" s="59">
        <v>3.6117686</v>
      </c>
      <c r="N21" s="59">
        <v>4.9367086999999996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88"/>
      <c r="AC21" s="88"/>
    </row>
    <row r="22" spans="1:29" ht="15.75" x14ac:dyDescent="0.25">
      <c r="A22" s="105" t="s">
        <v>21</v>
      </c>
      <c r="B22" s="101">
        <v>0</v>
      </c>
      <c r="C22" s="59">
        <v>0.18052083999999999</v>
      </c>
      <c r="D22" s="59">
        <v>0.10364503</v>
      </c>
      <c r="E22" s="59">
        <v>0.10036082</v>
      </c>
      <c r="F22" s="59">
        <v>0.21831629</v>
      </c>
      <c r="G22" s="59">
        <v>0.32586510000000002</v>
      </c>
      <c r="H22" s="59">
        <v>0.45596115999999998</v>
      </c>
      <c r="I22" s="59">
        <v>0.65660750000000001</v>
      </c>
      <c r="J22" s="60">
        <v>0.68882719999999997</v>
      </c>
      <c r="K22" s="59">
        <v>0.73042441000000002</v>
      </c>
      <c r="L22" s="59">
        <v>0.21400569</v>
      </c>
      <c r="M22" s="59">
        <v>0.27021599000000002</v>
      </c>
      <c r="N22" s="59">
        <v>0.21696246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88"/>
      <c r="AC22" s="88"/>
    </row>
    <row r="23" spans="1:29" ht="15.75" x14ac:dyDescent="0.25">
      <c r="A23" s="102" t="s">
        <v>22</v>
      </c>
      <c r="B23" s="99" t="s">
        <v>16</v>
      </c>
      <c r="C23" s="59">
        <v>-3.3264706842601301E-3</v>
      </c>
      <c r="D23" s="59">
        <v>-3.3264706842601301E-3</v>
      </c>
      <c r="E23" s="59">
        <v>-3.3264706842601301E-3</v>
      </c>
      <c r="F23" s="59">
        <v>-5.7408452033996596E-3</v>
      </c>
      <c r="G23" s="59">
        <v>-7.0967357605695698E-3</v>
      </c>
      <c r="H23" s="59">
        <v>-5.4353060200810401E-3</v>
      </c>
      <c r="I23" s="59">
        <v>-9.3951843678951302E-3</v>
      </c>
      <c r="J23" s="60">
        <v>-1.1672855913639099E-2</v>
      </c>
      <c r="K23" s="59">
        <v>-1.5814495831728E-2</v>
      </c>
      <c r="L23" s="59">
        <v>-1.06394588947296E-2</v>
      </c>
      <c r="M23" s="59">
        <v>-3.8866499438881901E-3</v>
      </c>
      <c r="N23" s="59">
        <v>-3.3264706842601301E-3</v>
      </c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88"/>
      <c r="AC23" s="88"/>
    </row>
    <row r="24" spans="1:29" ht="15.75" x14ac:dyDescent="0.25">
      <c r="A24" s="102" t="s">
        <v>23</v>
      </c>
      <c r="B24" s="99" t="s">
        <v>16</v>
      </c>
      <c r="C24" s="59">
        <v>-3.8323998451232901E-3</v>
      </c>
      <c r="D24" s="59">
        <v>-3.8323998451232901E-3</v>
      </c>
      <c r="E24" s="59">
        <v>-3.8323998451232901E-3</v>
      </c>
      <c r="F24" s="59">
        <v>4.1464519500732398E-2</v>
      </c>
      <c r="G24" s="59">
        <v>7.2626125812530501E-2</v>
      </c>
      <c r="H24" s="59">
        <v>3.7734615802764902E-2</v>
      </c>
      <c r="I24" s="59">
        <v>8.7290859222412101E-2</v>
      </c>
      <c r="J24" s="60">
        <v>0.132990550994873</v>
      </c>
      <c r="K24" s="59">
        <v>0.205792808532715</v>
      </c>
      <c r="L24" s="59">
        <v>0.12381789684295701</v>
      </c>
      <c r="M24" s="59">
        <v>7.5539827346801803E-3</v>
      </c>
      <c r="N24" s="59">
        <v>-3.8323998451232901E-3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88"/>
      <c r="AC24" s="88"/>
    </row>
    <row r="25" spans="1:29" ht="15.75" x14ac:dyDescent="0.25">
      <c r="A25" s="105" t="s">
        <v>24</v>
      </c>
      <c r="B25" s="101">
        <v>1</v>
      </c>
      <c r="C25" s="59">
        <v>0</v>
      </c>
      <c r="D25" s="59">
        <v>0</v>
      </c>
      <c r="E25" s="59">
        <v>0</v>
      </c>
      <c r="F25" s="59">
        <v>9.2304280420895904E-2</v>
      </c>
      <c r="G25" s="59">
        <v>0.116958113575137</v>
      </c>
      <c r="H25" s="59">
        <v>0.102359827626328</v>
      </c>
      <c r="I25" s="59">
        <v>0.18247549023832699</v>
      </c>
      <c r="J25" s="60">
        <v>0.19114929812413001</v>
      </c>
      <c r="K25" s="59">
        <v>0.14164635828716199</v>
      </c>
      <c r="L25" s="59">
        <v>0.138860212453327</v>
      </c>
      <c r="M25" s="59">
        <v>5.2917212357345297E-2</v>
      </c>
      <c r="N25" s="59">
        <v>0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88"/>
      <c r="AC25" s="88"/>
    </row>
    <row r="26" spans="1:29" ht="15.75" x14ac:dyDescent="0.25">
      <c r="A26" s="102" t="s">
        <v>25</v>
      </c>
      <c r="B26" s="99" t="s">
        <v>16</v>
      </c>
      <c r="C26" s="59">
        <v>2.8606579303741499</v>
      </c>
      <c r="D26" s="59">
        <v>2.8118596076965301</v>
      </c>
      <c r="E26" s="59">
        <v>1.8434644937515301</v>
      </c>
      <c r="F26" s="59">
        <v>1.8522685766220099</v>
      </c>
      <c r="G26" s="59">
        <v>2.5470526218414302</v>
      </c>
      <c r="H26" s="59">
        <v>2.0401542186737101</v>
      </c>
      <c r="I26" s="59">
        <v>2.1288650035858101</v>
      </c>
      <c r="J26" s="60">
        <v>2.1560626029968302</v>
      </c>
      <c r="K26" s="59">
        <v>2.2294168472289999</v>
      </c>
      <c r="L26" s="59">
        <v>2.10359454154968</v>
      </c>
      <c r="M26" s="59">
        <v>2.7083787918090798</v>
      </c>
      <c r="N26" s="59">
        <v>2.9263215065002401</v>
      </c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88"/>
      <c r="AC26" s="88"/>
    </row>
    <row r="27" spans="1:29" ht="15.75" x14ac:dyDescent="0.25">
      <c r="A27" s="102" t="s">
        <v>26</v>
      </c>
      <c r="B27" s="99" t="s">
        <v>16</v>
      </c>
      <c r="C27" s="59">
        <v>-0.120780199766159</v>
      </c>
      <c r="D27" s="59">
        <v>-0.120780199766159</v>
      </c>
      <c r="E27" s="59">
        <v>-0.120780192315578</v>
      </c>
      <c r="F27" s="59">
        <v>-0.120780192315578</v>
      </c>
      <c r="G27" s="59">
        <v>-0.120780177414417</v>
      </c>
      <c r="H27" s="59">
        <v>-2.31409929692745E-2</v>
      </c>
      <c r="I27" s="59">
        <v>-2.3140978068113299E-2</v>
      </c>
      <c r="J27" s="60">
        <v>0</v>
      </c>
      <c r="K27" s="59">
        <v>0</v>
      </c>
      <c r="L27" s="59">
        <v>0</v>
      </c>
      <c r="M27" s="59">
        <v>0</v>
      </c>
      <c r="N27" s="59">
        <v>0</v>
      </c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88"/>
      <c r="AC27" s="88"/>
    </row>
    <row r="28" spans="1:29" ht="15.75" x14ac:dyDescent="0.25">
      <c r="A28" s="105" t="s">
        <v>27</v>
      </c>
      <c r="B28" s="101">
        <v>1</v>
      </c>
      <c r="C28" s="59">
        <v>2.5902116671204602E-2</v>
      </c>
      <c r="D28" s="59">
        <v>2.2303432226180999E-2</v>
      </c>
      <c r="E28" s="59">
        <v>2.7093714103102701E-2</v>
      </c>
      <c r="F28" s="59">
        <v>2.7131019160151499E-2</v>
      </c>
      <c r="G28" s="59">
        <v>2.0019933581352199E-2</v>
      </c>
      <c r="H28" s="59">
        <v>2.6711113750934601E-2</v>
      </c>
      <c r="I28" s="59">
        <v>4.02886718511581E-2</v>
      </c>
      <c r="J28" s="60">
        <v>4.5669350773096098E-2</v>
      </c>
      <c r="K28" s="59">
        <v>4.8859562724828699E-2</v>
      </c>
      <c r="L28" s="59">
        <v>3.0609186738729501E-2</v>
      </c>
      <c r="M28" s="59">
        <v>2.22260970622301E-2</v>
      </c>
      <c r="N28" s="59">
        <v>2.7284882962703701E-2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88"/>
      <c r="AC28" s="88"/>
    </row>
    <row r="29" spans="1:29" ht="15.75" x14ac:dyDescent="0.25">
      <c r="A29" s="17" t="s">
        <v>28</v>
      </c>
      <c r="B29" s="22"/>
      <c r="C29" s="62">
        <f>SUM(C17:C28)</f>
        <v>10.922694688960501</v>
      </c>
      <c r="D29" s="62">
        <f t="shared" ref="D29:N29" si="2">SUM(D17:D28)</f>
        <v>7.7328389509961095</v>
      </c>
      <c r="E29" s="62">
        <f t="shared" si="2"/>
        <v>4.9345896519194623</v>
      </c>
      <c r="F29" s="62">
        <f t="shared" si="2"/>
        <v>8.3998300200872738</v>
      </c>
      <c r="G29" s="62">
        <f t="shared" si="2"/>
        <v>9.4698631124425727</v>
      </c>
      <c r="H29" s="62">
        <f t="shared" si="2"/>
        <v>19.416587828772638</v>
      </c>
      <c r="I29" s="62">
        <f t="shared" si="2"/>
        <v>21.938835136593475</v>
      </c>
      <c r="J29" s="63">
        <f t="shared" si="2"/>
        <v>33.239412427777445</v>
      </c>
      <c r="K29" s="62">
        <f t="shared" si="2"/>
        <v>34.7412407089504</v>
      </c>
      <c r="L29" s="62">
        <f t="shared" si="2"/>
        <v>19.110407324920125</v>
      </c>
      <c r="M29" s="62">
        <f t="shared" si="2"/>
        <v>11.527426328298775</v>
      </c>
      <c r="N29" s="62">
        <f t="shared" si="2"/>
        <v>13.455986470140495</v>
      </c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88"/>
      <c r="AC29" s="88"/>
    </row>
    <row r="30" spans="1:29" ht="15.75" x14ac:dyDescent="0.25">
      <c r="A30" s="14"/>
      <c r="B30" s="14"/>
      <c r="C30" s="64"/>
      <c r="D30" s="65"/>
      <c r="E30" s="65"/>
      <c r="F30" s="65"/>
      <c r="G30" s="65"/>
      <c r="H30" s="65"/>
      <c r="I30" s="65"/>
      <c r="J30" s="66"/>
      <c r="K30" s="65"/>
      <c r="L30" s="65"/>
      <c r="M30" s="65"/>
      <c r="N30" s="65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88"/>
      <c r="AC30" s="88"/>
    </row>
    <row r="31" spans="1:29" ht="15.75" x14ac:dyDescent="0.25">
      <c r="A31" s="18" t="s">
        <v>29</v>
      </c>
      <c r="B31" s="18"/>
      <c r="C31" s="67">
        <f>SUM(C14,C29)</f>
        <v>11.876689201518484</v>
      </c>
      <c r="D31" s="67">
        <f t="shared" ref="D31:N31" si="3">SUM(D14,D29)</f>
        <v>8.5384966357991186</v>
      </c>
      <c r="E31" s="67">
        <f t="shared" si="3"/>
        <v>6.000987318850612</v>
      </c>
      <c r="F31" s="67">
        <f t="shared" si="3"/>
        <v>11.895533928123417</v>
      </c>
      <c r="G31" s="67">
        <f t="shared" si="3"/>
        <v>16.027302786106532</v>
      </c>
      <c r="H31" s="67">
        <f t="shared" si="3"/>
        <v>25.347262891861646</v>
      </c>
      <c r="I31" s="67">
        <f t="shared" si="3"/>
        <v>31.370734672342696</v>
      </c>
      <c r="J31" s="68">
        <f t="shared" si="3"/>
        <v>44.808189167057591</v>
      </c>
      <c r="K31" s="67">
        <f t="shared" si="3"/>
        <v>47.366479200270504</v>
      </c>
      <c r="L31" s="67">
        <f t="shared" si="3"/>
        <v>27.958707149577357</v>
      </c>
      <c r="M31" s="67">
        <f t="shared" si="3"/>
        <v>13.58516911242639</v>
      </c>
      <c r="N31" s="67">
        <f t="shared" si="3"/>
        <v>14.234069675363578</v>
      </c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88"/>
      <c r="AC31" s="88"/>
    </row>
    <row r="32" spans="1:29" s="45" customFormat="1" x14ac:dyDescent="0.25"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</row>
    <row r="33" spans="1:14" s="45" customFormat="1" x14ac:dyDescent="0.25">
      <c r="A33" s="117"/>
      <c r="B33" s="117"/>
    </row>
    <row r="34" spans="1:14" s="45" customFormat="1" x14ac:dyDescent="0.25">
      <c r="A34" s="112"/>
      <c r="B34" s="112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</row>
    <row r="35" spans="1:14" s="45" customFormat="1" x14ac:dyDescent="0.25">
      <c r="A35" s="117"/>
      <c r="B35" s="117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</row>
    <row r="37" spans="1:14" x14ac:dyDescent="0.25">
      <c r="A37" s="114" t="s">
        <v>30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</row>
    <row r="38" spans="1:14" x14ac:dyDescent="0.25">
      <c r="A38" s="114" t="s">
        <v>31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</row>
    <row r="39" spans="1:14" x14ac:dyDescent="0.25">
      <c r="A39" s="100" t="s">
        <v>32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</row>
  </sheetData>
  <mergeCells count="8">
    <mergeCell ref="A38:N38"/>
    <mergeCell ref="A1:P1"/>
    <mergeCell ref="A2:P2"/>
    <mergeCell ref="A3:P3"/>
    <mergeCell ref="A4:P4"/>
    <mergeCell ref="A37:N37"/>
    <mergeCell ref="A33:B33"/>
    <mergeCell ref="A35:B35"/>
  </mergeCells>
  <pageMargins left="0.7" right="0.7" top="0.75" bottom="0.75" header="0.3" footer="0.3"/>
  <pageSetup orientation="portrait" horizontalDpi="4294967292" verticalDpi="4294967292" r:id="rId1"/>
  <ignoredErrors>
    <ignoredError sqref="C29:N2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8"/>
  <sheetViews>
    <sheetView topLeftCell="A19" zoomScaleNormal="100" zoomScalePageLayoutView="125" workbookViewId="0">
      <selection activeCell="E35" sqref="E35"/>
    </sheetView>
  </sheetViews>
  <sheetFormatPr defaultColWidth="11.42578125" defaultRowHeight="15" x14ac:dyDescent="0.25"/>
  <cols>
    <col min="1" max="1" width="61.85546875" customWidth="1"/>
    <col min="2" max="2" width="12.140625" customWidth="1"/>
    <col min="3" max="3" width="8.5703125" bestFit="1" customWidth="1"/>
    <col min="4" max="4" width="8.7109375" bestFit="1" customWidth="1"/>
    <col min="5" max="5" width="8.5703125" bestFit="1" customWidth="1"/>
    <col min="6" max="6" width="8.42578125" bestFit="1" customWidth="1"/>
    <col min="7" max="7" width="9" bestFit="1" customWidth="1"/>
    <col min="8" max="8" width="8.7109375" bestFit="1" customWidth="1"/>
    <col min="9" max="9" width="7.85546875" bestFit="1" customWidth="1"/>
    <col min="10" max="10" width="9" bestFit="1" customWidth="1"/>
    <col min="11" max="11" width="8.85546875" bestFit="1" customWidth="1"/>
    <col min="12" max="12" width="8.28515625" bestFit="1" customWidth="1"/>
    <col min="13" max="13" width="9" bestFit="1" customWidth="1"/>
    <col min="14" max="14" width="8.85546875" bestFit="1" customWidth="1"/>
  </cols>
  <sheetData>
    <row r="1" spans="1:14" ht="15.75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4" x14ac:dyDescent="0.25">
      <c r="A2" s="122" t="s">
        <v>33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x14ac:dyDescent="0.25">
      <c r="A3" s="122" t="s">
        <v>34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x14ac:dyDescent="0.25">
      <c r="A4" s="122" t="s">
        <v>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ht="15.75" x14ac:dyDescent="0.25">
      <c r="A5" s="21" t="s">
        <v>35</v>
      </c>
      <c r="B5" s="21" t="s">
        <v>36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5.75" x14ac:dyDescent="0.25">
      <c r="A6" s="118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20"/>
    </row>
    <row r="7" spans="1:14" ht="15.75" x14ac:dyDescent="0.25">
      <c r="A7" s="23" t="s">
        <v>4</v>
      </c>
      <c r="B7" s="23" t="s">
        <v>5</v>
      </c>
      <c r="C7" s="24">
        <f>'SDG&amp;E 2022 DR Allocations'!C6</f>
        <v>44562</v>
      </c>
      <c r="D7" s="24">
        <f>'SDG&amp;E 2022 DR Allocations'!D6</f>
        <v>44593</v>
      </c>
      <c r="E7" s="24">
        <f>'SDG&amp;E 2022 DR Allocations'!E6</f>
        <v>44621</v>
      </c>
      <c r="F7" s="24">
        <f>'SDG&amp;E 2022 DR Allocations'!F6</f>
        <v>44652</v>
      </c>
      <c r="G7" s="24">
        <f>'SDG&amp;E 2022 DR Allocations'!G6</f>
        <v>44682</v>
      </c>
      <c r="H7" s="24">
        <f>'SDG&amp;E 2022 DR Allocations'!H6</f>
        <v>44713</v>
      </c>
      <c r="I7" s="24">
        <f>'SDG&amp;E 2022 DR Allocations'!I6</f>
        <v>44743</v>
      </c>
      <c r="J7" s="25">
        <f>'SDG&amp;E 2022 DR Allocations'!J6</f>
        <v>44774</v>
      </c>
      <c r="K7" s="24">
        <f>'SDG&amp;E 2022 DR Allocations'!K6</f>
        <v>44805</v>
      </c>
      <c r="L7" s="24">
        <f>'SDG&amp;E 2022 DR Allocations'!L6</f>
        <v>44835</v>
      </c>
      <c r="M7" s="24">
        <f>'SDG&amp;E 2022 DR Allocations'!M6</f>
        <v>44866</v>
      </c>
      <c r="N7" s="24">
        <f>'SDG&amp;E 2022 DR Allocations'!N6</f>
        <v>44896</v>
      </c>
    </row>
    <row r="8" spans="1:14" x14ac:dyDescent="0.25">
      <c r="A8" s="11" t="s">
        <v>6</v>
      </c>
      <c r="B8" s="87">
        <f>'SDG&amp;E 2022 DR Allocations'!B7</f>
        <v>1</v>
      </c>
      <c r="C8" s="48">
        <f>$B$5*'SDG&amp;E 2022 DR Allocations'!C7</f>
        <v>1.0455779857635494</v>
      </c>
      <c r="D8" s="54">
        <f>$B$5*'SDG&amp;E 2022 DR Allocations'!D7</f>
        <v>0.88300082254409795</v>
      </c>
      <c r="E8" s="54">
        <f>$B$5*'SDG&amp;E 2022 DR Allocations'!E7</f>
        <v>1.1687718429565404</v>
      </c>
      <c r="F8" s="54">
        <f>$B$5*'SDG&amp;E 2022 DR Allocations'!F7</f>
        <v>1.069111011505127</v>
      </c>
      <c r="G8" s="54">
        <f>$B$5*'SDG&amp;E 2022 DR Allocations'!G7</f>
        <v>1.0370631742477412</v>
      </c>
      <c r="H8" s="54">
        <f>$B$5*'SDG&amp;E 2022 DR Allocations'!H7</f>
        <v>1.2280585584640504</v>
      </c>
      <c r="I8" s="54">
        <f>$B$5*'SDG&amp;E 2022 DR Allocations'!I7</f>
        <v>1.1628520689010664</v>
      </c>
      <c r="J8" s="56">
        <f>$B$5*'SDG&amp;E 2022 DR Allocations'!J7</f>
        <v>1.1559173793792736</v>
      </c>
      <c r="K8" s="54">
        <f>$B$5*'SDG&amp;E 2022 DR Allocations'!K7</f>
        <v>1.2807336902618411</v>
      </c>
      <c r="L8" s="54">
        <f>$B$5*'SDG&amp;E 2022 DR Allocations'!L7</f>
        <v>1.0857427296638489</v>
      </c>
      <c r="M8" s="54">
        <f>$B$5*'SDG&amp;E 2022 DR Allocations'!M7</f>
        <v>1.2066528310775779</v>
      </c>
      <c r="N8" s="54">
        <f>$B$5*'SDG&amp;E 2022 DR Allocations'!N7</f>
        <v>0.85277919292450022</v>
      </c>
    </row>
    <row r="9" spans="1:14" x14ac:dyDescent="0.25">
      <c r="A9" s="12" t="s">
        <v>7</v>
      </c>
      <c r="B9" s="92">
        <f>'SDG&amp;E 2022 DR Allocations'!B8</f>
        <v>1</v>
      </c>
      <c r="C9" s="51">
        <f>$B$5*'SDG&amp;E 2022 DR Allocations'!C8</f>
        <v>0</v>
      </c>
      <c r="D9" s="52">
        <f>$B$5*'SDG&amp;E 2022 DR Allocations'!D8</f>
        <v>0</v>
      </c>
      <c r="E9" s="52">
        <f>$B$5*'SDG&amp;E 2022 DR Allocations'!E8</f>
        <v>0</v>
      </c>
      <c r="F9" s="52">
        <f>$B$5*'SDG&amp;E 2022 DR Allocations'!F8</f>
        <v>0</v>
      </c>
      <c r="G9" s="52">
        <f>$B$5*'SDG&amp;E 2022 DR Allocations'!G8</f>
        <v>1.6591587759999999</v>
      </c>
      <c r="H9" s="52">
        <f>$B$5*'SDG&amp;E 2022 DR Allocations'!H8</f>
        <v>1.6591587759999999</v>
      </c>
      <c r="I9" s="52">
        <f>$B$5*'SDG&amp;E 2022 DR Allocations'!I8</f>
        <v>1.6591587759999999</v>
      </c>
      <c r="J9" s="53">
        <f>$B$5*'SDG&amp;E 2022 DR Allocations'!J8</f>
        <v>1.6591587759999999</v>
      </c>
      <c r="K9" s="52">
        <f>$B$5*'SDG&amp;E 2022 DR Allocations'!K8</f>
        <v>1.6591587759999999</v>
      </c>
      <c r="L9" s="52">
        <f>$B$5*'SDG&amp;E 2022 DR Allocations'!L8</f>
        <v>1.6591587759999999</v>
      </c>
      <c r="M9" s="52">
        <f>$B$5*'SDG&amp;E 2022 DR Allocations'!M8</f>
        <v>0</v>
      </c>
      <c r="N9" s="52">
        <f>$B$5*'SDG&amp;E 2022 DR Allocations'!N8</f>
        <v>0</v>
      </c>
    </row>
    <row r="10" spans="1:14" x14ac:dyDescent="0.25">
      <c r="A10" s="11" t="s">
        <v>8</v>
      </c>
      <c r="B10" s="87">
        <f>'SDG&amp;E 2022 DR Allocations'!B9</f>
        <v>1</v>
      </c>
      <c r="C10" s="48">
        <f>$B$5*'SDG&amp;E 2022 DR Allocations'!C9</f>
        <v>0</v>
      </c>
      <c r="D10" s="54">
        <f>$B$5*'SDG&amp;E 2022 DR Allocations'!D9</f>
        <v>0</v>
      </c>
      <c r="E10" s="54">
        <f>$B$5*'SDG&amp;E 2022 DR Allocations'!E9</f>
        <v>0</v>
      </c>
      <c r="F10" s="54">
        <f>$B$5*'SDG&amp;E 2022 DR Allocations'!F9</f>
        <v>0</v>
      </c>
      <c r="G10" s="55">
        <f>$B$5*'SDG&amp;E 2022 DR Allocations'!G9</f>
        <v>0.24271215920000003</v>
      </c>
      <c r="H10" s="55">
        <f>$B$5*'SDG&amp;E 2022 DR Allocations'!H9</f>
        <v>0.24271215920000003</v>
      </c>
      <c r="I10" s="54">
        <f>$B$5*'SDG&amp;E 2022 DR Allocations'!I9</f>
        <v>0.24271215920000003</v>
      </c>
      <c r="J10" s="56">
        <f>$B$5*'SDG&amp;E 2022 DR Allocations'!J9</f>
        <v>0.24271215920000003</v>
      </c>
      <c r="K10" s="54">
        <f>$B$5*'SDG&amp;E 2022 DR Allocations'!K9</f>
        <v>0.24271215920000003</v>
      </c>
      <c r="L10" s="54">
        <f>$B$5*'SDG&amp;E 2022 DR Allocations'!L9</f>
        <v>0.24271215920000003</v>
      </c>
      <c r="M10" s="54">
        <f>$B$5*'SDG&amp;E 2022 DR Allocations'!M9</f>
        <v>0</v>
      </c>
      <c r="N10" s="54">
        <f>$B$5*'SDG&amp;E 2022 DR Allocations'!N9</f>
        <v>0</v>
      </c>
    </row>
    <row r="11" spans="1:14" ht="30" x14ac:dyDescent="0.25">
      <c r="A11" s="12" t="s">
        <v>9</v>
      </c>
      <c r="B11" s="92">
        <f>'SDG&amp;E 2022 DR Allocations'!B10</f>
        <v>1</v>
      </c>
      <c r="C11" s="51">
        <f>$B$5*'SDG&amp;E 2022 DR Allocations'!C10</f>
        <v>0</v>
      </c>
      <c r="D11" s="52">
        <f>$B$5*'SDG&amp;E 2022 DR Allocations'!D10</f>
        <v>0</v>
      </c>
      <c r="E11" s="52">
        <f>$B$5*'SDG&amp;E 2022 DR Allocations'!E10</f>
        <v>0</v>
      </c>
      <c r="F11" s="52">
        <f>$B$5*'SDG&amp;E 2022 DR Allocations'!F10</f>
        <v>0.21660905600000002</v>
      </c>
      <c r="G11" s="52">
        <f>$B$5*'SDG&amp;E 2022 DR Allocations'!G10</f>
        <v>0.23912725280000002</v>
      </c>
      <c r="H11" s="52">
        <f>$B$5*'SDG&amp;E 2022 DR Allocations'!H10</f>
        <v>0.22125631520000003</v>
      </c>
      <c r="I11" s="52">
        <f>$B$5*'SDG&amp;E 2022 DR Allocations'!I10</f>
        <v>0.28551063040000002</v>
      </c>
      <c r="J11" s="53">
        <f>$B$5*'SDG&amp;E 2022 DR Allocations'!J10</f>
        <v>0.31546628320000003</v>
      </c>
      <c r="K11" s="52">
        <f>$B$5*'SDG&amp;E 2022 DR Allocations'!K10</f>
        <v>0.35243206160000007</v>
      </c>
      <c r="L11" s="52">
        <f>$B$5*'SDG&amp;E 2022 DR Allocations'!L10</f>
        <v>0.2844934328</v>
      </c>
      <c r="M11" s="52">
        <f>$B$5*'SDG&amp;E 2022 DR Allocations'!M10</f>
        <v>0</v>
      </c>
      <c r="N11" s="52">
        <f>$B$5*'SDG&amp;E 2022 DR Allocations'!N10</f>
        <v>0</v>
      </c>
    </row>
    <row r="12" spans="1:14" ht="33.75" customHeight="1" x14ac:dyDescent="0.25">
      <c r="A12" s="77" t="s">
        <v>10</v>
      </c>
      <c r="B12" s="87">
        <f>'SDG&amp;E 2022 DR Allocations'!B11</f>
        <v>1</v>
      </c>
      <c r="C12" s="69">
        <f>$B$5*'SDG&amp;E 2022 DR Allocations'!C11</f>
        <v>0</v>
      </c>
      <c r="D12" s="70">
        <f>$B$5*'SDG&amp;E 2022 DR Allocations'!D11</f>
        <v>0</v>
      </c>
      <c r="E12" s="70">
        <f>$B$5*'SDG&amp;E 2022 DR Allocations'!E11</f>
        <v>0</v>
      </c>
      <c r="F12" s="70">
        <f>$B$5*'SDG&amp;E 2022 DR Allocations'!F11</f>
        <v>0.25353307680000003</v>
      </c>
      <c r="G12" s="70">
        <f>$B$5*'SDG&amp;E 2022 DR Allocations'!G11</f>
        <v>0.49438104960000007</v>
      </c>
      <c r="H12" s="70">
        <f>$B$5*'SDG&amp;E 2022 DR Allocations'!H11</f>
        <v>0.33081444800000004</v>
      </c>
      <c r="I12" s="70">
        <f>$B$5*'SDG&amp;E 2022 DR Allocations'!I11</f>
        <v>1.0911349656</v>
      </c>
      <c r="J12" s="53">
        <f>$B$5*'SDG&amp;E 2022 DR Allocations'!J11</f>
        <v>1.598468872</v>
      </c>
      <c r="K12" s="70">
        <f>$B$5*'SDG&amp;E 2022 DR Allocations'!K11</f>
        <v>2.0008751359999999</v>
      </c>
      <c r="L12" s="70">
        <f>$B$5*'SDG&amp;E 2022 DR Allocations'!L11</f>
        <v>1.0922086072000001</v>
      </c>
      <c r="M12" s="70">
        <f>$B$5*'SDG&amp;E 2022 DR Allocations'!M11</f>
        <v>0</v>
      </c>
      <c r="N12" s="70">
        <f>$B$5*'SDG&amp;E 2022 DR Allocations'!N11</f>
        <v>0</v>
      </c>
    </row>
    <row r="13" spans="1:14" ht="30" x14ac:dyDescent="0.25">
      <c r="A13" s="46" t="s">
        <v>11</v>
      </c>
      <c r="B13" s="92">
        <f>'SDG&amp;E 2022 DR Allocations'!B12</f>
        <v>1</v>
      </c>
      <c r="C13" s="71">
        <f>$B$5*'SDG&amp;E 2022 DR Allocations'!C12</f>
        <v>0</v>
      </c>
      <c r="D13" s="72">
        <f>$B$5*'SDG&amp;E 2022 DR Allocations'!D12</f>
        <v>0</v>
      </c>
      <c r="E13" s="72">
        <f>$B$5*'SDG&amp;E 2022 DR Allocations'!E12</f>
        <v>0</v>
      </c>
      <c r="F13" s="72">
        <f>$B$5*'SDG&amp;E 2022 DR Allocations'!F12</f>
        <v>0.7921491425803785</v>
      </c>
      <c r="G13" s="72">
        <f>$B$5*'SDG&amp;E 2022 DR Allocations'!G12</f>
        <v>1.2795683447067518</v>
      </c>
      <c r="H13" s="72">
        <f>$B$5*'SDG&amp;E 2022 DR Allocations'!H12</f>
        <v>1.1405925021129446</v>
      </c>
      <c r="I13" s="72">
        <f>$B$5*'SDG&amp;E 2022 DR Allocations'!I12</f>
        <v>2.203273807325266</v>
      </c>
      <c r="J13" s="56">
        <f>$B$5*'SDG&amp;E 2022 DR Allocations'!J12</f>
        <v>2.9417791742005424</v>
      </c>
      <c r="K13" s="72">
        <f>$B$5*'SDG&amp;E 2022 DR Allocations'!K12</f>
        <v>2.1590727236548108</v>
      </c>
      <c r="L13" s="72">
        <f>$B$5*'SDG&amp;E 2022 DR Allocations'!L12</f>
        <v>1.7933454303616985</v>
      </c>
      <c r="M13" s="72">
        <f>$B$5*'SDG&amp;E 2022 DR Allocations'!M12</f>
        <v>0.36324250139158315</v>
      </c>
      <c r="N13" s="72">
        <f>$B$5*'SDG&amp;E 2022 DR Allocations'!N12</f>
        <v>0</v>
      </c>
    </row>
    <row r="14" spans="1:14" ht="30" x14ac:dyDescent="0.25">
      <c r="A14" s="77" t="s">
        <v>12</v>
      </c>
      <c r="B14" s="93">
        <f>'SDG&amp;E 2022 DR Allocations'!B13</f>
        <v>1</v>
      </c>
      <c r="C14" s="48">
        <f>$B$5*'SDG&amp;E 2022 DR Allocations'!C13</f>
        <v>0</v>
      </c>
      <c r="D14" s="54">
        <f>$B$5*'SDG&amp;E 2022 DR Allocations'!D13</f>
        <v>0</v>
      </c>
      <c r="E14" s="54">
        <f>$B$5*'SDG&amp;E 2022 DR Allocations'!E13</f>
        <v>0</v>
      </c>
      <c r="F14" s="54">
        <f>$B$5*'SDG&amp;E 2022 DR Allocations'!F13</f>
        <v>1.4998891963221086</v>
      </c>
      <c r="G14" s="54">
        <f>$B$5*'SDG&amp;E 2022 DR Allocations'!G13</f>
        <v>2.2349431257812067</v>
      </c>
      <c r="H14" s="54">
        <f>$B$5*'SDG&amp;E 2022 DR Allocations'!H13</f>
        <v>1.6774271101685603</v>
      </c>
      <c r="I14" s="54">
        <f>$B$5*'SDG&amp;E 2022 DR Allocations'!I13</f>
        <v>3.692719483754813</v>
      </c>
      <c r="J14" s="56">
        <f>$B$5*'SDG&amp;E 2022 DR Allocations'!J13</f>
        <v>4.7658766622712294</v>
      </c>
      <c r="K14" s="54">
        <f>$B$5*'SDG&amp;E 2022 DR Allocations'!K13</f>
        <v>6.1422768397701786</v>
      </c>
      <c r="L14" s="54">
        <f>$B$5*'SDG&amp;E 2022 DR Allocations'!L13</f>
        <v>3.5400754725987791</v>
      </c>
      <c r="M14" s="54">
        <f>$B$5*'SDG&amp;E 2022 DR Allocations'!M13</f>
        <v>0.68539075893470514</v>
      </c>
      <c r="N14" s="54">
        <f>$B$5*'SDG&amp;E 2022 DR Allocations'!N13</f>
        <v>0</v>
      </c>
    </row>
    <row r="15" spans="1:14" ht="31.5" x14ac:dyDescent="0.25">
      <c r="A15" s="13" t="s">
        <v>37</v>
      </c>
      <c r="B15" s="13"/>
      <c r="C15" s="57">
        <f>SUM(C8:C14)</f>
        <v>1.0455779857635494</v>
      </c>
      <c r="D15" s="57">
        <f t="shared" ref="D15:N15" si="0">SUM(D8:D14)</f>
        <v>0.88300082254409795</v>
      </c>
      <c r="E15" s="57">
        <f t="shared" si="0"/>
        <v>1.1687718429565404</v>
      </c>
      <c r="F15" s="57">
        <f t="shared" si="0"/>
        <v>3.8312914832076137</v>
      </c>
      <c r="G15" s="57">
        <f t="shared" si="0"/>
        <v>7.1869538823357004</v>
      </c>
      <c r="H15" s="57">
        <f t="shared" si="0"/>
        <v>6.5000198691455555</v>
      </c>
      <c r="I15" s="57">
        <f t="shared" si="0"/>
        <v>10.337361891181144</v>
      </c>
      <c r="J15" s="58">
        <f t="shared" si="0"/>
        <v>12.679379306251045</v>
      </c>
      <c r="K15" s="57">
        <f t="shared" si="0"/>
        <v>13.83726138648683</v>
      </c>
      <c r="L15" s="57">
        <f t="shared" si="0"/>
        <v>9.6977366078243268</v>
      </c>
      <c r="M15" s="57">
        <f t="shared" si="0"/>
        <v>2.2552860914038662</v>
      </c>
      <c r="N15" s="57">
        <f t="shared" si="0"/>
        <v>0.85277919292450022</v>
      </c>
    </row>
    <row r="16" spans="1:14" ht="15.75" x14ac:dyDescent="0.25">
      <c r="A16" s="14"/>
      <c r="B16" s="14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31.5" x14ac:dyDescent="0.25">
      <c r="A17" s="23" t="s">
        <v>14</v>
      </c>
      <c r="B17" s="23" t="s">
        <v>5</v>
      </c>
      <c r="C17" s="24">
        <f>C7</f>
        <v>44562</v>
      </c>
      <c r="D17" s="24">
        <f t="shared" ref="D17:N17" si="1">D7</f>
        <v>44593</v>
      </c>
      <c r="E17" s="24">
        <f t="shared" si="1"/>
        <v>44621</v>
      </c>
      <c r="F17" s="24">
        <f t="shared" si="1"/>
        <v>44652</v>
      </c>
      <c r="G17" s="24">
        <f t="shared" si="1"/>
        <v>44682</v>
      </c>
      <c r="H17" s="24">
        <f t="shared" si="1"/>
        <v>44713</v>
      </c>
      <c r="I17" s="24">
        <f t="shared" si="1"/>
        <v>44743</v>
      </c>
      <c r="J17" s="25">
        <f t="shared" si="1"/>
        <v>44774</v>
      </c>
      <c r="K17" s="24">
        <f t="shared" si="1"/>
        <v>44805</v>
      </c>
      <c r="L17" s="24">
        <f t="shared" si="1"/>
        <v>44835</v>
      </c>
      <c r="M17" s="24">
        <f t="shared" si="1"/>
        <v>44866</v>
      </c>
      <c r="N17" s="24">
        <f t="shared" si="1"/>
        <v>44896</v>
      </c>
    </row>
    <row r="18" spans="1:14" x14ac:dyDescent="0.25">
      <c r="A18" s="39" t="s">
        <v>15</v>
      </c>
      <c r="B18" s="94" t="str">
        <f>'SDG&amp;E 2022 DR Allocations'!B17</f>
        <v>1*</v>
      </c>
      <c r="C18" s="73">
        <f>$B$5*'SDG&amp;E 2022 DR Allocations'!C17</f>
        <v>0.64432744000000008</v>
      </c>
      <c r="D18" s="73">
        <f>$B$5*'SDG&amp;E 2022 DR Allocations'!D17</f>
        <v>0.64435747040000013</v>
      </c>
      <c r="E18" s="73">
        <f>$B$5*'SDG&amp;E 2022 DR Allocations'!E17</f>
        <v>0.67654052400000009</v>
      </c>
      <c r="F18" s="73">
        <f>$B$5*'SDG&amp;E 2022 DR Allocations'!F17</f>
        <v>0.63753541840000005</v>
      </c>
      <c r="G18" s="73">
        <f>$B$5*'SDG&amp;E 2022 DR Allocations'!G17</f>
        <v>0.70448666080000011</v>
      </c>
      <c r="H18" s="73">
        <f>$B$5*'SDG&amp;E 2022 DR Allocations'!H17</f>
        <v>0.72659583040000009</v>
      </c>
      <c r="I18" s="73">
        <f>$B$5*'SDG&amp;E 2022 DR Allocations'!I17</f>
        <v>0.77321868400000016</v>
      </c>
      <c r="J18" s="60">
        <f>$B$5*'SDG&amp;E 2022 DR Allocations'!J17</f>
        <v>0.83054869040000001</v>
      </c>
      <c r="K18" s="73">
        <f>$B$5*'SDG&amp;E 2022 DR Allocations'!K17</f>
        <v>0.83509599440000015</v>
      </c>
      <c r="L18" s="73">
        <f>$B$5*'SDG&amp;E 2022 DR Allocations'!L17</f>
        <v>0.80441325520000007</v>
      </c>
      <c r="M18" s="73">
        <f>$B$5*'SDG&amp;E 2022 DR Allocations'!M17</f>
        <v>0.68761067200000003</v>
      </c>
      <c r="N18" s="73">
        <f>$B$5*'SDG&amp;E 2022 DR Allocations'!N17</f>
        <v>0.62022946880000007</v>
      </c>
    </row>
    <row r="19" spans="1:14" x14ac:dyDescent="0.25">
      <c r="A19" s="40" t="s">
        <v>17</v>
      </c>
      <c r="B19" s="44" t="str">
        <f>'SDG&amp;E 2022 DR Allocations'!B18</f>
        <v>1*</v>
      </c>
      <c r="C19" s="74">
        <f>$B$5*'SDG&amp;E 2022 DR Allocations'!C18</f>
        <v>-1.108007776</v>
      </c>
      <c r="D19" s="74">
        <f>$B$5*'SDG&amp;E 2022 DR Allocations'!D18</f>
        <v>-1.11563484</v>
      </c>
      <c r="E19" s="74">
        <f>$B$5*'SDG&amp;E 2022 DR Allocations'!E18</f>
        <v>-1.2130232080000001</v>
      </c>
      <c r="F19" s="74">
        <f>$B$5*'SDG&amp;E 2022 DR Allocations'!F18</f>
        <v>-1.1116136160000001</v>
      </c>
      <c r="G19" s="74">
        <f>$B$5*'SDG&amp;E 2022 DR Allocations'!G18</f>
        <v>-1.2188002240000002</v>
      </c>
      <c r="H19" s="74">
        <f>$B$5*'SDG&amp;E 2022 DR Allocations'!H18</f>
        <v>-1.2935956480000002</v>
      </c>
      <c r="I19" s="74">
        <f>$B$5*'SDG&amp;E 2022 DR Allocations'!I18</f>
        <v>-1.3761956879999999</v>
      </c>
      <c r="J19" s="60">
        <f>$B$5*'SDG&amp;E 2022 DR Allocations'!J18</f>
        <v>-1.452809376</v>
      </c>
      <c r="K19" s="74">
        <f>$B$5*'SDG&amp;E 2022 DR Allocations'!K18</f>
        <v>-1.4604649360000002</v>
      </c>
      <c r="L19" s="74">
        <f>$B$5*'SDG&amp;E 2022 DR Allocations'!L18</f>
        <v>-1.399096608</v>
      </c>
      <c r="M19" s="74">
        <f>$B$5*'SDG&amp;E 2022 DR Allocations'!M18</f>
        <v>-1.14621872</v>
      </c>
      <c r="N19" s="74">
        <f>$B$5*'SDG&amp;E 2022 DR Allocations'!N18</f>
        <v>-1.0920025592</v>
      </c>
    </row>
    <row r="20" spans="1:14" x14ac:dyDescent="0.25">
      <c r="A20" s="39" t="s">
        <v>18</v>
      </c>
      <c r="B20" s="103">
        <f>'SDG&amp;E 2022 DR Allocations'!B19</f>
        <v>0</v>
      </c>
      <c r="C20" s="73">
        <f>$B$5*'SDG&amp;E 2022 DR Allocations'!C19</f>
        <v>0.31622769546508822</v>
      </c>
      <c r="D20" s="73">
        <f>$B$5*'SDG&amp;E 2022 DR Allocations'!D19</f>
        <v>0.30851101279258725</v>
      </c>
      <c r="E20" s="73">
        <f>$B$5*'SDG&amp;E 2022 DR Allocations'!E19</f>
        <v>0.74760465812683152</v>
      </c>
      <c r="F20" s="73">
        <f>$B$5*'SDG&amp;E 2022 DR Allocations'!F19</f>
        <v>0.7394716157913207</v>
      </c>
      <c r="G20" s="73">
        <f>$B$5*'SDG&amp;E 2022 DR Allocations'!G19</f>
        <v>0.25834625506401065</v>
      </c>
      <c r="H20" s="73">
        <f>$B$5*'SDG&amp;E 2022 DR Allocations'!H19</f>
        <v>0.80429921054840126</v>
      </c>
      <c r="I20" s="73">
        <f>$B$5*'SDG&amp;E 2022 DR Allocations'!I19</f>
        <v>0.97915498256683331</v>
      </c>
      <c r="J20" s="60">
        <f>$B$5*'SDG&amp;E 2022 DR Allocations'!J19</f>
        <v>1.0062547802925108</v>
      </c>
      <c r="K20" s="73">
        <f>$B$5*'SDG&amp;E 2022 DR Allocations'!K19</f>
        <v>1.1057762699127234</v>
      </c>
      <c r="L20" s="73">
        <f>$B$5*'SDG&amp;E 2022 DR Allocations'!L19</f>
        <v>0.81139238262176561</v>
      </c>
      <c r="M20" s="73">
        <f>$B$5*'SDG&amp;E 2022 DR Allocations'!M19</f>
        <v>0.25699343729019192</v>
      </c>
      <c r="N20" s="73">
        <f>$B$5*'SDG&amp;E 2022 DR Allocations'!N19</f>
        <v>0.26545616710186054</v>
      </c>
    </row>
    <row r="21" spans="1:14" x14ac:dyDescent="0.25">
      <c r="A21" s="40" t="s">
        <v>19</v>
      </c>
      <c r="B21" s="104">
        <f>'SDG&amp;E 2022 DR Allocations'!B20</f>
        <v>0</v>
      </c>
      <c r="C21" s="74">
        <f>$B$5*'SDG&amp;E 2022 DR Allocations'!C20</f>
        <v>4.8838118972778295</v>
      </c>
      <c r="D21" s="74">
        <f>$B$5*'SDG&amp;E 2022 DR Allocations'!D20</f>
        <v>4.9387877044677717</v>
      </c>
      <c r="E21" s="74">
        <f>$B$5*'SDG&amp;E 2022 DR Allocations'!E20</f>
        <v>2.2033370552062985</v>
      </c>
      <c r="F21" s="74">
        <f>$B$5*'SDG&amp;E 2022 DR Allocations'!F20</f>
        <v>2.1851439638137791</v>
      </c>
      <c r="G21" s="74">
        <f>$B$5*'SDG&amp;E 2022 DR Allocations'!G20</f>
        <v>4.6412575531005817</v>
      </c>
      <c r="H21" s="74">
        <f>$B$5*'SDG&amp;E 2022 DR Allocations'!H20</f>
        <v>6.3334827613830527</v>
      </c>
      <c r="I21" s="74">
        <f>$B$5*'SDG&amp;E 2022 DR Allocations'!I20</f>
        <v>7.8721709098815893</v>
      </c>
      <c r="J21" s="60">
        <f>$B$5*'SDG&amp;E 2022 DR Allocations'!J20</f>
        <v>8.5029978370666477</v>
      </c>
      <c r="K21" s="74">
        <f>$B$5*'SDG&amp;E 2022 DR Allocations'!K20</f>
        <v>10.058210502624517</v>
      </c>
      <c r="L21" s="74">
        <f>$B$5*'SDG&amp;E 2022 DR Allocations'!L20</f>
        <v>7.5989098854064929</v>
      </c>
      <c r="M21" s="74">
        <f>$B$5*'SDG&amp;E 2022 DR Allocations'!M20</f>
        <v>5.5262591361999513</v>
      </c>
      <c r="N21" s="74">
        <f>$B$5*'SDG&amp;E 2022 DR Allocations'!N20</f>
        <v>6.076348022460941</v>
      </c>
    </row>
    <row r="22" spans="1:14" x14ac:dyDescent="0.25">
      <c r="A22" s="39" t="s">
        <v>20</v>
      </c>
      <c r="B22" s="103">
        <f>'SDG&amp;E 2022 DR Allocations'!B21</f>
        <v>0</v>
      </c>
      <c r="C22" s="73">
        <f>$B$5*'SDG&amp;E 2022 DR Allocations'!C21</f>
        <v>4.0136146911999999</v>
      </c>
      <c r="D22" s="73">
        <f>$B$5*'SDG&amp;E 2022 DR Allocations'!D21</f>
        <v>0.61955371904000012</v>
      </c>
      <c r="E22" s="73">
        <f>$B$5*'SDG&amp;E 2022 DR Allocations'!E21</f>
        <v>0.97394518752000014</v>
      </c>
      <c r="F22" s="73">
        <f>$B$5*'SDG&amp;E 2022 DR Allocations'!F21</f>
        <v>4.4486361616000005</v>
      </c>
      <c r="G22" s="73">
        <f>$B$5*'SDG&amp;E 2022 DR Allocations'!G21</f>
        <v>2.7553888263999999</v>
      </c>
      <c r="H22" s="73">
        <f>$B$5*'SDG&amp;E 2022 DR Allocations'!H21</f>
        <v>11.822556384</v>
      </c>
      <c r="I22" s="73">
        <f>$B$5*'SDG&amp;E 2022 DR Allocations'!I21</f>
        <v>12.439575888</v>
      </c>
      <c r="J22" s="60">
        <f>$B$5*'SDG&amp;E 2022 DR Allocations'!J21</f>
        <v>24.032887432000003</v>
      </c>
      <c r="K22" s="73">
        <f>$B$5*'SDG&amp;E 2022 DR Allocations'!K21</f>
        <v>23.876785248000004</v>
      </c>
      <c r="L22" s="73">
        <f>$B$5*'SDG&amp;E 2022 DR Allocations'!L21</f>
        <v>10.279515629600001</v>
      </c>
      <c r="M22" s="73">
        <f>$B$5*'SDG&amp;E 2022 DR Allocations'!M21</f>
        <v>3.9584983856000004</v>
      </c>
      <c r="N22" s="73">
        <f>$B$5*'SDG&amp;E 2022 DR Allocations'!N21</f>
        <v>5.4106327352000001</v>
      </c>
    </row>
    <row r="23" spans="1:14" x14ac:dyDescent="0.25">
      <c r="A23" s="40" t="s">
        <v>21</v>
      </c>
      <c r="B23" s="104">
        <f>'SDG&amp;E 2022 DR Allocations'!B22</f>
        <v>0</v>
      </c>
      <c r="C23" s="74">
        <f>$B$5*'SDG&amp;E 2022 DR Allocations'!C22</f>
        <v>0.19785084064</v>
      </c>
      <c r="D23" s="74">
        <f>$B$5*'SDG&amp;E 2022 DR Allocations'!D22</f>
        <v>0.11359495288</v>
      </c>
      <c r="E23" s="74">
        <f>$B$5*'SDG&amp;E 2022 DR Allocations'!E22</f>
        <v>0.10999545872000001</v>
      </c>
      <c r="F23" s="74">
        <f>$B$5*'SDG&amp;E 2022 DR Allocations'!F22</f>
        <v>0.23927465384000002</v>
      </c>
      <c r="G23" s="74">
        <f>$B$5*'SDG&amp;E 2022 DR Allocations'!G22</f>
        <v>0.35714814960000008</v>
      </c>
      <c r="H23" s="74">
        <f>$B$5*'SDG&amp;E 2022 DR Allocations'!H22</f>
        <v>0.49973343136000004</v>
      </c>
      <c r="I23" s="74">
        <f>$B$5*'SDG&amp;E 2022 DR Allocations'!I22</f>
        <v>0.7196418200000001</v>
      </c>
      <c r="J23" s="60">
        <f>$B$5*'SDG&amp;E 2022 DR Allocations'!J22</f>
        <v>0.75495461120000007</v>
      </c>
      <c r="K23" s="74">
        <f>$B$5*'SDG&amp;E 2022 DR Allocations'!K22</f>
        <v>0.80054515336000009</v>
      </c>
      <c r="L23" s="74">
        <f>$B$5*'SDG&amp;E 2022 DR Allocations'!L22</f>
        <v>0.23455023624000002</v>
      </c>
      <c r="M23" s="74">
        <f>$B$5*'SDG&amp;E 2022 DR Allocations'!M22</f>
        <v>0.29615672504000007</v>
      </c>
      <c r="N23" s="74">
        <f>$B$5*'SDG&amp;E 2022 DR Allocations'!N22</f>
        <v>0.23779085616000001</v>
      </c>
    </row>
    <row r="24" spans="1:14" x14ac:dyDescent="0.25">
      <c r="A24" s="39" t="s">
        <v>22</v>
      </c>
      <c r="B24" s="42" t="str">
        <f>'SDG&amp;E 2022 DR Allocations'!B23</f>
        <v>1*</v>
      </c>
      <c r="C24" s="73">
        <f>$B$5*'SDG&amp;E 2022 DR Allocations'!C23</f>
        <v>-3.6458118699491029E-3</v>
      </c>
      <c r="D24" s="73">
        <f>$B$5*'SDG&amp;E 2022 DR Allocations'!D23</f>
        <v>-3.6458118699491029E-3</v>
      </c>
      <c r="E24" s="73">
        <f>$B$5*'SDG&amp;E 2022 DR Allocations'!E23</f>
        <v>-3.6458118699491029E-3</v>
      </c>
      <c r="F24" s="73">
        <f>$B$5*'SDG&amp;E 2022 DR Allocations'!F23</f>
        <v>-6.2919663429260274E-3</v>
      </c>
      <c r="G24" s="73">
        <f>$B$5*'SDG&amp;E 2022 DR Allocations'!G23</f>
        <v>-7.7780223935842493E-3</v>
      </c>
      <c r="H24" s="73">
        <f>$B$5*'SDG&amp;E 2022 DR Allocations'!H23</f>
        <v>-5.9570953980088203E-3</v>
      </c>
      <c r="I24" s="73">
        <f>$B$5*'SDG&amp;E 2022 DR Allocations'!I23</f>
        <v>-1.0297122067213064E-2</v>
      </c>
      <c r="J24" s="60">
        <f>$B$5*'SDG&amp;E 2022 DR Allocations'!J23</f>
        <v>-1.2793450081348454E-2</v>
      </c>
      <c r="K24" s="73">
        <f>$B$5*'SDG&amp;E 2022 DR Allocations'!K23</f>
        <v>-1.7332687431573891E-2</v>
      </c>
      <c r="L24" s="73">
        <f>$B$5*'SDG&amp;E 2022 DR Allocations'!L23</f>
        <v>-1.1660846948623642E-2</v>
      </c>
      <c r="M24" s="73">
        <f>$B$5*'SDG&amp;E 2022 DR Allocations'!M23</f>
        <v>-4.2597683385014566E-3</v>
      </c>
      <c r="N24" s="73">
        <f>$B$5*'SDG&amp;E 2022 DR Allocations'!N23</f>
        <v>-3.6458118699491029E-3</v>
      </c>
    </row>
    <row r="25" spans="1:14" x14ac:dyDescent="0.25">
      <c r="A25" s="40" t="s">
        <v>23</v>
      </c>
      <c r="B25" s="44" t="str">
        <f>'SDG&amp;E 2022 DR Allocations'!B24</f>
        <v>1*</v>
      </c>
      <c r="C25" s="74">
        <f>$B$5*'SDG&amp;E 2022 DR Allocations'!C24</f>
        <v>-4.2003102302551262E-3</v>
      </c>
      <c r="D25" s="74">
        <f>$B$5*'SDG&amp;E 2022 DR Allocations'!D24</f>
        <v>-4.2003102302551262E-3</v>
      </c>
      <c r="E25" s="74">
        <f>$B$5*'SDG&amp;E 2022 DR Allocations'!E24</f>
        <v>-4.2003102302551262E-3</v>
      </c>
      <c r="F25" s="74">
        <f>$B$5*'SDG&amp;E 2022 DR Allocations'!F24</f>
        <v>4.5445113372802715E-2</v>
      </c>
      <c r="G25" s="74">
        <f>$B$5*'SDG&amp;E 2022 DR Allocations'!G24</f>
        <v>7.9598233890533429E-2</v>
      </c>
      <c r="H25" s="74">
        <f>$B$5*'SDG&amp;E 2022 DR Allocations'!H24</f>
        <v>4.1357138919830339E-2</v>
      </c>
      <c r="I25" s="74">
        <f>$B$5*'SDG&amp;E 2022 DR Allocations'!I24</f>
        <v>9.5670781707763664E-2</v>
      </c>
      <c r="J25" s="60">
        <f>$B$5*'SDG&amp;E 2022 DR Allocations'!J24</f>
        <v>0.14575764389038082</v>
      </c>
      <c r="K25" s="74">
        <f>$B$5*'SDG&amp;E 2022 DR Allocations'!K24</f>
        <v>0.22554891815185565</v>
      </c>
      <c r="L25" s="74">
        <f>$B$5*'SDG&amp;E 2022 DR Allocations'!L24</f>
        <v>0.13570441493988089</v>
      </c>
      <c r="M25" s="74">
        <f>$B$5*'SDG&amp;E 2022 DR Allocations'!M24</f>
        <v>8.2791650772094782E-3</v>
      </c>
      <c r="N25" s="74">
        <f>$B$5*'SDG&amp;E 2022 DR Allocations'!N24</f>
        <v>-4.2003102302551262E-3</v>
      </c>
    </row>
    <row r="26" spans="1:14" x14ac:dyDescent="0.25">
      <c r="A26" s="39" t="s">
        <v>24</v>
      </c>
      <c r="B26" s="103">
        <f>'SDG&amp;E 2022 DR Allocations'!B25</f>
        <v>1</v>
      </c>
      <c r="C26" s="73">
        <f>$B$5*'SDG&amp;E 2022 DR Allocations'!C25</f>
        <v>0</v>
      </c>
      <c r="D26" s="73">
        <f>$B$5*'SDG&amp;E 2022 DR Allocations'!D25</f>
        <v>0</v>
      </c>
      <c r="E26" s="73">
        <f>$B$5*'SDG&amp;E 2022 DR Allocations'!E25</f>
        <v>0</v>
      </c>
      <c r="F26" s="73">
        <f>$B$5*'SDG&amp;E 2022 DR Allocations'!F25</f>
        <v>0.10116549134130191</v>
      </c>
      <c r="G26" s="73">
        <f>$B$5*'SDG&amp;E 2022 DR Allocations'!G25</f>
        <v>0.12818609247835017</v>
      </c>
      <c r="H26" s="73">
        <f>$B$5*'SDG&amp;E 2022 DR Allocations'!H25</f>
        <v>0.1121863710784555</v>
      </c>
      <c r="I26" s="73">
        <f>$B$5*'SDG&amp;E 2022 DR Allocations'!I25</f>
        <v>0.19999313730120638</v>
      </c>
      <c r="J26" s="60">
        <f>$B$5*'SDG&amp;E 2022 DR Allocations'!J25</f>
        <v>0.20949963074404651</v>
      </c>
      <c r="K26" s="73">
        <f>$B$5*'SDG&amp;E 2022 DR Allocations'!K25</f>
        <v>0.15524440868272954</v>
      </c>
      <c r="L26" s="73">
        <f>$B$5*'SDG&amp;E 2022 DR Allocations'!L25</f>
        <v>0.1521907928488464</v>
      </c>
      <c r="M26" s="73">
        <f>$B$5*'SDG&amp;E 2022 DR Allocations'!M25</f>
        <v>5.7997264743650453E-2</v>
      </c>
      <c r="N26" s="73">
        <f>$B$5*'SDG&amp;E 2022 DR Allocations'!N25</f>
        <v>0</v>
      </c>
    </row>
    <row r="27" spans="1:14" x14ac:dyDescent="0.25">
      <c r="A27" s="40" t="s">
        <v>25</v>
      </c>
      <c r="B27" s="44" t="str">
        <f>'SDG&amp;E 2022 DR Allocations'!B26</f>
        <v>1*</v>
      </c>
      <c r="C27" s="74">
        <f>$B$5*'SDG&amp;E 2022 DR Allocations'!C26</f>
        <v>3.1352810916900684</v>
      </c>
      <c r="D27" s="74">
        <f>$B$5*'SDG&amp;E 2022 DR Allocations'!D26</f>
        <v>3.0817981300353972</v>
      </c>
      <c r="E27" s="74">
        <f>$B$5*'SDG&amp;E 2022 DR Allocations'!E26</f>
        <v>2.0204370851516771</v>
      </c>
      <c r="F27" s="74">
        <f>$B$5*'SDG&amp;E 2022 DR Allocations'!F26</f>
        <v>2.030086359977723</v>
      </c>
      <c r="G27" s="74">
        <f>$B$5*'SDG&amp;E 2022 DR Allocations'!G26</f>
        <v>2.7915696735382078</v>
      </c>
      <c r="H27" s="74">
        <f>$B$5*'SDG&amp;E 2022 DR Allocations'!H26</f>
        <v>2.2360090236663863</v>
      </c>
      <c r="I27" s="74">
        <f>$B$5*'SDG&amp;E 2022 DR Allocations'!I26</f>
        <v>2.3332360439300479</v>
      </c>
      <c r="J27" s="60">
        <f>$B$5*'SDG&amp;E 2022 DR Allocations'!J26</f>
        <v>2.3630446128845262</v>
      </c>
      <c r="K27" s="74">
        <f>$B$5*'SDG&amp;E 2022 DR Allocations'!K26</f>
        <v>2.4434408645629841</v>
      </c>
      <c r="L27" s="74">
        <f>$B$5*'SDG&amp;E 2022 DR Allocations'!L26</f>
        <v>2.3055396175384493</v>
      </c>
      <c r="M27" s="74">
        <f>$B$5*'SDG&amp;E 2022 DR Allocations'!M26</f>
        <v>2.9683831558227518</v>
      </c>
      <c r="N27" s="74">
        <f>$B$5*'SDG&amp;E 2022 DR Allocations'!N26</f>
        <v>3.2072483711242636</v>
      </c>
    </row>
    <row r="28" spans="1:14" x14ac:dyDescent="0.25">
      <c r="A28" s="39" t="s">
        <v>26</v>
      </c>
      <c r="B28" s="42" t="str">
        <f>'SDG&amp;E 2022 DR Allocations'!B27</f>
        <v>1*</v>
      </c>
      <c r="C28" s="73">
        <f>$B$5*'SDG&amp;E 2022 DR Allocations'!C27</f>
        <v>-0.13237509894371027</v>
      </c>
      <c r="D28" s="73">
        <f>$B$5*'SDG&amp;E 2022 DR Allocations'!D27</f>
        <v>-0.13237509894371027</v>
      </c>
      <c r="E28" s="73">
        <f>$B$5*'SDG&amp;E 2022 DR Allocations'!E27</f>
        <v>-0.13237509077787349</v>
      </c>
      <c r="F28" s="73">
        <f>$B$5*'SDG&amp;E 2022 DR Allocations'!F27</f>
        <v>-0.13237509077787349</v>
      </c>
      <c r="G28" s="73">
        <f>$B$5*'SDG&amp;E 2022 DR Allocations'!G27</f>
        <v>-0.13237507444620106</v>
      </c>
      <c r="H28" s="73">
        <f>$B$5*'SDG&amp;E 2022 DR Allocations'!H27</f>
        <v>-2.5362528294324855E-2</v>
      </c>
      <c r="I28" s="73">
        <f>$B$5*'SDG&amp;E 2022 DR Allocations'!I27</f>
        <v>-2.5362511962652177E-2</v>
      </c>
      <c r="J28" s="60">
        <f>$B$5*'SDG&amp;E 2022 DR Allocations'!J27</f>
        <v>0</v>
      </c>
      <c r="K28" s="73">
        <f>$B$5*'SDG&amp;E 2022 DR Allocations'!K27</f>
        <v>0</v>
      </c>
      <c r="L28" s="73">
        <f>$B$5*'SDG&amp;E 2022 DR Allocations'!L27</f>
        <v>0</v>
      </c>
      <c r="M28" s="73">
        <f>$B$5*'SDG&amp;E 2022 DR Allocations'!M27</f>
        <v>0</v>
      </c>
      <c r="N28" s="73">
        <f>$B$5*'SDG&amp;E 2022 DR Allocations'!N27</f>
        <v>0</v>
      </c>
    </row>
    <row r="29" spans="1:14" x14ac:dyDescent="0.25">
      <c r="A29" s="40" t="s">
        <v>27</v>
      </c>
      <c r="B29" s="104">
        <f>'SDG&amp;E 2022 DR Allocations'!B28</f>
        <v>1</v>
      </c>
      <c r="C29" s="74">
        <f>$B$5*'SDG&amp;E 2022 DR Allocations'!C28</f>
        <v>2.8388719871640246E-2</v>
      </c>
      <c r="D29" s="74">
        <f>$B$5*'SDG&amp;E 2022 DR Allocations'!D28</f>
        <v>2.4444561719894377E-2</v>
      </c>
      <c r="E29" s="74">
        <f>$B$5*'SDG&amp;E 2022 DR Allocations'!E28</f>
        <v>2.9694710657000564E-2</v>
      </c>
      <c r="F29" s="74">
        <f>$B$5*'SDG&amp;E 2022 DR Allocations'!F28</f>
        <v>2.9735596999526045E-2</v>
      </c>
      <c r="G29" s="74">
        <f>$B$5*'SDG&amp;E 2022 DR Allocations'!G28</f>
        <v>2.1941847205162013E-2</v>
      </c>
      <c r="H29" s="74">
        <f>$B$5*'SDG&amp;E 2022 DR Allocations'!H28</f>
        <v>2.9275380671024323E-2</v>
      </c>
      <c r="I29" s="74">
        <f>$B$5*'SDG&amp;E 2022 DR Allocations'!I28</f>
        <v>4.4156384348869281E-2</v>
      </c>
      <c r="J29" s="60">
        <f>$B$5*'SDG&amp;E 2022 DR Allocations'!J28</f>
        <v>5.0053608447313325E-2</v>
      </c>
      <c r="K29" s="74">
        <f>$B$5*'SDG&amp;E 2022 DR Allocations'!K28</f>
        <v>5.3550080746412258E-2</v>
      </c>
      <c r="L29" s="74">
        <f>$B$5*'SDG&amp;E 2022 DR Allocations'!L28</f>
        <v>3.3547668665647533E-2</v>
      </c>
      <c r="M29" s="74">
        <f>$B$5*'SDG&amp;E 2022 DR Allocations'!M28</f>
        <v>2.4359802380204191E-2</v>
      </c>
      <c r="N29" s="74">
        <f>$B$5*'SDG&amp;E 2022 DR Allocations'!N28</f>
        <v>2.9904231727123257E-2</v>
      </c>
    </row>
    <row r="30" spans="1:14" ht="31.5" x14ac:dyDescent="0.25">
      <c r="A30" s="17" t="s">
        <v>28</v>
      </c>
      <c r="B30" s="22"/>
      <c r="C30" s="62">
        <f>SUM(C18:C29)</f>
        <v>11.971273379100712</v>
      </c>
      <c r="D30" s="62">
        <f t="shared" ref="D30:N30" si="2">SUM(D18:D29)</f>
        <v>8.4751914902917367</v>
      </c>
      <c r="E30" s="62">
        <f t="shared" si="2"/>
        <v>5.4083102585037297</v>
      </c>
      <c r="F30" s="62">
        <f t="shared" si="2"/>
        <v>9.2062137020156527</v>
      </c>
      <c r="G30" s="62">
        <f t="shared" si="2"/>
        <v>10.378969971237058</v>
      </c>
      <c r="H30" s="62">
        <f t="shared" si="2"/>
        <v>21.280580260334819</v>
      </c>
      <c r="I30" s="62">
        <f t="shared" si="2"/>
        <v>24.044963309706443</v>
      </c>
      <c r="J30" s="63">
        <f t="shared" si="2"/>
        <v>36.430396020844093</v>
      </c>
      <c r="K30" s="62">
        <f t="shared" si="2"/>
        <v>38.076399817009651</v>
      </c>
      <c r="L30" s="62">
        <f t="shared" si="2"/>
        <v>20.94500642811246</v>
      </c>
      <c r="M30" s="62">
        <f t="shared" si="2"/>
        <v>12.634059255815457</v>
      </c>
      <c r="N30" s="62">
        <f t="shared" si="2"/>
        <v>14.747761171273984</v>
      </c>
    </row>
    <row r="31" spans="1:14" ht="15.75" x14ac:dyDescent="0.25">
      <c r="A31" s="14"/>
      <c r="B31" s="14"/>
      <c r="C31" s="64"/>
      <c r="D31" s="65"/>
      <c r="E31" s="65"/>
      <c r="F31" s="65"/>
      <c r="G31" s="65"/>
      <c r="H31" s="65"/>
      <c r="I31" s="65"/>
      <c r="J31" s="66"/>
      <c r="K31" s="65"/>
      <c r="L31" s="65"/>
      <c r="M31" s="65"/>
      <c r="N31" s="65"/>
    </row>
    <row r="32" spans="1:14" ht="15.75" x14ac:dyDescent="0.25">
      <c r="A32" s="18" t="s">
        <v>29</v>
      </c>
      <c r="B32" s="18"/>
      <c r="C32" s="67">
        <f>SUM(C15,C30)</f>
        <v>13.016851364864261</v>
      </c>
      <c r="D32" s="67">
        <f t="shared" ref="D32:N32" si="3">SUM(D15,D30)</f>
        <v>9.3581923128358344</v>
      </c>
      <c r="E32" s="67">
        <f t="shared" si="3"/>
        <v>6.5770821014602703</v>
      </c>
      <c r="F32" s="67">
        <f t="shared" si="3"/>
        <v>13.037505185223267</v>
      </c>
      <c r="G32" s="67">
        <f t="shared" si="3"/>
        <v>17.565923853572759</v>
      </c>
      <c r="H32" s="67">
        <f t="shared" si="3"/>
        <v>27.780600129480376</v>
      </c>
      <c r="I32" s="67">
        <f t="shared" si="3"/>
        <v>34.382325200887585</v>
      </c>
      <c r="J32" s="68">
        <f t="shared" si="3"/>
        <v>49.109775327095136</v>
      </c>
      <c r="K32" s="67">
        <f t="shared" si="3"/>
        <v>51.913661203496481</v>
      </c>
      <c r="L32" s="67">
        <f t="shared" si="3"/>
        <v>30.642743035936789</v>
      </c>
      <c r="M32" s="67">
        <f t="shared" si="3"/>
        <v>14.889345347219322</v>
      </c>
      <c r="N32" s="67">
        <f t="shared" si="3"/>
        <v>15.600540364198483</v>
      </c>
    </row>
    <row r="33" spans="1:14" x14ac:dyDescent="0.25">
      <c r="A33" s="88"/>
      <c r="B33" s="89"/>
      <c r="C33" s="89"/>
      <c r="D33" s="90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1:14" x14ac:dyDescent="0.25">
      <c r="A34" s="88"/>
      <c r="B34" s="86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</row>
    <row r="35" spans="1:14" x14ac:dyDescent="0.25">
      <c r="A35" s="88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</row>
    <row r="36" spans="1:14" x14ac:dyDescent="0.25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x14ac:dyDescent="0.25">
      <c r="A37" s="114" t="s">
        <v>30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</row>
    <row r="38" spans="1:14" x14ac:dyDescent="0.25">
      <c r="A38" s="114" t="s">
        <v>31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</row>
  </sheetData>
  <mergeCells count="7">
    <mergeCell ref="A37:N37"/>
    <mergeCell ref="A38:N38"/>
    <mergeCell ref="A6:N6"/>
    <mergeCell ref="A1:N1"/>
    <mergeCell ref="A2:N2"/>
    <mergeCell ref="A3:N3"/>
    <mergeCell ref="A4:N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"/>
  <sheetViews>
    <sheetView workbookViewId="0">
      <selection activeCell="D11" sqref="D11"/>
    </sheetView>
  </sheetViews>
  <sheetFormatPr defaultColWidth="11.42578125" defaultRowHeight="15" x14ac:dyDescent="0.25"/>
  <cols>
    <col min="1" max="1" width="61.85546875" customWidth="1"/>
    <col min="2" max="2" width="13.85546875" customWidth="1"/>
  </cols>
  <sheetData>
    <row r="1" spans="1:14" ht="15" customHeight="1" x14ac:dyDescent="0.25">
      <c r="A1" s="123" t="s">
        <v>38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ht="15.95" customHeight="1" x14ac:dyDescent="0.25">
      <c r="A2" s="124" t="s">
        <v>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ht="32.1" customHeight="1" x14ac:dyDescent="0.25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ht="18.95" customHeight="1" x14ac:dyDescent="0.25">
      <c r="A4" s="125" t="s">
        <v>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ht="15.75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5.75" x14ac:dyDescent="0.25">
      <c r="A6" s="29" t="s">
        <v>4</v>
      </c>
      <c r="B6" s="29" t="s">
        <v>5</v>
      </c>
      <c r="C6" s="30">
        <v>44927</v>
      </c>
      <c r="D6" s="30">
        <v>44958</v>
      </c>
      <c r="E6" s="30">
        <v>44986</v>
      </c>
      <c r="F6" s="30">
        <v>45017</v>
      </c>
      <c r="G6" s="30">
        <v>45047</v>
      </c>
      <c r="H6" s="30">
        <v>45078</v>
      </c>
      <c r="I6" s="30">
        <v>45108</v>
      </c>
      <c r="J6" s="31">
        <v>45139</v>
      </c>
      <c r="K6" s="30">
        <v>45170</v>
      </c>
      <c r="L6" s="30">
        <v>45200</v>
      </c>
      <c r="M6" s="30">
        <v>45231</v>
      </c>
      <c r="N6" s="30">
        <v>45261</v>
      </c>
    </row>
    <row r="7" spans="1:14" x14ac:dyDescent="0.25">
      <c r="A7" s="11" t="s">
        <v>6</v>
      </c>
      <c r="B7" s="87">
        <f>'SDG&amp;E 2022 DR Allocations'!B7</f>
        <v>1</v>
      </c>
      <c r="C7" s="4">
        <v>1.05399453639984</v>
      </c>
      <c r="D7" s="49">
        <v>0.90565764904022195</v>
      </c>
      <c r="E7" s="49">
        <v>1.16639769077301</v>
      </c>
      <c r="F7" s="49">
        <v>1.07546615600586</v>
      </c>
      <c r="G7" s="49">
        <v>1.04622554779053</v>
      </c>
      <c r="H7" s="49">
        <v>1.22049140930176</v>
      </c>
      <c r="I7" s="49">
        <v>1.1609964370727499</v>
      </c>
      <c r="J7" s="50">
        <v>1.15466916561127</v>
      </c>
      <c r="K7" s="49">
        <v>1.2685525417327901</v>
      </c>
      <c r="L7" s="49">
        <v>1.0906411409378101</v>
      </c>
      <c r="M7" s="49">
        <v>1.20096063613892</v>
      </c>
      <c r="N7" s="49">
        <v>0.87808322906494096</v>
      </c>
    </row>
    <row r="8" spans="1:14" x14ac:dyDescent="0.25">
      <c r="A8" s="12" t="s">
        <v>7</v>
      </c>
      <c r="B8" s="92">
        <f>'SDG&amp;E 2022 DR Allocations'!B8</f>
        <v>1</v>
      </c>
      <c r="C8" s="51">
        <v>0</v>
      </c>
      <c r="D8" s="51">
        <v>0</v>
      </c>
      <c r="E8" s="51">
        <v>0</v>
      </c>
      <c r="F8" s="51">
        <v>0</v>
      </c>
      <c r="G8" s="52">
        <v>1.544108</v>
      </c>
      <c r="H8" s="52">
        <v>1.544108</v>
      </c>
      <c r="I8" s="52">
        <v>1.544108</v>
      </c>
      <c r="J8" s="53">
        <v>1.544108</v>
      </c>
      <c r="K8" s="52">
        <v>1.544108</v>
      </c>
      <c r="L8" s="52">
        <v>1.544108</v>
      </c>
      <c r="M8" s="52">
        <v>0</v>
      </c>
      <c r="N8" s="52">
        <v>0</v>
      </c>
    </row>
    <row r="9" spans="1:14" x14ac:dyDescent="0.25">
      <c r="A9" s="11" t="s">
        <v>8</v>
      </c>
      <c r="B9" s="87">
        <f>'SDG&amp;E 2022 DR Allocations'!B9</f>
        <v>1</v>
      </c>
      <c r="C9" s="48">
        <v>0</v>
      </c>
      <c r="D9" s="48">
        <v>0</v>
      </c>
      <c r="E9" s="48">
        <v>0</v>
      </c>
      <c r="F9" s="48">
        <v>0</v>
      </c>
      <c r="G9" s="55">
        <v>0.22588179999999999</v>
      </c>
      <c r="H9" s="54">
        <v>0.22588179999999999</v>
      </c>
      <c r="I9" s="54">
        <v>0.22588179999999999</v>
      </c>
      <c r="J9" s="56">
        <v>0.22588179999999999</v>
      </c>
      <c r="K9" s="54">
        <v>0.22588179999999999</v>
      </c>
      <c r="L9" s="54">
        <v>0.22588179999999999</v>
      </c>
      <c r="M9" s="54">
        <v>0</v>
      </c>
      <c r="N9" s="54">
        <v>0</v>
      </c>
    </row>
    <row r="10" spans="1:14" ht="30" x14ac:dyDescent="0.25">
      <c r="A10" s="12" t="s">
        <v>9</v>
      </c>
      <c r="B10" s="92">
        <f>'SDG&amp;E 2022 DR Allocations'!B10</f>
        <v>1</v>
      </c>
      <c r="C10" s="51">
        <v>0</v>
      </c>
      <c r="D10" s="51">
        <v>0</v>
      </c>
      <c r="E10" s="51">
        <v>0</v>
      </c>
      <c r="F10" s="51">
        <v>0.19255990000000001</v>
      </c>
      <c r="G10" s="52">
        <v>0.21262320000000001</v>
      </c>
      <c r="H10" s="52">
        <v>0.19670009999999999</v>
      </c>
      <c r="I10" s="52">
        <v>0.25395630000000002</v>
      </c>
      <c r="J10" s="53">
        <v>0.28065279999999998</v>
      </c>
      <c r="K10" s="52">
        <v>0.31359789999999998</v>
      </c>
      <c r="L10" s="52">
        <v>0.25304919999999997</v>
      </c>
      <c r="M10" s="52">
        <v>0</v>
      </c>
      <c r="N10" s="52">
        <v>0</v>
      </c>
    </row>
    <row r="11" spans="1:14" ht="37.5" customHeight="1" x14ac:dyDescent="0.25">
      <c r="A11" s="77" t="s">
        <v>10</v>
      </c>
      <c r="B11" s="87">
        <f>'SDG&amp;E 2022 DR Allocations'!B11</f>
        <v>1</v>
      </c>
      <c r="C11" s="69">
        <v>0</v>
      </c>
      <c r="D11" s="69">
        <v>0</v>
      </c>
      <c r="E11" s="69">
        <v>0</v>
      </c>
      <c r="F11" s="69">
        <v>0.23382439999999999</v>
      </c>
      <c r="G11" s="70">
        <v>0.45603680000000002</v>
      </c>
      <c r="H11" s="70">
        <v>0.30519810000000003</v>
      </c>
      <c r="I11" s="70">
        <v>1.0065470000000001</v>
      </c>
      <c r="J11" s="53">
        <v>1.474672</v>
      </c>
      <c r="K11" s="70">
        <v>1.8455220000000001</v>
      </c>
      <c r="L11" s="70">
        <v>1.00745</v>
      </c>
      <c r="M11" s="70">
        <v>0</v>
      </c>
      <c r="N11" s="70">
        <v>0</v>
      </c>
    </row>
    <row r="12" spans="1:14" ht="30" x14ac:dyDescent="0.25">
      <c r="A12" s="12" t="s">
        <v>11</v>
      </c>
      <c r="B12" s="92">
        <f>'SDG&amp;E 2022 DR Allocations'!B12</f>
        <v>1</v>
      </c>
      <c r="C12" s="71">
        <v>0</v>
      </c>
      <c r="D12" s="71">
        <v>0</v>
      </c>
      <c r="E12" s="71">
        <v>0</v>
      </c>
      <c r="F12" s="72">
        <v>0.65184916363857204</v>
      </c>
      <c r="G12" s="72">
        <v>1.0452976883787399</v>
      </c>
      <c r="H12" s="72">
        <v>0.93270263701623901</v>
      </c>
      <c r="I12" s="72">
        <v>1.79450795367347</v>
      </c>
      <c r="J12" s="56">
        <v>2.3845887425203798</v>
      </c>
      <c r="K12" s="72">
        <v>1.7425652402479499</v>
      </c>
      <c r="L12" s="72">
        <v>1.4603476140192</v>
      </c>
      <c r="M12" s="72">
        <v>0.29970430973076601</v>
      </c>
      <c r="N12" s="72">
        <v>0</v>
      </c>
    </row>
    <row r="13" spans="1:14" ht="30" customHeight="1" x14ac:dyDescent="0.25">
      <c r="A13" s="77" t="s">
        <v>12</v>
      </c>
      <c r="B13" s="93">
        <f>'SDG&amp;E 2022 DR Allocations'!B13</f>
        <v>1</v>
      </c>
      <c r="C13" s="48">
        <v>0</v>
      </c>
      <c r="D13" s="48">
        <v>0</v>
      </c>
      <c r="E13" s="48">
        <v>0</v>
      </c>
      <c r="F13" s="48">
        <v>1.51106368400425</v>
      </c>
      <c r="G13" s="54">
        <v>2.2480219667009398</v>
      </c>
      <c r="H13" s="54">
        <v>1.6889584768278301</v>
      </c>
      <c r="I13" s="54">
        <v>3.7144727679224401</v>
      </c>
      <c r="J13" s="56">
        <v>4.7893739530726496</v>
      </c>
      <c r="K13" s="54">
        <v>6.1720814101043997</v>
      </c>
      <c r="L13" s="54">
        <v>3.5575849166189402</v>
      </c>
      <c r="M13" s="54">
        <v>0.69134330999103899</v>
      </c>
      <c r="N13" s="54">
        <v>0</v>
      </c>
    </row>
    <row r="14" spans="1:14" ht="31.5" x14ac:dyDescent="0.25">
      <c r="A14" s="5" t="s">
        <v>39</v>
      </c>
      <c r="B14" s="5"/>
      <c r="C14" s="57">
        <f>SUM(C7:C13)</f>
        <v>1.05399453639984</v>
      </c>
      <c r="D14" s="57">
        <f t="shared" ref="D14:N14" si="0">SUM(D7:D13)</f>
        <v>0.90565764904022195</v>
      </c>
      <c r="E14" s="57">
        <f t="shared" si="0"/>
        <v>1.16639769077301</v>
      </c>
      <c r="F14" s="57">
        <f t="shared" si="0"/>
        <v>3.664763303648682</v>
      </c>
      <c r="G14" s="57">
        <f t="shared" si="0"/>
        <v>6.7781950028702092</v>
      </c>
      <c r="H14" s="57">
        <f t="shared" si="0"/>
        <v>6.114040523145829</v>
      </c>
      <c r="I14" s="57">
        <f t="shared" si="0"/>
        <v>9.7004702586686591</v>
      </c>
      <c r="J14" s="58">
        <f t="shared" si="0"/>
        <v>11.8539464612043</v>
      </c>
      <c r="K14" s="57">
        <f t="shared" si="0"/>
        <v>13.112308892085139</v>
      </c>
      <c r="L14" s="57">
        <f t="shared" si="0"/>
        <v>9.1390626715759495</v>
      </c>
      <c r="M14" s="57">
        <f t="shared" si="0"/>
        <v>2.192008255860725</v>
      </c>
      <c r="N14" s="57">
        <f t="shared" si="0"/>
        <v>0.87808322906494096</v>
      </c>
    </row>
    <row r="15" spans="1:14" ht="15.75" x14ac:dyDescent="0.25">
      <c r="A15" s="3"/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31.5" x14ac:dyDescent="0.25">
      <c r="A16" s="29" t="s">
        <v>40</v>
      </c>
      <c r="B16" s="29" t="s">
        <v>5</v>
      </c>
      <c r="C16" s="30">
        <f>C6</f>
        <v>44927</v>
      </c>
      <c r="D16" s="30">
        <f t="shared" ref="D16:N16" si="1">D6</f>
        <v>44958</v>
      </c>
      <c r="E16" s="30">
        <f t="shared" si="1"/>
        <v>44986</v>
      </c>
      <c r="F16" s="30">
        <f t="shared" si="1"/>
        <v>45017</v>
      </c>
      <c r="G16" s="30">
        <f t="shared" si="1"/>
        <v>45047</v>
      </c>
      <c r="H16" s="30">
        <f t="shared" si="1"/>
        <v>45078</v>
      </c>
      <c r="I16" s="30">
        <f t="shared" si="1"/>
        <v>45108</v>
      </c>
      <c r="J16" s="31">
        <f t="shared" si="1"/>
        <v>45139</v>
      </c>
      <c r="K16" s="30">
        <f t="shared" si="1"/>
        <v>45170</v>
      </c>
      <c r="L16" s="30">
        <f t="shared" si="1"/>
        <v>45200</v>
      </c>
      <c r="M16" s="30">
        <f t="shared" si="1"/>
        <v>45231</v>
      </c>
      <c r="N16" s="30">
        <f t="shared" si="1"/>
        <v>45261</v>
      </c>
    </row>
    <row r="17" spans="1:15" x14ac:dyDescent="0.25">
      <c r="A17" s="105" t="s">
        <v>15</v>
      </c>
      <c r="B17" s="98" t="str">
        <f>'SDG&amp;E 2022 DR Allocations'!B17</f>
        <v>1*</v>
      </c>
      <c r="C17" s="59">
        <v>0.56761779999999995</v>
      </c>
      <c r="D17" s="59">
        <v>0.56764440000000005</v>
      </c>
      <c r="E17" s="59">
        <v>0.59599590000000002</v>
      </c>
      <c r="F17" s="59">
        <v>0.56163450000000004</v>
      </c>
      <c r="G17" s="59">
        <v>0.62061509999999998</v>
      </c>
      <c r="H17" s="59">
        <v>0.64009190000000005</v>
      </c>
      <c r="I17" s="59">
        <v>0.6811642</v>
      </c>
      <c r="J17" s="60">
        <v>0.73166889999999996</v>
      </c>
      <c r="K17" s="59">
        <v>0.73567479999999996</v>
      </c>
      <c r="L17" s="59">
        <v>0.70864499999999997</v>
      </c>
      <c r="M17" s="59">
        <v>0.60574819999999996</v>
      </c>
      <c r="N17" s="59">
        <v>0.54638889999999996</v>
      </c>
      <c r="O17" s="88"/>
    </row>
    <row r="18" spans="1:15" x14ac:dyDescent="0.25">
      <c r="A18" s="105" t="s">
        <v>17</v>
      </c>
      <c r="B18" s="98" t="str">
        <f>'SDG&amp;E 2022 DR Allocations'!B18</f>
        <v>1*</v>
      </c>
      <c r="C18" s="59">
        <v>-0.97701740000000004</v>
      </c>
      <c r="D18" s="59">
        <v>-0.98374269999999997</v>
      </c>
      <c r="E18" s="59">
        <v>-1.069618</v>
      </c>
      <c r="F18" s="59">
        <v>-0.98019710000000004</v>
      </c>
      <c r="G18" s="59">
        <v>-1.0747119999999999</v>
      </c>
      <c r="H18" s="59">
        <v>-1.140665</v>
      </c>
      <c r="I18" s="59">
        <v>-1.2135</v>
      </c>
      <c r="J18" s="60">
        <v>-1.281056</v>
      </c>
      <c r="K18" s="59">
        <v>-1.2878069999999999</v>
      </c>
      <c r="L18" s="59">
        <v>-1.2336929999999999</v>
      </c>
      <c r="M18" s="59">
        <v>-1.0107120000000001</v>
      </c>
      <c r="N18" s="59">
        <v>-0.96290469999999995</v>
      </c>
      <c r="O18" s="88"/>
    </row>
    <row r="19" spans="1:15" x14ac:dyDescent="0.25">
      <c r="A19" s="105" t="s">
        <v>18</v>
      </c>
      <c r="B19" s="106">
        <f>'SDG&amp;E 2022 DR Allocations'!B19</f>
        <v>0</v>
      </c>
      <c r="C19" s="59">
        <v>0.240418821573257</v>
      </c>
      <c r="D19" s="59">
        <v>0.24140694737434401</v>
      </c>
      <c r="E19" s="59">
        <v>0.71376228332519498</v>
      </c>
      <c r="F19" s="59">
        <v>0.71693456172943104</v>
      </c>
      <c r="G19" s="59">
        <v>0.22976504266262099</v>
      </c>
      <c r="H19" s="59">
        <v>0.66275656223297097</v>
      </c>
      <c r="I19" s="59">
        <v>0.78057771921157804</v>
      </c>
      <c r="J19" s="60">
        <v>0.82331615686416604</v>
      </c>
      <c r="K19" s="59">
        <v>0.92169308662414495</v>
      </c>
      <c r="L19" s="59">
        <v>0.74448817968368497</v>
      </c>
      <c r="M19" s="59">
        <v>0.25436308979988098</v>
      </c>
      <c r="N19" s="59">
        <v>0.26794534921646102</v>
      </c>
      <c r="O19" s="88"/>
    </row>
    <row r="20" spans="1:15" x14ac:dyDescent="0.25">
      <c r="A20" s="105" t="s">
        <v>19</v>
      </c>
      <c r="B20" s="106">
        <f>'SDG&amp;E 2022 DR Allocations'!B20</f>
        <v>0</v>
      </c>
      <c r="C20" s="59">
        <v>5.3563213348388699</v>
      </c>
      <c r="D20" s="59">
        <v>5.3185682296752903</v>
      </c>
      <c r="E20" s="59">
        <v>2.33930540084839</v>
      </c>
      <c r="F20" s="59">
        <v>2.2783110141754199</v>
      </c>
      <c r="G20" s="59">
        <v>4.7380752563476598</v>
      </c>
      <c r="H20" s="59">
        <v>6.3581790924072301</v>
      </c>
      <c r="I20" s="59">
        <v>7.7797651290893599</v>
      </c>
      <c r="J20" s="60">
        <v>8.2672519683837908</v>
      </c>
      <c r="K20" s="59">
        <v>9.6244268417358398</v>
      </c>
      <c r="L20" s="59">
        <v>7.1519813537597701</v>
      </c>
      <c r="M20" s="59">
        <v>5.1202583312988299</v>
      </c>
      <c r="N20" s="59">
        <v>5.5441131591796902</v>
      </c>
      <c r="O20" s="88"/>
    </row>
    <row r="21" spans="1:15" x14ac:dyDescent="0.25">
      <c r="A21" s="105" t="s">
        <v>20</v>
      </c>
      <c r="B21" s="106">
        <f>'SDG&amp;E 2022 DR Allocations'!B21</f>
        <v>0</v>
      </c>
      <c r="C21" s="59">
        <v>3.6752623</v>
      </c>
      <c r="D21" s="59">
        <v>0.56732463</v>
      </c>
      <c r="E21" s="59">
        <v>0.89184048999999999</v>
      </c>
      <c r="F21" s="59">
        <v>4.0736110999999999</v>
      </c>
      <c r="G21" s="59">
        <v>2.5231064000000001</v>
      </c>
      <c r="H21" s="59">
        <v>10.825901</v>
      </c>
      <c r="I21" s="59">
        <v>11.390905</v>
      </c>
      <c r="J21" s="60">
        <v>22.006888</v>
      </c>
      <c r="K21" s="59">
        <v>21.863945000000001</v>
      </c>
      <c r="L21" s="59">
        <v>9.4129407</v>
      </c>
      <c r="M21" s="59">
        <v>3.6247924</v>
      </c>
      <c r="N21" s="59">
        <v>4.9545101999999996</v>
      </c>
      <c r="O21" s="88"/>
    </row>
    <row r="22" spans="1:15" x14ac:dyDescent="0.25">
      <c r="A22" s="105" t="s">
        <v>21</v>
      </c>
      <c r="B22" s="106">
        <f>'SDG&amp;E 2022 DR Allocations'!B22</f>
        <v>0</v>
      </c>
      <c r="C22" s="59">
        <v>0.18055334000000001</v>
      </c>
      <c r="D22" s="59">
        <v>0.10366367999999999</v>
      </c>
      <c r="E22" s="59">
        <v>0.10037889</v>
      </c>
      <c r="F22" s="59">
        <v>0.21835558999999999</v>
      </c>
      <c r="G22" s="59">
        <v>0.32592376000000001</v>
      </c>
      <c r="H22" s="59">
        <v>0.45604324000000002</v>
      </c>
      <c r="I22" s="59">
        <v>0.65672569999999997</v>
      </c>
      <c r="J22" s="60">
        <v>0.68895119999999999</v>
      </c>
      <c r="K22" s="59">
        <v>0.73055590000000004</v>
      </c>
      <c r="L22" s="59">
        <v>0.21404421000000001</v>
      </c>
      <c r="M22" s="59">
        <v>0.27026463000000001</v>
      </c>
      <c r="N22" s="59">
        <v>0.21700151000000001</v>
      </c>
      <c r="O22" s="88"/>
    </row>
    <row r="23" spans="1:15" x14ac:dyDescent="0.25">
      <c r="A23" s="102" t="s">
        <v>22</v>
      </c>
      <c r="B23" s="98" t="str">
        <f>'SDG&amp;E 2022 DR Allocations'!B23</f>
        <v>1*</v>
      </c>
      <c r="C23" s="59">
        <v>-3.3267453312873802E-3</v>
      </c>
      <c r="D23" s="59">
        <v>-3.3267453312873802E-3</v>
      </c>
      <c r="E23" s="59">
        <v>-3.3267453312873802E-3</v>
      </c>
      <c r="F23" s="59">
        <v>-5.7413188740611104E-3</v>
      </c>
      <c r="G23" s="59">
        <v>-7.0973215624690099E-3</v>
      </c>
      <c r="H23" s="59">
        <v>-5.4357545450329798E-3</v>
      </c>
      <c r="I23" s="59">
        <v>-9.3959596008062404E-3</v>
      </c>
      <c r="J23" s="60">
        <v>-1.1673819273710299E-2</v>
      </c>
      <c r="K23" s="59">
        <v>-1.5815800428390502E-2</v>
      </c>
      <c r="L23" s="59">
        <v>-1.0640337318182E-2</v>
      </c>
      <c r="M23" s="59">
        <v>-3.8869708776474001E-3</v>
      </c>
      <c r="N23" s="59">
        <v>-3.3267453312873802E-3</v>
      </c>
      <c r="O23" s="88"/>
    </row>
    <row r="24" spans="1:15" x14ac:dyDescent="0.25">
      <c r="A24" s="102" t="s">
        <v>23</v>
      </c>
      <c r="B24" s="98" t="str">
        <f>'SDG&amp;E 2022 DR Allocations'!B24</f>
        <v>1*</v>
      </c>
      <c r="C24" s="59">
        <v>-3.8327097892761198E-3</v>
      </c>
      <c r="D24" s="59">
        <v>-3.8327097892761198E-3</v>
      </c>
      <c r="E24" s="59">
        <v>-3.8327097892761198E-3</v>
      </c>
      <c r="F24" s="59">
        <v>4.1467952728271501E-2</v>
      </c>
      <c r="G24" s="59">
        <v>7.2632110118866E-2</v>
      </c>
      <c r="H24" s="59">
        <v>3.7737727165222203E-2</v>
      </c>
      <c r="I24" s="59">
        <v>8.7298059463500999E-2</v>
      </c>
      <c r="J24" s="60">
        <v>0.13300151824951201</v>
      </c>
      <c r="K24" s="59">
        <v>0.20580979585647599</v>
      </c>
      <c r="L24" s="59">
        <v>0.123828113079071</v>
      </c>
      <c r="M24" s="59">
        <v>7.5546026229858397E-3</v>
      </c>
      <c r="N24" s="59">
        <v>-3.8327097892761198E-3</v>
      </c>
      <c r="O24" s="88"/>
    </row>
    <row r="25" spans="1:15" x14ac:dyDescent="0.25">
      <c r="A25" s="105" t="s">
        <v>24</v>
      </c>
      <c r="B25" s="106">
        <f>'SDG&amp;E 2022 DR Allocations'!B25</f>
        <v>1</v>
      </c>
      <c r="C25" s="59">
        <v>0</v>
      </c>
      <c r="D25" s="59">
        <v>0</v>
      </c>
      <c r="E25" s="59">
        <v>0</v>
      </c>
      <c r="F25" s="59">
        <v>9.7052534314534894E-2</v>
      </c>
      <c r="G25" s="59">
        <v>0.123029926003655</v>
      </c>
      <c r="H25" s="59">
        <v>0.107605496780782</v>
      </c>
      <c r="I25" s="59">
        <v>0.19192133758375901</v>
      </c>
      <c r="J25" s="60">
        <v>0.20114300088792</v>
      </c>
      <c r="K25" s="59">
        <v>0.14946443500984199</v>
      </c>
      <c r="L25" s="59">
        <v>0.14625102475602</v>
      </c>
      <c r="M25" s="59">
        <v>5.5535335782899597E-2</v>
      </c>
      <c r="N25" s="59">
        <v>0</v>
      </c>
      <c r="O25" s="88"/>
    </row>
    <row r="26" spans="1:15" x14ac:dyDescent="0.25">
      <c r="A26" s="102" t="s">
        <v>25</v>
      </c>
      <c r="B26" s="98" t="str">
        <f>'SDG&amp;E 2022 DR Allocations'!B26</f>
        <v>1*</v>
      </c>
      <c r="C26" s="59">
        <v>2.9303841590881299</v>
      </c>
      <c r="D26" s="59">
        <v>2.87880182266235</v>
      </c>
      <c r="E26" s="59">
        <v>1.8610043525695801</v>
      </c>
      <c r="F26" s="59">
        <v>1.86966872215271</v>
      </c>
      <c r="G26" s="59">
        <v>2.6006944179534899</v>
      </c>
      <c r="H26" s="59">
        <v>2.0684335231781001</v>
      </c>
      <c r="I26" s="59">
        <v>2.16087675094604</v>
      </c>
      <c r="J26" s="60">
        <v>2.1893677711486799</v>
      </c>
      <c r="K26" s="59">
        <v>2.2653896808624299</v>
      </c>
      <c r="L26" s="59">
        <v>2.1344294548034699</v>
      </c>
      <c r="M26" s="59">
        <v>2.7703900337219198</v>
      </c>
      <c r="N26" s="59">
        <v>2.9994547367095898</v>
      </c>
      <c r="O26" s="88"/>
    </row>
    <row r="27" spans="1:15" x14ac:dyDescent="0.25">
      <c r="A27" s="102" t="s">
        <v>26</v>
      </c>
      <c r="B27" s="98" t="str">
        <f>'SDG&amp;E 2022 DR Allocations'!B27</f>
        <v>1*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  <c r="H27" s="59">
        <v>0</v>
      </c>
      <c r="I27" s="59">
        <v>0</v>
      </c>
      <c r="J27" s="60">
        <v>0</v>
      </c>
      <c r="K27" s="59">
        <v>0</v>
      </c>
      <c r="L27" s="59">
        <v>0</v>
      </c>
      <c r="M27" s="59">
        <v>0</v>
      </c>
      <c r="N27" s="59">
        <v>0</v>
      </c>
      <c r="O27" s="88"/>
    </row>
    <row r="28" spans="1:15" x14ac:dyDescent="0.25">
      <c r="A28" s="105" t="s">
        <v>27</v>
      </c>
      <c r="B28" s="106">
        <f>'SDG&amp;E 2022 DR Allocations'!B28</f>
        <v>1</v>
      </c>
      <c r="C28" s="59">
        <v>2.5902116671204602E-2</v>
      </c>
      <c r="D28" s="59">
        <v>2.2303432226180999E-2</v>
      </c>
      <c r="E28" s="59">
        <v>2.7093714103102701E-2</v>
      </c>
      <c r="F28" s="59">
        <v>2.7131019160151499E-2</v>
      </c>
      <c r="G28" s="59">
        <v>2.0019933581352199E-2</v>
      </c>
      <c r="H28" s="59">
        <v>2.6711113750934601E-2</v>
      </c>
      <c r="I28" s="59">
        <v>4.02886718511581E-2</v>
      </c>
      <c r="J28" s="60">
        <v>4.5669350773096098E-2</v>
      </c>
      <c r="K28" s="59">
        <v>4.8859562724828699E-2</v>
      </c>
      <c r="L28" s="59">
        <v>3.0609186738729501E-2</v>
      </c>
      <c r="M28" s="59">
        <v>2.22260970622301E-2</v>
      </c>
      <c r="N28" s="59">
        <v>2.7284882962703701E-2</v>
      </c>
      <c r="O28" s="88"/>
    </row>
    <row r="29" spans="1:15" ht="31.5" x14ac:dyDescent="0.25">
      <c r="A29" s="6" t="s">
        <v>41</v>
      </c>
      <c r="B29" s="27"/>
      <c r="C29" s="62">
        <f>SUM(C17:C28)</f>
        <v>11.992283017050898</v>
      </c>
      <c r="D29" s="62">
        <f t="shared" ref="D29:N29" si="2">SUM(D17:D28)</f>
        <v>8.7088109868176016</v>
      </c>
      <c r="E29" s="62">
        <f t="shared" si="2"/>
        <v>5.4526035757257034</v>
      </c>
      <c r="F29" s="62">
        <f t="shared" si="2"/>
        <v>8.8982285753864581</v>
      </c>
      <c r="G29" s="62">
        <f t="shared" si="2"/>
        <v>10.172052625105174</v>
      </c>
      <c r="H29" s="62">
        <f t="shared" si="2"/>
        <v>20.037358900970208</v>
      </c>
      <c r="I29" s="62">
        <f t="shared" si="2"/>
        <v>22.546626608544592</v>
      </c>
      <c r="J29" s="63">
        <f t="shared" si="2"/>
        <v>33.794528047033452</v>
      </c>
      <c r="K29" s="62">
        <f t="shared" si="2"/>
        <v>35.24219630238516</v>
      </c>
      <c r="L29" s="62">
        <f t="shared" si="2"/>
        <v>19.422883885502564</v>
      </c>
      <c r="M29" s="62">
        <f t="shared" si="2"/>
        <v>11.716533749411097</v>
      </c>
      <c r="N29" s="62">
        <f t="shared" si="2"/>
        <v>13.58663458294788</v>
      </c>
      <c r="O29" s="88"/>
    </row>
    <row r="30" spans="1:15" ht="15.75" x14ac:dyDescent="0.25">
      <c r="A30" s="19"/>
      <c r="B30" s="2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88"/>
    </row>
    <row r="31" spans="1:15" ht="15.75" x14ac:dyDescent="0.25">
      <c r="A31" s="6" t="s">
        <v>42</v>
      </c>
      <c r="B31" s="27"/>
      <c r="C31" s="62">
        <f>SUM(C14,C29)</f>
        <v>13.046277553450738</v>
      </c>
      <c r="D31" s="62">
        <f t="shared" ref="D31:N31" si="3">SUM(D14,D29)</f>
        <v>9.6144686358578237</v>
      </c>
      <c r="E31" s="62">
        <f t="shared" si="3"/>
        <v>6.6190012664987137</v>
      </c>
      <c r="F31" s="62">
        <f t="shared" si="3"/>
        <v>12.56299187903514</v>
      </c>
      <c r="G31" s="62">
        <f t="shared" si="3"/>
        <v>16.950247627975383</v>
      </c>
      <c r="H31" s="62">
        <f t="shared" si="3"/>
        <v>26.151399424116036</v>
      </c>
      <c r="I31" s="62">
        <f t="shared" si="3"/>
        <v>32.247096867213251</v>
      </c>
      <c r="J31" s="63">
        <f t="shared" si="3"/>
        <v>45.648474508237754</v>
      </c>
      <c r="K31" s="62">
        <f t="shared" si="3"/>
        <v>48.354505194470299</v>
      </c>
      <c r="L31" s="62">
        <f t="shared" si="3"/>
        <v>28.561946557078514</v>
      </c>
      <c r="M31" s="62">
        <f t="shared" si="3"/>
        <v>13.908542005271823</v>
      </c>
      <c r="N31" s="62">
        <f t="shared" si="3"/>
        <v>14.464717812012822</v>
      </c>
      <c r="O31" s="88"/>
    </row>
    <row r="32" spans="1:15" s="45" customFormat="1" x14ac:dyDescent="0.25">
      <c r="A32" s="86"/>
      <c r="B32" s="86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86"/>
    </row>
    <row r="33" spans="1:15" s="45" customFormat="1" x14ac:dyDescent="0.25">
      <c r="A33" s="126"/>
      <c r="B33" s="12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</row>
    <row r="34" spans="1:15" s="45" customFormat="1" x14ac:dyDescent="0.25">
      <c r="A34" s="113"/>
      <c r="B34" s="113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86"/>
    </row>
    <row r="35" spans="1:15" s="45" customFormat="1" x14ac:dyDescent="0.25">
      <c r="A35" s="126"/>
      <c r="B35" s="126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86"/>
    </row>
    <row r="37" spans="1:15" x14ac:dyDescent="0.25">
      <c r="A37" s="114" t="s">
        <v>30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88"/>
    </row>
    <row r="38" spans="1:15" x14ac:dyDescent="0.25">
      <c r="A38" s="114" t="s">
        <v>31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88"/>
    </row>
    <row r="39" spans="1:15" x14ac:dyDescent="0.25">
      <c r="A39" s="100" t="s">
        <v>32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</row>
  </sheetData>
  <mergeCells count="8">
    <mergeCell ref="A38:N38"/>
    <mergeCell ref="A1:N1"/>
    <mergeCell ref="A2:N2"/>
    <mergeCell ref="A3:N3"/>
    <mergeCell ref="A4:N4"/>
    <mergeCell ref="A37:N37"/>
    <mergeCell ref="A33:B33"/>
    <mergeCell ref="A35:B35"/>
  </mergeCells>
  <pageMargins left="0.75" right="0.75" top="1" bottom="1" header="0.5" footer="0.5"/>
  <pageSetup orientation="portrait" horizontalDpi="4294967292" verticalDpi="4294967292"/>
  <ignoredErrors>
    <ignoredError sqref="C14:N14 C29:N29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9"/>
  <sheetViews>
    <sheetView workbookViewId="0">
      <selection activeCell="B36" sqref="B36"/>
    </sheetView>
  </sheetViews>
  <sheetFormatPr defaultColWidth="11.42578125" defaultRowHeight="15" x14ac:dyDescent="0.25"/>
  <cols>
    <col min="1" max="1" width="64.28515625" customWidth="1"/>
    <col min="2" max="2" width="14.5703125" customWidth="1"/>
  </cols>
  <sheetData>
    <row r="1" spans="1:14" ht="15.75" x14ac:dyDescent="0.25">
      <c r="A1" s="121" t="s">
        <v>38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4" x14ac:dyDescent="0.25">
      <c r="A2" s="122" t="s">
        <v>33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x14ac:dyDescent="0.25">
      <c r="A3" s="122" t="s">
        <v>34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x14ac:dyDescent="0.25">
      <c r="A4" s="122" t="s">
        <v>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ht="15.75" x14ac:dyDescent="0.25">
      <c r="A5" s="21" t="s">
        <v>35</v>
      </c>
      <c r="B5" s="21" t="s">
        <v>36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7" spans="1:14" ht="15.75" x14ac:dyDescent="0.25">
      <c r="A7" s="29" t="s">
        <v>4</v>
      </c>
      <c r="B7" s="29" t="s">
        <v>5</v>
      </c>
      <c r="C7" s="30">
        <f>'SDG&amp;E 2023 DR Allocations'!C6</f>
        <v>44927</v>
      </c>
      <c r="D7" s="30">
        <f>'SDG&amp;E 2023 DR Allocations'!D6</f>
        <v>44958</v>
      </c>
      <c r="E7" s="30">
        <f>'SDG&amp;E 2023 DR Allocations'!E6</f>
        <v>44986</v>
      </c>
      <c r="F7" s="30">
        <f>'SDG&amp;E 2023 DR Allocations'!F6</f>
        <v>45017</v>
      </c>
      <c r="G7" s="30">
        <f>'SDG&amp;E 2023 DR Allocations'!G6</f>
        <v>45047</v>
      </c>
      <c r="H7" s="30">
        <f>'SDG&amp;E 2023 DR Allocations'!H6</f>
        <v>45078</v>
      </c>
      <c r="I7" s="30">
        <f>'SDG&amp;E 2023 DR Allocations'!I6</f>
        <v>45108</v>
      </c>
      <c r="J7" s="31">
        <f>'SDG&amp;E 2023 DR Allocations'!J6</f>
        <v>45139</v>
      </c>
      <c r="K7" s="30">
        <f>'SDG&amp;E 2023 DR Allocations'!K6</f>
        <v>45170</v>
      </c>
      <c r="L7" s="30">
        <f>'SDG&amp;E 2023 DR Allocations'!L6</f>
        <v>45200</v>
      </c>
      <c r="M7" s="30">
        <f>'SDG&amp;E 2023 DR Allocations'!M6</f>
        <v>45231</v>
      </c>
      <c r="N7" s="30">
        <f>'SDG&amp;E 2023 DR Allocations'!N6</f>
        <v>45261</v>
      </c>
    </row>
    <row r="8" spans="1:14" x14ac:dyDescent="0.25">
      <c r="A8" s="11" t="s">
        <v>6</v>
      </c>
      <c r="B8" s="87">
        <f>'SDG&amp;E 2023 DR Allocations'!B7</f>
        <v>1</v>
      </c>
      <c r="C8" s="48">
        <f>$B$5*'SDG&amp;E 2023 DR Allocations'!C7</f>
        <v>1.1551780118942248</v>
      </c>
      <c r="D8" s="54">
        <f>$B$5*'SDG&amp;E 2023 DR Allocations'!D7</f>
        <v>0.99260078334808333</v>
      </c>
      <c r="E8" s="54">
        <f>$B$5*'SDG&amp;E 2023 DR Allocations'!E7</f>
        <v>1.278371869087219</v>
      </c>
      <c r="F8" s="54">
        <f>$B$5*'SDG&amp;E 2023 DR Allocations'!F7</f>
        <v>1.1787109069824226</v>
      </c>
      <c r="G8" s="54">
        <f>$B$5*'SDG&amp;E 2023 DR Allocations'!G7</f>
        <v>1.146663200378421</v>
      </c>
      <c r="H8" s="54">
        <f>$B$5*'SDG&amp;E 2023 DR Allocations'!H7</f>
        <v>1.3376585845947291</v>
      </c>
      <c r="I8" s="54">
        <f>$B$5*'SDG&amp;E 2023 DR Allocations'!I7</f>
        <v>1.272452095031734</v>
      </c>
      <c r="J8" s="56">
        <f>$B$5*'SDG&amp;E 2023 DR Allocations'!J7</f>
        <v>1.2655174055099521</v>
      </c>
      <c r="K8" s="54">
        <f>$B$5*'SDG&amp;E 2023 DR Allocations'!K7</f>
        <v>1.3903335857391381</v>
      </c>
      <c r="L8" s="54">
        <f>$B$5*'SDG&amp;E 2023 DR Allocations'!L7</f>
        <v>1.1953426904678399</v>
      </c>
      <c r="M8" s="54">
        <f>$B$5*'SDG&amp;E 2023 DR Allocations'!M7</f>
        <v>1.3162528572082564</v>
      </c>
      <c r="N8" s="54">
        <f>$B$5*'SDG&amp;E 2023 DR Allocations'!N7</f>
        <v>0.96237921905517532</v>
      </c>
    </row>
    <row r="9" spans="1:14" x14ac:dyDescent="0.25">
      <c r="A9" s="12" t="s">
        <v>7</v>
      </c>
      <c r="B9" s="92">
        <f>'SDG&amp;E 2023 DR Allocations'!B8</f>
        <v>1</v>
      </c>
      <c r="C9" s="51">
        <f>$B$5*'SDG&amp;E 2023 DR Allocations'!C8</f>
        <v>0</v>
      </c>
      <c r="D9" s="51">
        <f>$B$5*'SDG&amp;E 2023 DR Allocations'!D8</f>
        <v>0</v>
      </c>
      <c r="E9" s="51">
        <f>$B$5*'SDG&amp;E 2023 DR Allocations'!E8</f>
        <v>0</v>
      </c>
      <c r="F9" s="51">
        <f>$B$5*'SDG&amp;E 2023 DR Allocations'!F8</f>
        <v>0</v>
      </c>
      <c r="G9" s="52">
        <f>$B$5*'SDG&amp;E 2023 DR Allocations'!G8</f>
        <v>1.6923423680000003</v>
      </c>
      <c r="H9" s="52">
        <f>$B$5*'SDG&amp;E 2023 DR Allocations'!H8</f>
        <v>1.6923423680000003</v>
      </c>
      <c r="I9" s="52">
        <f>$B$5*'SDG&amp;E 2023 DR Allocations'!I8</f>
        <v>1.6923423680000003</v>
      </c>
      <c r="J9" s="53">
        <f>$B$5*'SDG&amp;E 2023 DR Allocations'!J8</f>
        <v>1.6923423680000003</v>
      </c>
      <c r="K9" s="52">
        <f>$B$5*'SDG&amp;E 2023 DR Allocations'!K8</f>
        <v>1.6923423680000003</v>
      </c>
      <c r="L9" s="52">
        <f>$B$5*'SDG&amp;E 2023 DR Allocations'!L8</f>
        <v>1.6923423680000003</v>
      </c>
      <c r="M9" s="52">
        <f>$B$5*'SDG&amp;E 2023 DR Allocations'!M8</f>
        <v>0</v>
      </c>
      <c r="N9" s="52">
        <f>$B$5*'SDG&amp;E 2023 DR Allocations'!N8</f>
        <v>0</v>
      </c>
    </row>
    <row r="10" spans="1:14" x14ac:dyDescent="0.25">
      <c r="A10" s="11" t="s">
        <v>8</v>
      </c>
      <c r="B10" s="87">
        <f>'SDG&amp;E 2023 DR Allocations'!B9</f>
        <v>1</v>
      </c>
      <c r="C10" s="48">
        <f>$B$5*'SDG&amp;E 2023 DR Allocations'!C9</f>
        <v>0</v>
      </c>
      <c r="D10" s="48">
        <f>$B$5*'SDG&amp;E 2023 DR Allocations'!D9</f>
        <v>0</v>
      </c>
      <c r="E10" s="48">
        <f>$B$5*'SDG&amp;E 2023 DR Allocations'!E9</f>
        <v>0</v>
      </c>
      <c r="F10" s="48">
        <f>$B$5*'SDG&amp;E 2023 DR Allocations'!F9</f>
        <v>0</v>
      </c>
      <c r="G10" s="55">
        <f>$B$5*'SDG&amp;E 2023 DR Allocations'!G9</f>
        <v>0.2475664528</v>
      </c>
      <c r="H10" s="54">
        <f>$B$5*'SDG&amp;E 2023 DR Allocations'!H9</f>
        <v>0.2475664528</v>
      </c>
      <c r="I10" s="54">
        <f>$B$5*'SDG&amp;E 2023 DR Allocations'!I9</f>
        <v>0.2475664528</v>
      </c>
      <c r="J10" s="56">
        <f>$B$5*'SDG&amp;E 2023 DR Allocations'!J9</f>
        <v>0.2475664528</v>
      </c>
      <c r="K10" s="54">
        <f>$B$5*'SDG&amp;E 2023 DR Allocations'!K9</f>
        <v>0.2475664528</v>
      </c>
      <c r="L10" s="54">
        <f>$B$5*'SDG&amp;E 2023 DR Allocations'!L9</f>
        <v>0.2475664528</v>
      </c>
      <c r="M10" s="54">
        <f>$B$5*'SDG&amp;E 2023 DR Allocations'!M9</f>
        <v>0</v>
      </c>
      <c r="N10" s="54">
        <f>$B$5*'SDG&amp;E 2023 DR Allocations'!N9</f>
        <v>0</v>
      </c>
    </row>
    <row r="11" spans="1:14" ht="30" x14ac:dyDescent="0.25">
      <c r="A11" s="12" t="s">
        <v>9</v>
      </c>
      <c r="B11" s="92">
        <f>'SDG&amp;E 2023 DR Allocations'!B10</f>
        <v>1</v>
      </c>
      <c r="C11" s="51">
        <f>$B$5*'SDG&amp;E 2023 DR Allocations'!C10</f>
        <v>0</v>
      </c>
      <c r="D11" s="51">
        <f>$B$5*'SDG&amp;E 2023 DR Allocations'!D10</f>
        <v>0</v>
      </c>
      <c r="E11" s="51">
        <f>$B$5*'SDG&amp;E 2023 DR Allocations'!E10</f>
        <v>0</v>
      </c>
      <c r="F11" s="51">
        <f>$B$5*'SDG&amp;E 2023 DR Allocations'!F10</f>
        <v>0.21104565040000003</v>
      </c>
      <c r="G11" s="52">
        <f>$B$5*'SDG&amp;E 2023 DR Allocations'!G10</f>
        <v>0.23303502720000002</v>
      </c>
      <c r="H11" s="52">
        <f>$B$5*'SDG&amp;E 2023 DR Allocations'!H10</f>
        <v>0.21558330959999999</v>
      </c>
      <c r="I11" s="52">
        <f>$B$5*'SDG&amp;E 2023 DR Allocations'!I10</f>
        <v>0.27833610480000004</v>
      </c>
      <c r="J11" s="53">
        <f>$B$5*'SDG&amp;E 2023 DR Allocations'!J10</f>
        <v>0.30759546879999999</v>
      </c>
      <c r="K11" s="52">
        <f>$B$5*'SDG&amp;E 2023 DR Allocations'!K10</f>
        <v>0.34370329840000002</v>
      </c>
      <c r="L11" s="52">
        <f>$B$5*'SDG&amp;E 2023 DR Allocations'!L10</f>
        <v>0.27734192320000001</v>
      </c>
      <c r="M11" s="52">
        <f>$B$5*'SDG&amp;E 2023 DR Allocations'!M10</f>
        <v>0</v>
      </c>
      <c r="N11" s="52">
        <f>$B$5*'SDG&amp;E 2023 DR Allocations'!N10</f>
        <v>0</v>
      </c>
    </row>
    <row r="12" spans="1:14" ht="30" x14ac:dyDescent="0.25">
      <c r="A12" s="47" t="s">
        <v>10</v>
      </c>
      <c r="B12" s="87">
        <f>'SDG&amp;E 2023 DR Allocations'!B11</f>
        <v>1</v>
      </c>
      <c r="C12" s="69">
        <f>$B$5*'SDG&amp;E 2023 DR Allocations'!C11</f>
        <v>0</v>
      </c>
      <c r="D12" s="69">
        <f>$B$5*'SDG&amp;E 2023 DR Allocations'!D11</f>
        <v>0</v>
      </c>
      <c r="E12" s="69">
        <f>$B$5*'SDG&amp;E 2023 DR Allocations'!E11</f>
        <v>0</v>
      </c>
      <c r="F12" s="69">
        <f>$B$5*'SDG&amp;E 2023 DR Allocations'!F11</f>
        <v>0.2562715424</v>
      </c>
      <c r="G12" s="70">
        <f>$B$5*'SDG&amp;E 2023 DR Allocations'!G11</f>
        <v>0.49981633280000004</v>
      </c>
      <c r="H12" s="70">
        <f>$B$5*'SDG&amp;E 2023 DR Allocations'!H11</f>
        <v>0.33449711760000006</v>
      </c>
      <c r="I12" s="70">
        <f>$B$5*'SDG&amp;E 2023 DR Allocations'!I11</f>
        <v>1.1031755120000002</v>
      </c>
      <c r="J12" s="53">
        <f>$B$5*'SDG&amp;E 2023 DR Allocations'!J11</f>
        <v>1.6162405120000001</v>
      </c>
      <c r="K12" s="70">
        <f>$B$5*'SDG&amp;E 2023 DR Allocations'!K11</f>
        <v>2.0226921120000001</v>
      </c>
      <c r="L12" s="70">
        <f>$B$5*'SDG&amp;E 2023 DR Allocations'!L11</f>
        <v>1.1041652</v>
      </c>
      <c r="M12" s="70">
        <f>$B$5*'SDG&amp;E 2023 DR Allocations'!M11</f>
        <v>0</v>
      </c>
      <c r="N12" s="70">
        <f>$B$5*'SDG&amp;E 2023 DR Allocations'!N11</f>
        <v>0</v>
      </c>
    </row>
    <row r="13" spans="1:14" ht="30" x14ac:dyDescent="0.25">
      <c r="A13" s="46" t="s">
        <v>11</v>
      </c>
      <c r="B13" s="92">
        <f>'SDG&amp;E 2023 DR Allocations'!B12</f>
        <v>1</v>
      </c>
      <c r="C13" s="71">
        <f>$B$5*'SDG&amp;E 2023 DR Allocations'!C12</f>
        <v>0</v>
      </c>
      <c r="D13" s="71">
        <f>$B$5*'SDG&amp;E 2023 DR Allocations'!D12</f>
        <v>0</v>
      </c>
      <c r="E13" s="71">
        <f>$B$5*'SDG&amp;E 2023 DR Allocations'!E12</f>
        <v>0</v>
      </c>
      <c r="F13" s="72">
        <f>$B$5*'SDG&amp;E 2023 DR Allocations'!F12</f>
        <v>0.71442668334787496</v>
      </c>
      <c r="G13" s="72">
        <f>$B$5*'SDG&amp;E 2023 DR Allocations'!G12</f>
        <v>1.1456462664630991</v>
      </c>
      <c r="H13" s="72">
        <f>$B$5*'SDG&amp;E 2023 DR Allocations'!H12</f>
        <v>1.0222420901697979</v>
      </c>
      <c r="I13" s="72">
        <f>$B$5*'SDG&amp;E 2023 DR Allocations'!I12</f>
        <v>1.9667807172261234</v>
      </c>
      <c r="J13" s="56">
        <f>$B$5*'SDG&amp;E 2023 DR Allocations'!J12</f>
        <v>2.6135092618023363</v>
      </c>
      <c r="K13" s="72">
        <f>$B$5*'SDG&amp;E 2023 DR Allocations'!K12</f>
        <v>1.9098515033117531</v>
      </c>
      <c r="L13" s="72">
        <f>$B$5*'SDG&amp;E 2023 DR Allocations'!L12</f>
        <v>1.6005409849650434</v>
      </c>
      <c r="M13" s="72">
        <f>$B$5*'SDG&amp;E 2023 DR Allocations'!M12</f>
        <v>0.32847592346491955</v>
      </c>
      <c r="N13" s="72">
        <f>$B$5*'SDG&amp;E 2023 DR Allocations'!N12</f>
        <v>0</v>
      </c>
    </row>
    <row r="14" spans="1:14" ht="30" x14ac:dyDescent="0.25">
      <c r="A14" s="47" t="s">
        <v>12</v>
      </c>
      <c r="B14" s="93">
        <f>'SDG&amp;E 2023 DR Allocations'!B13</f>
        <v>1</v>
      </c>
      <c r="C14" s="48">
        <f>$B$5*'SDG&amp;E 2023 DR Allocations'!C13</f>
        <v>0</v>
      </c>
      <c r="D14" s="48">
        <f>$B$5*'SDG&amp;E 2023 DR Allocations'!D13</f>
        <v>0</v>
      </c>
      <c r="E14" s="48">
        <f>$B$5*'SDG&amp;E 2023 DR Allocations'!E13</f>
        <v>0</v>
      </c>
      <c r="F14" s="48">
        <f>$B$5*'SDG&amp;E 2023 DR Allocations'!F13</f>
        <v>1.6561257976686581</v>
      </c>
      <c r="G14" s="54">
        <f>$B$5*'SDG&amp;E 2023 DR Allocations'!G13</f>
        <v>2.46383207550423</v>
      </c>
      <c r="H14" s="54">
        <f>$B$5*'SDG&amp;E 2023 DR Allocations'!H13</f>
        <v>1.8510984906033019</v>
      </c>
      <c r="I14" s="54">
        <f>$B$5*'SDG&amp;E 2023 DR Allocations'!I13</f>
        <v>4.0710621536429947</v>
      </c>
      <c r="J14" s="56">
        <f>$B$5*'SDG&amp;E 2023 DR Allocations'!J13</f>
        <v>5.2491538525676242</v>
      </c>
      <c r="K14" s="54">
        <f>$B$5*'SDG&amp;E 2023 DR Allocations'!K13</f>
        <v>6.764601225474423</v>
      </c>
      <c r="L14" s="54">
        <f>$B$5*'SDG&amp;E 2023 DR Allocations'!L13</f>
        <v>3.8991130686143589</v>
      </c>
      <c r="M14" s="54">
        <f>$B$5*'SDG&amp;E 2023 DR Allocations'!M13</f>
        <v>0.75771226775017875</v>
      </c>
      <c r="N14" s="54">
        <f>$B$5*'SDG&amp;E 2023 DR Allocations'!N13</f>
        <v>0</v>
      </c>
    </row>
    <row r="15" spans="1:14" ht="31.5" x14ac:dyDescent="0.25">
      <c r="A15" s="5" t="s">
        <v>39</v>
      </c>
      <c r="B15" s="5"/>
      <c r="C15" s="57">
        <f>SUM(C8:C14)</f>
        <v>1.1551780118942248</v>
      </c>
      <c r="D15" s="57">
        <f t="shared" ref="D15:N15" si="0">SUM(D8:D14)</f>
        <v>0.99260078334808333</v>
      </c>
      <c r="E15" s="57">
        <f t="shared" si="0"/>
        <v>1.278371869087219</v>
      </c>
      <c r="F15" s="57">
        <f t="shared" si="0"/>
        <v>4.016580580798955</v>
      </c>
      <c r="G15" s="57">
        <f t="shared" si="0"/>
        <v>7.428901723145751</v>
      </c>
      <c r="H15" s="57">
        <f t="shared" si="0"/>
        <v>6.7009884133678295</v>
      </c>
      <c r="I15" s="57">
        <f t="shared" si="0"/>
        <v>10.631715403500852</v>
      </c>
      <c r="J15" s="58">
        <f t="shared" si="0"/>
        <v>12.991925321479911</v>
      </c>
      <c r="K15" s="57">
        <f t="shared" si="0"/>
        <v>14.371090545725314</v>
      </c>
      <c r="L15" s="57">
        <f t="shared" si="0"/>
        <v>10.016412688047243</v>
      </c>
      <c r="M15" s="57">
        <f t="shared" si="0"/>
        <v>2.4024410484233547</v>
      </c>
      <c r="N15" s="57">
        <f t="shared" si="0"/>
        <v>0.96237921905517532</v>
      </c>
    </row>
    <row r="16" spans="1:14" ht="15.75" x14ac:dyDescent="0.25">
      <c r="A16" s="3"/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5.75" x14ac:dyDescent="0.25">
      <c r="A17" s="29" t="s">
        <v>40</v>
      </c>
      <c r="B17" s="29" t="s">
        <v>5</v>
      </c>
      <c r="C17" s="30">
        <f>C7</f>
        <v>44927</v>
      </c>
      <c r="D17" s="30">
        <f t="shared" ref="D17:N17" si="1">D7</f>
        <v>44958</v>
      </c>
      <c r="E17" s="30">
        <f t="shared" si="1"/>
        <v>44986</v>
      </c>
      <c r="F17" s="30">
        <f t="shared" si="1"/>
        <v>45017</v>
      </c>
      <c r="G17" s="30">
        <f t="shared" si="1"/>
        <v>45047</v>
      </c>
      <c r="H17" s="30">
        <f t="shared" si="1"/>
        <v>45078</v>
      </c>
      <c r="I17" s="30">
        <f t="shared" si="1"/>
        <v>45108</v>
      </c>
      <c r="J17" s="31">
        <f t="shared" si="1"/>
        <v>45139</v>
      </c>
      <c r="K17" s="30">
        <f t="shared" si="1"/>
        <v>45170</v>
      </c>
      <c r="L17" s="30">
        <f t="shared" si="1"/>
        <v>45200</v>
      </c>
      <c r="M17" s="30">
        <f t="shared" si="1"/>
        <v>45231</v>
      </c>
      <c r="N17" s="30">
        <f t="shared" si="1"/>
        <v>45261</v>
      </c>
    </row>
    <row r="18" spans="1:14" x14ac:dyDescent="0.25">
      <c r="A18" s="41" t="s">
        <v>15</v>
      </c>
      <c r="B18" s="94" t="str">
        <f>'SDG&amp;E 2023 DR Allocations'!B17</f>
        <v>1*</v>
      </c>
      <c r="C18" s="73">
        <f>$B$5*'SDG&amp;E 2023 DR Allocations'!C17</f>
        <v>0.62210910880000003</v>
      </c>
      <c r="D18" s="73">
        <f>$B$5*'SDG&amp;E 2023 DR Allocations'!D17</f>
        <v>0.62213826240000014</v>
      </c>
      <c r="E18" s="73">
        <f>$B$5*'SDG&amp;E 2023 DR Allocations'!E17</f>
        <v>0.65321150640000003</v>
      </c>
      <c r="F18" s="73">
        <f>$B$5*'SDG&amp;E 2023 DR Allocations'!F17</f>
        <v>0.61555141200000008</v>
      </c>
      <c r="G18" s="73">
        <f>$B$5*'SDG&amp;E 2023 DR Allocations'!G17</f>
        <v>0.68019414960000002</v>
      </c>
      <c r="H18" s="73">
        <f>$B$5*'SDG&amp;E 2023 DR Allocations'!H17</f>
        <v>0.70154072240000009</v>
      </c>
      <c r="I18" s="73">
        <f>$B$5*'SDG&amp;E 2023 DR Allocations'!I17</f>
        <v>0.74655596320000006</v>
      </c>
      <c r="J18" s="60">
        <f>$B$5*'SDG&amp;E 2023 DR Allocations'!J17</f>
        <v>0.80190911440000001</v>
      </c>
      <c r="K18" s="73">
        <f>$B$5*'SDG&amp;E 2023 DR Allocations'!K17</f>
        <v>0.80629958079999997</v>
      </c>
      <c r="L18" s="73">
        <f>$B$5*'SDG&amp;E 2023 DR Allocations'!L17</f>
        <v>0.77667492000000005</v>
      </c>
      <c r="M18" s="73">
        <f>$B$5*'SDG&amp;E 2023 DR Allocations'!M17</f>
        <v>0.66390002719999996</v>
      </c>
      <c r="N18" s="73">
        <f>$B$5*'SDG&amp;E 2023 DR Allocations'!N17</f>
        <v>0.59884223439999995</v>
      </c>
    </row>
    <row r="19" spans="1:14" x14ac:dyDescent="0.25">
      <c r="A19" s="43" t="s">
        <v>17</v>
      </c>
      <c r="B19" s="44" t="str">
        <f>'SDG&amp;E 2023 DR Allocations'!B18</f>
        <v>1*</v>
      </c>
      <c r="C19" s="74">
        <f>$B$5*'SDG&amp;E 2023 DR Allocations'!C18</f>
        <v>-1.0708110704000002</v>
      </c>
      <c r="D19" s="74">
        <f>$B$5*'SDG&amp;E 2023 DR Allocations'!D18</f>
        <v>-1.0781819992000001</v>
      </c>
      <c r="E19" s="74">
        <f>$B$5*'SDG&amp;E 2023 DR Allocations'!E18</f>
        <v>-1.1723013280000001</v>
      </c>
      <c r="F19" s="74">
        <f>$B$5*'SDG&amp;E 2023 DR Allocations'!F18</f>
        <v>-1.0742960216000002</v>
      </c>
      <c r="G19" s="74">
        <f>$B$5*'SDG&amp;E 2023 DR Allocations'!G18</f>
        <v>-1.177884352</v>
      </c>
      <c r="H19" s="74">
        <f>$B$5*'SDG&amp;E 2023 DR Allocations'!H18</f>
        <v>-1.2501688400000002</v>
      </c>
      <c r="I19" s="74">
        <f>$B$5*'SDG&amp;E 2023 DR Allocations'!I18</f>
        <v>-1.3299960000000002</v>
      </c>
      <c r="J19" s="60">
        <f>$B$5*'SDG&amp;E 2023 DR Allocations'!J18</f>
        <v>-1.404037376</v>
      </c>
      <c r="K19" s="74">
        <f>$B$5*'SDG&amp;E 2023 DR Allocations'!K18</f>
        <v>-1.4114364720000001</v>
      </c>
      <c r="L19" s="74">
        <f>$B$5*'SDG&amp;E 2023 DR Allocations'!L18</f>
        <v>-1.352127528</v>
      </c>
      <c r="M19" s="74">
        <f>$B$5*'SDG&amp;E 2023 DR Allocations'!M18</f>
        <v>-1.1077403520000002</v>
      </c>
      <c r="N19" s="74">
        <f>$B$5*'SDG&amp;E 2023 DR Allocations'!N18</f>
        <v>-1.0553435512</v>
      </c>
    </row>
    <row r="20" spans="1:14" x14ac:dyDescent="0.25">
      <c r="A20" s="41" t="s">
        <v>18</v>
      </c>
      <c r="B20" s="103">
        <f>'SDG&amp;E 2023 DR Allocations'!B19</f>
        <v>0</v>
      </c>
      <c r="C20" s="73">
        <f>$B$5*'SDG&amp;E 2023 DR Allocations'!C19</f>
        <v>0.26349902844428968</v>
      </c>
      <c r="D20" s="73">
        <f>$B$5*'SDG&amp;E 2023 DR Allocations'!D19</f>
        <v>0.26458201432228107</v>
      </c>
      <c r="E20" s="73">
        <f>$B$5*'SDG&amp;E 2023 DR Allocations'!E19</f>
        <v>0.78228346252441372</v>
      </c>
      <c r="F20" s="73">
        <f>$B$5*'SDG&amp;E 2023 DR Allocations'!F19</f>
        <v>0.78576027965545647</v>
      </c>
      <c r="G20" s="73">
        <f>$B$5*'SDG&amp;E 2023 DR Allocations'!G19</f>
        <v>0.2518224867582326</v>
      </c>
      <c r="H20" s="73">
        <f>$B$5*'SDG&amp;E 2023 DR Allocations'!H19</f>
        <v>0.72638119220733621</v>
      </c>
      <c r="I20" s="73">
        <f>$B$5*'SDG&amp;E 2023 DR Allocations'!I19</f>
        <v>0.85551318025588963</v>
      </c>
      <c r="J20" s="60">
        <f>$B$5*'SDG&amp;E 2023 DR Allocations'!J19</f>
        <v>0.90235450792312599</v>
      </c>
      <c r="K20" s="73">
        <f>$B$5*'SDG&amp;E 2023 DR Allocations'!K19</f>
        <v>1.0101756229400629</v>
      </c>
      <c r="L20" s="73">
        <f>$B$5*'SDG&amp;E 2023 DR Allocations'!L19</f>
        <v>0.81595904493331883</v>
      </c>
      <c r="M20" s="73">
        <f>$B$5*'SDG&amp;E 2023 DR Allocations'!M19</f>
        <v>0.27878194642066956</v>
      </c>
      <c r="N20" s="73">
        <f>$B$5*'SDG&amp;E 2023 DR Allocations'!N19</f>
        <v>0.29366810274124128</v>
      </c>
    </row>
    <row r="21" spans="1:14" x14ac:dyDescent="0.25">
      <c r="A21" s="43" t="s">
        <v>19</v>
      </c>
      <c r="B21" s="104">
        <f>'SDG&amp;E 2023 DR Allocations'!B20</f>
        <v>0</v>
      </c>
      <c r="C21" s="74">
        <f>$B$5*'SDG&amp;E 2023 DR Allocations'!C20</f>
        <v>5.870528182983402</v>
      </c>
      <c r="D21" s="74">
        <f>$B$5*'SDG&amp;E 2023 DR Allocations'!D20</f>
        <v>5.8291507797241184</v>
      </c>
      <c r="E21" s="74">
        <f>$B$5*'SDG&amp;E 2023 DR Allocations'!E20</f>
        <v>2.5638787193298356</v>
      </c>
      <c r="F21" s="74">
        <f>$B$5*'SDG&amp;E 2023 DR Allocations'!F20</f>
        <v>2.4970288715362603</v>
      </c>
      <c r="G21" s="74">
        <f>$B$5*'SDG&amp;E 2023 DR Allocations'!G20</f>
        <v>5.1929304809570356</v>
      </c>
      <c r="H21" s="74">
        <f>$B$5*'SDG&amp;E 2023 DR Allocations'!H20</f>
        <v>6.9685642852783252</v>
      </c>
      <c r="I21" s="74">
        <f>$B$5*'SDG&amp;E 2023 DR Allocations'!I20</f>
        <v>8.5266225814819396</v>
      </c>
      <c r="J21" s="60">
        <f>$B$5*'SDG&amp;E 2023 DR Allocations'!J20</f>
        <v>9.060908157348635</v>
      </c>
      <c r="K21" s="74">
        <f>$B$5*'SDG&amp;E 2023 DR Allocations'!K20</f>
        <v>10.548371818542481</v>
      </c>
      <c r="L21" s="74">
        <f>$B$5*'SDG&amp;E 2023 DR Allocations'!L20</f>
        <v>7.8385715637207083</v>
      </c>
      <c r="M21" s="74">
        <f>$B$5*'SDG&amp;E 2023 DR Allocations'!M20</f>
        <v>5.6118031311035184</v>
      </c>
      <c r="N21" s="74">
        <f>$B$5*'SDG&amp;E 2023 DR Allocations'!N20</f>
        <v>6.076348022460941</v>
      </c>
    </row>
    <row r="22" spans="1:14" x14ac:dyDescent="0.25">
      <c r="A22" s="41" t="s">
        <v>20</v>
      </c>
      <c r="B22" s="103">
        <f>'SDG&amp;E 2023 DR Allocations'!B21</f>
        <v>0</v>
      </c>
      <c r="C22" s="73">
        <f>$B$5*'SDG&amp;E 2023 DR Allocations'!C21</f>
        <v>4.0280874808</v>
      </c>
      <c r="D22" s="73">
        <f>$B$5*'SDG&amp;E 2023 DR Allocations'!D21</f>
        <v>0.62178779447999999</v>
      </c>
      <c r="E22" s="73">
        <f>$B$5*'SDG&amp;E 2023 DR Allocations'!E21</f>
        <v>0.97745717704000001</v>
      </c>
      <c r="F22" s="73">
        <f>$B$5*'SDG&amp;E 2023 DR Allocations'!F21</f>
        <v>4.4646777656000003</v>
      </c>
      <c r="G22" s="73">
        <f>$B$5*'SDG&amp;E 2023 DR Allocations'!G21</f>
        <v>2.7653246144000003</v>
      </c>
      <c r="H22" s="73">
        <f>$B$5*'SDG&amp;E 2023 DR Allocations'!H21</f>
        <v>11.865187496000001</v>
      </c>
      <c r="I22" s="73">
        <f>$B$5*'SDG&amp;E 2023 DR Allocations'!I21</f>
        <v>12.484431880000001</v>
      </c>
      <c r="J22" s="60">
        <f>$B$5*'SDG&amp;E 2023 DR Allocations'!J21</f>
        <v>24.119549248000002</v>
      </c>
      <c r="K22" s="73">
        <f>$B$5*'SDG&amp;E 2023 DR Allocations'!K21</f>
        <v>23.962883720000004</v>
      </c>
      <c r="L22" s="73">
        <f>$B$5*'SDG&amp;E 2023 DR Allocations'!L21</f>
        <v>10.3165830072</v>
      </c>
      <c r="M22" s="73">
        <f>$B$5*'SDG&amp;E 2023 DR Allocations'!M21</f>
        <v>3.9727724704000003</v>
      </c>
      <c r="N22" s="73">
        <f>$B$5*'SDG&amp;E 2023 DR Allocations'!N21</f>
        <v>5.4301431791999999</v>
      </c>
    </row>
    <row r="23" spans="1:14" x14ac:dyDescent="0.25">
      <c r="A23" s="43" t="s">
        <v>21</v>
      </c>
      <c r="B23" s="104">
        <f>'SDG&amp;E 2023 DR Allocations'!B22</f>
        <v>0</v>
      </c>
      <c r="C23" s="74">
        <f>$B$5*'SDG&amp;E 2023 DR Allocations'!C22</f>
        <v>0.19788646064000001</v>
      </c>
      <c r="D23" s="74">
        <f>$B$5*'SDG&amp;E 2023 DR Allocations'!D22</f>
        <v>0.11361539328</v>
      </c>
      <c r="E23" s="74">
        <f>$B$5*'SDG&amp;E 2023 DR Allocations'!E22</f>
        <v>0.11001526344000001</v>
      </c>
      <c r="F23" s="74">
        <f>$B$5*'SDG&amp;E 2023 DR Allocations'!F22</f>
        <v>0.23931772664000001</v>
      </c>
      <c r="G23" s="74">
        <f>$B$5*'SDG&amp;E 2023 DR Allocations'!G22</f>
        <v>0.35721244096000004</v>
      </c>
      <c r="H23" s="74">
        <f>$B$5*'SDG&amp;E 2023 DR Allocations'!H22</f>
        <v>0.49982339104000006</v>
      </c>
      <c r="I23" s="74">
        <f>$B$5*'SDG&amp;E 2023 DR Allocations'!I22</f>
        <v>0.71977136720000001</v>
      </c>
      <c r="J23" s="60">
        <f>$B$5*'SDG&amp;E 2023 DR Allocations'!J22</f>
        <v>0.75509051520000003</v>
      </c>
      <c r="K23" s="74">
        <f>$B$5*'SDG&amp;E 2023 DR Allocations'!K22</f>
        <v>0.80068926640000015</v>
      </c>
      <c r="L23" s="74">
        <f>$B$5*'SDG&amp;E 2023 DR Allocations'!L22</f>
        <v>0.23459245416000002</v>
      </c>
      <c r="M23" s="74">
        <f>$B$5*'SDG&amp;E 2023 DR Allocations'!M22</f>
        <v>0.29621003448000005</v>
      </c>
      <c r="N23" s="74">
        <f>$B$5*'SDG&amp;E 2023 DR Allocations'!N22</f>
        <v>0.23783365496000003</v>
      </c>
    </row>
    <row r="24" spans="1:14" x14ac:dyDescent="0.25">
      <c r="A24" s="41" t="s">
        <v>22</v>
      </c>
      <c r="B24" s="42" t="str">
        <f>'SDG&amp;E 2023 DR Allocations'!B23</f>
        <v>1*</v>
      </c>
      <c r="C24" s="73">
        <f>$B$5*'SDG&amp;E 2023 DR Allocations'!C23</f>
        <v>-3.6461128830909688E-3</v>
      </c>
      <c r="D24" s="73">
        <f>$B$5*'SDG&amp;E 2023 DR Allocations'!D23</f>
        <v>-3.6461128830909688E-3</v>
      </c>
      <c r="E24" s="73">
        <f>$B$5*'SDG&amp;E 2023 DR Allocations'!E23</f>
        <v>-3.6461128830909688E-3</v>
      </c>
      <c r="F24" s="73">
        <f>$B$5*'SDG&amp;E 2023 DR Allocations'!F23</f>
        <v>-6.2924854859709774E-3</v>
      </c>
      <c r="G24" s="73">
        <f>$B$5*'SDG&amp;E 2023 DR Allocations'!G23</f>
        <v>-7.7786644324660354E-3</v>
      </c>
      <c r="H24" s="73">
        <f>$B$5*'SDG&amp;E 2023 DR Allocations'!H23</f>
        <v>-5.9575869813561465E-3</v>
      </c>
      <c r="I24" s="73">
        <f>$B$5*'SDG&amp;E 2023 DR Allocations'!I23</f>
        <v>-1.029797172248364E-2</v>
      </c>
      <c r="J24" s="60">
        <f>$B$5*'SDG&amp;E 2023 DR Allocations'!J23</f>
        <v>-1.2794505923986489E-2</v>
      </c>
      <c r="K24" s="73">
        <f>$B$5*'SDG&amp;E 2023 DR Allocations'!K23</f>
        <v>-1.7334117269515992E-2</v>
      </c>
      <c r="L24" s="73">
        <f>$B$5*'SDG&amp;E 2023 DR Allocations'!L23</f>
        <v>-1.1661809700727473E-2</v>
      </c>
      <c r="M24" s="73">
        <f>$B$5*'SDG&amp;E 2023 DR Allocations'!M23</f>
        <v>-4.2601200819015507E-3</v>
      </c>
      <c r="N24" s="73">
        <f>$B$5*'SDG&amp;E 2023 DR Allocations'!N23</f>
        <v>-3.6461128830909688E-3</v>
      </c>
    </row>
    <row r="25" spans="1:14" x14ac:dyDescent="0.25">
      <c r="A25" s="43" t="s">
        <v>23</v>
      </c>
      <c r="B25" s="44" t="str">
        <f>'SDG&amp;E 2023 DR Allocations'!B24</f>
        <v>1*</v>
      </c>
      <c r="C25" s="74">
        <f>$B$5*'SDG&amp;E 2023 DR Allocations'!C24</f>
        <v>-4.2006499290466277E-3</v>
      </c>
      <c r="D25" s="74">
        <f>$B$5*'SDG&amp;E 2023 DR Allocations'!D24</f>
        <v>-4.2006499290466277E-3</v>
      </c>
      <c r="E25" s="74">
        <f>$B$5*'SDG&amp;E 2023 DR Allocations'!E24</f>
        <v>-4.2006499290466277E-3</v>
      </c>
      <c r="F25" s="74">
        <f>$B$5*'SDG&amp;E 2023 DR Allocations'!F24</f>
        <v>4.5448876190185568E-2</v>
      </c>
      <c r="G25" s="74">
        <f>$B$5*'SDG&amp;E 2023 DR Allocations'!G24</f>
        <v>7.9604792690277149E-2</v>
      </c>
      <c r="H25" s="74">
        <f>$B$5*'SDG&amp;E 2023 DR Allocations'!H24</f>
        <v>4.1360548973083534E-2</v>
      </c>
      <c r="I25" s="74">
        <f>$B$5*'SDG&amp;E 2023 DR Allocations'!I24</f>
        <v>9.5678673171997103E-2</v>
      </c>
      <c r="J25" s="60">
        <f>$B$5*'SDG&amp;E 2023 DR Allocations'!J24</f>
        <v>0.14576966400146518</v>
      </c>
      <c r="K25" s="74">
        <f>$B$5*'SDG&amp;E 2023 DR Allocations'!K24</f>
        <v>0.22556753625869772</v>
      </c>
      <c r="L25" s="74">
        <f>$B$5*'SDG&amp;E 2023 DR Allocations'!L24</f>
        <v>0.13571561193466183</v>
      </c>
      <c r="M25" s="74">
        <f>$B$5*'SDG&amp;E 2023 DR Allocations'!M24</f>
        <v>8.2798444747924811E-3</v>
      </c>
      <c r="N25" s="74">
        <f>$B$5*'SDG&amp;E 2023 DR Allocations'!N24</f>
        <v>-4.2006499290466277E-3</v>
      </c>
    </row>
    <row r="26" spans="1:14" x14ac:dyDescent="0.25">
      <c r="A26" s="41" t="s">
        <v>24</v>
      </c>
      <c r="B26" s="103">
        <f>'SDG&amp;E 2023 DR Allocations'!B25</f>
        <v>1</v>
      </c>
      <c r="C26" s="73">
        <f>$B$5*'SDG&amp;E 2023 DR Allocations'!C25</f>
        <v>0</v>
      </c>
      <c r="D26" s="73">
        <f>$B$5*'SDG&amp;E 2023 DR Allocations'!D25</f>
        <v>0</v>
      </c>
      <c r="E26" s="73">
        <f>$B$5*'SDG&amp;E 2023 DR Allocations'!E25</f>
        <v>0</v>
      </c>
      <c r="F26" s="73">
        <f>$B$5*'SDG&amp;E 2023 DR Allocations'!F25</f>
        <v>0.10636957760873025</v>
      </c>
      <c r="G26" s="73">
        <f>$B$5*'SDG&amp;E 2023 DR Allocations'!G25</f>
        <v>0.13484079890000589</v>
      </c>
      <c r="H26" s="73">
        <f>$B$5*'SDG&amp;E 2023 DR Allocations'!H25</f>
        <v>0.11793562447173708</v>
      </c>
      <c r="I26" s="73">
        <f>$B$5*'SDG&amp;E 2023 DR Allocations'!I25</f>
        <v>0.2103457859917999</v>
      </c>
      <c r="J26" s="60">
        <f>$B$5*'SDG&amp;E 2023 DR Allocations'!J25</f>
        <v>0.22045272897316034</v>
      </c>
      <c r="K26" s="73">
        <f>$B$5*'SDG&amp;E 2023 DR Allocations'!K25</f>
        <v>0.16381302077078683</v>
      </c>
      <c r="L26" s="73">
        <f>$B$5*'SDG&amp;E 2023 DR Allocations'!L25</f>
        <v>0.16029112313259794</v>
      </c>
      <c r="M26" s="73">
        <f>$B$5*'SDG&amp;E 2023 DR Allocations'!M25</f>
        <v>6.0866728018057967E-2</v>
      </c>
      <c r="N26" s="73">
        <f>$B$5*'SDG&amp;E 2023 DR Allocations'!N25</f>
        <v>0</v>
      </c>
    </row>
    <row r="27" spans="1:14" x14ac:dyDescent="0.25">
      <c r="A27" s="43" t="s">
        <v>25</v>
      </c>
      <c r="B27" s="44" t="str">
        <f>'SDG&amp;E 2023 DR Allocations'!B26</f>
        <v>1*</v>
      </c>
      <c r="C27" s="74">
        <f>$B$5*'SDG&amp;E 2023 DR Allocations'!C26</f>
        <v>3.2117010383605904</v>
      </c>
      <c r="D27" s="74">
        <f>$B$5*'SDG&amp;E 2023 DR Allocations'!D26</f>
        <v>3.1551667976379356</v>
      </c>
      <c r="E27" s="74">
        <f>$B$5*'SDG&amp;E 2023 DR Allocations'!E26</f>
        <v>2.0396607704162597</v>
      </c>
      <c r="F27" s="74">
        <f>$B$5*'SDG&amp;E 2023 DR Allocations'!F26</f>
        <v>2.0491569194793704</v>
      </c>
      <c r="G27" s="74">
        <f>$B$5*'SDG&amp;E 2023 DR Allocations'!G26</f>
        <v>2.8503610820770251</v>
      </c>
      <c r="H27" s="74">
        <f>$B$5*'SDG&amp;E 2023 DR Allocations'!H26</f>
        <v>2.2670031414031979</v>
      </c>
      <c r="I27" s="74">
        <f>$B$5*'SDG&amp;E 2023 DR Allocations'!I26</f>
        <v>2.3683209190368602</v>
      </c>
      <c r="J27" s="60">
        <f>$B$5*'SDG&amp;E 2023 DR Allocations'!J26</f>
        <v>2.3995470771789531</v>
      </c>
      <c r="K27" s="74">
        <f>$B$5*'SDG&amp;E 2023 DR Allocations'!K26</f>
        <v>2.4828670902252234</v>
      </c>
      <c r="L27" s="74">
        <f>$B$5*'SDG&amp;E 2023 DR Allocations'!L26</f>
        <v>2.3393346824646031</v>
      </c>
      <c r="M27" s="74">
        <f>$B$5*'SDG&amp;E 2023 DR Allocations'!M26</f>
        <v>3.0363474769592242</v>
      </c>
      <c r="N27" s="74">
        <f>$B$5*'SDG&amp;E 2023 DR Allocations'!N26</f>
        <v>3.2874023914337109</v>
      </c>
    </row>
    <row r="28" spans="1:14" x14ac:dyDescent="0.25">
      <c r="A28" s="41" t="s">
        <v>26</v>
      </c>
      <c r="B28" s="42" t="str">
        <f>'SDG&amp;E 2023 DR Allocations'!B27</f>
        <v>1*</v>
      </c>
      <c r="C28" s="73">
        <f>$B$5*'SDG&amp;E 2023 DR Allocations'!C27</f>
        <v>0</v>
      </c>
      <c r="D28" s="73">
        <f>$B$5*'SDG&amp;E 2023 DR Allocations'!D27</f>
        <v>0</v>
      </c>
      <c r="E28" s="73">
        <f>$B$5*'SDG&amp;E 2023 DR Allocations'!E27</f>
        <v>0</v>
      </c>
      <c r="F28" s="73">
        <f>$B$5*'SDG&amp;E 2023 DR Allocations'!F27</f>
        <v>0</v>
      </c>
      <c r="G28" s="73">
        <f>$B$5*'SDG&amp;E 2023 DR Allocations'!G27</f>
        <v>0</v>
      </c>
      <c r="H28" s="73">
        <f>$B$5*'SDG&amp;E 2023 DR Allocations'!H27</f>
        <v>0</v>
      </c>
      <c r="I28" s="73">
        <f>$B$5*'SDG&amp;E 2023 DR Allocations'!I27</f>
        <v>0</v>
      </c>
      <c r="J28" s="60">
        <f>$B$5*'SDG&amp;E 2023 DR Allocations'!J27</f>
        <v>0</v>
      </c>
      <c r="K28" s="73">
        <f>$B$5*'SDG&amp;E 2023 DR Allocations'!K27</f>
        <v>0</v>
      </c>
      <c r="L28" s="73">
        <f>$B$5*'SDG&amp;E 2023 DR Allocations'!L27</f>
        <v>0</v>
      </c>
      <c r="M28" s="73">
        <f>$B$5*'SDG&amp;E 2023 DR Allocations'!M27</f>
        <v>0</v>
      </c>
      <c r="N28" s="73">
        <f>$B$5*'SDG&amp;E 2023 DR Allocations'!N27</f>
        <v>0</v>
      </c>
    </row>
    <row r="29" spans="1:14" x14ac:dyDescent="0.25">
      <c r="A29" s="43" t="s">
        <v>27</v>
      </c>
      <c r="B29" s="104">
        <f>'SDG&amp;E 2023 DR Allocations'!B28</f>
        <v>1</v>
      </c>
      <c r="C29" s="74">
        <f>$B$5*'SDG&amp;E 2023 DR Allocations'!C28</f>
        <v>2.8388719871640246E-2</v>
      </c>
      <c r="D29" s="74">
        <f>$B$5*'SDG&amp;E 2023 DR Allocations'!D28</f>
        <v>2.4444561719894377E-2</v>
      </c>
      <c r="E29" s="74">
        <f>$B$5*'SDG&amp;E 2023 DR Allocations'!E28</f>
        <v>2.9694710657000564E-2</v>
      </c>
      <c r="F29" s="74">
        <f>$B$5*'SDG&amp;E 2023 DR Allocations'!F28</f>
        <v>2.9735596999526045E-2</v>
      </c>
      <c r="G29" s="74">
        <f>$B$5*'SDG&amp;E 2023 DR Allocations'!G28</f>
        <v>2.1941847205162013E-2</v>
      </c>
      <c r="H29" s="74">
        <f>$B$5*'SDG&amp;E 2023 DR Allocations'!H28</f>
        <v>2.9275380671024323E-2</v>
      </c>
      <c r="I29" s="74">
        <f>$B$5*'SDG&amp;E 2023 DR Allocations'!I28</f>
        <v>4.4156384348869281E-2</v>
      </c>
      <c r="J29" s="60">
        <f>$B$5*'SDG&amp;E 2023 DR Allocations'!J28</f>
        <v>5.0053608447313325E-2</v>
      </c>
      <c r="K29" s="74">
        <f>$B$5*'SDG&amp;E 2023 DR Allocations'!K28</f>
        <v>5.3550080746412258E-2</v>
      </c>
      <c r="L29" s="74">
        <f>$B$5*'SDG&amp;E 2023 DR Allocations'!L28</f>
        <v>3.3547668665647533E-2</v>
      </c>
      <c r="M29" s="74">
        <f>$B$5*'SDG&amp;E 2023 DR Allocations'!M28</f>
        <v>2.4359802380204191E-2</v>
      </c>
      <c r="N29" s="74">
        <f>$B$5*'SDG&amp;E 2023 DR Allocations'!N28</f>
        <v>2.9904231727123257E-2</v>
      </c>
    </row>
    <row r="30" spans="1:14" ht="31.5" x14ac:dyDescent="0.25">
      <c r="A30" s="6" t="s">
        <v>41</v>
      </c>
      <c r="B30" s="27"/>
      <c r="C30" s="62">
        <f>SUM(C18:C29)</f>
        <v>13.143542186687785</v>
      </c>
      <c r="D30" s="62">
        <f t="shared" ref="D30:N30" si="2">SUM(D18:D29)</f>
        <v>9.5448568415520914</v>
      </c>
      <c r="E30" s="62">
        <f t="shared" si="2"/>
        <v>5.9760535189953732</v>
      </c>
      <c r="F30" s="62">
        <f t="shared" si="2"/>
        <v>9.7524585186235591</v>
      </c>
      <c r="G30" s="62">
        <f t="shared" si="2"/>
        <v>11.148569677115272</v>
      </c>
      <c r="H30" s="62">
        <f t="shared" si="2"/>
        <v>21.960945355463348</v>
      </c>
      <c r="I30" s="62">
        <f t="shared" si="2"/>
        <v>24.711102762964877</v>
      </c>
      <c r="J30" s="63">
        <f t="shared" si="2"/>
        <v>37.038802739548665</v>
      </c>
      <c r="K30" s="62">
        <f t="shared" si="2"/>
        <v>38.625447147414157</v>
      </c>
      <c r="L30" s="62">
        <f t="shared" si="2"/>
        <v>21.287480738510812</v>
      </c>
      <c r="M30" s="62">
        <f t="shared" si="2"/>
        <v>12.841320989354564</v>
      </c>
      <c r="N30" s="62">
        <f t="shared" si="2"/>
        <v>14.890951502910877</v>
      </c>
    </row>
    <row r="31" spans="1:14" ht="15.75" x14ac:dyDescent="0.25">
      <c r="A31" s="19"/>
      <c r="B31" s="28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ht="15.75" x14ac:dyDescent="0.25">
      <c r="A32" s="6" t="s">
        <v>42</v>
      </c>
      <c r="B32" s="27"/>
      <c r="C32" s="62">
        <f>SUM(C15,C30)</f>
        <v>14.298720198582011</v>
      </c>
      <c r="D32" s="62">
        <f t="shared" ref="D32:N32" si="3">SUM(D15,D30)</f>
        <v>10.537457624900174</v>
      </c>
      <c r="E32" s="62">
        <f t="shared" si="3"/>
        <v>7.2544253880825922</v>
      </c>
      <c r="F32" s="62">
        <f t="shared" si="3"/>
        <v>13.769039099422514</v>
      </c>
      <c r="G32" s="62">
        <f t="shared" si="3"/>
        <v>18.577471400261025</v>
      </c>
      <c r="H32" s="62">
        <f t="shared" si="3"/>
        <v>28.661933768831176</v>
      </c>
      <c r="I32" s="62">
        <f t="shared" si="3"/>
        <v>35.342818166465733</v>
      </c>
      <c r="J32" s="63">
        <f t="shared" si="3"/>
        <v>50.030728061028576</v>
      </c>
      <c r="K32" s="62">
        <f t="shared" si="3"/>
        <v>52.996537693139473</v>
      </c>
      <c r="L32" s="62">
        <f t="shared" si="3"/>
        <v>31.303893426558055</v>
      </c>
      <c r="M32" s="62">
        <f t="shared" si="3"/>
        <v>15.24376203777792</v>
      </c>
      <c r="N32" s="62">
        <f t="shared" si="3"/>
        <v>15.853330721966053</v>
      </c>
    </row>
    <row r="34" spans="1:14" x14ac:dyDescent="0.25">
      <c r="A34" s="88"/>
      <c r="B34" s="4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</row>
    <row r="35" spans="1:14" x14ac:dyDescent="0.25">
      <c r="A35" s="88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8" spans="1:14" x14ac:dyDescent="0.25">
      <c r="A38" s="114" t="s">
        <v>30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</row>
    <row r="39" spans="1:14" x14ac:dyDescent="0.25">
      <c r="A39" s="114" t="s">
        <v>31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</row>
  </sheetData>
  <mergeCells count="6">
    <mergeCell ref="A39:N39"/>
    <mergeCell ref="A1:N1"/>
    <mergeCell ref="A2:N2"/>
    <mergeCell ref="A3:N3"/>
    <mergeCell ref="A4:N4"/>
    <mergeCell ref="A38:N38"/>
  </mergeCells>
  <pageMargins left="0.75" right="0.75" top="1" bottom="1" header="0.5" footer="0.5"/>
  <pageSetup orientation="portrait" horizontalDpi="4294967292" verticalDpi="4294967292"/>
  <ignoredErrors>
    <ignoredError sqref="B5" numberStoredAsText="1"/>
    <ignoredError sqref="C15:N15 C30:N30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workbookViewId="0">
      <selection activeCell="A34" sqref="A34"/>
    </sheetView>
  </sheetViews>
  <sheetFormatPr defaultColWidth="11.42578125" defaultRowHeight="15" x14ac:dyDescent="0.25"/>
  <cols>
    <col min="1" max="1" width="61.7109375" customWidth="1"/>
    <col min="2" max="2" width="13.28515625" customWidth="1"/>
  </cols>
  <sheetData>
    <row r="1" spans="1:14" ht="15.75" x14ac:dyDescent="0.25">
      <c r="A1" s="123" t="s">
        <v>43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x14ac:dyDescent="0.25">
      <c r="A2" s="124" t="s">
        <v>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x14ac:dyDescent="0.25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ht="15.75" x14ac:dyDescent="0.25">
      <c r="A4" s="125" t="s">
        <v>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75" x14ac:dyDescent="0.25">
      <c r="A6" s="23" t="s">
        <v>44</v>
      </c>
      <c r="B6" s="23" t="s">
        <v>5</v>
      </c>
      <c r="C6" s="24">
        <v>45292</v>
      </c>
      <c r="D6" s="24">
        <v>45323</v>
      </c>
      <c r="E6" s="24">
        <v>45352</v>
      </c>
      <c r="F6" s="24">
        <v>45383</v>
      </c>
      <c r="G6" s="24">
        <v>45413</v>
      </c>
      <c r="H6" s="24">
        <v>45444</v>
      </c>
      <c r="I6" s="24">
        <v>45474</v>
      </c>
      <c r="J6" s="25">
        <v>45505</v>
      </c>
      <c r="K6" s="24">
        <v>45536</v>
      </c>
      <c r="L6" s="24">
        <v>45566</v>
      </c>
      <c r="M6" s="24">
        <v>45597</v>
      </c>
      <c r="N6" s="24">
        <v>45627</v>
      </c>
    </row>
    <row r="7" spans="1:14" ht="15" customHeight="1" x14ac:dyDescent="0.25">
      <c r="A7" s="11" t="s">
        <v>6</v>
      </c>
      <c r="B7" s="87">
        <f>'SDG&amp;E 2022 DR Allocations'!B7</f>
        <v>1</v>
      </c>
      <c r="C7" s="48">
        <v>1.1539945602417001</v>
      </c>
      <c r="D7" s="54">
        <v>1.0056576728820801</v>
      </c>
      <c r="E7" s="54">
        <v>1.2663975954055799</v>
      </c>
      <c r="F7" s="54">
        <v>1.1754661798477199</v>
      </c>
      <c r="G7" s="54">
        <v>1.1462255716323899</v>
      </c>
      <c r="H7" s="54">
        <v>1.3204914331436199</v>
      </c>
      <c r="I7" s="54">
        <v>1.26099634170532</v>
      </c>
      <c r="J7" s="56">
        <v>1.2546691894531301</v>
      </c>
      <c r="K7" s="54">
        <v>1.36855256557465</v>
      </c>
      <c r="L7" s="54">
        <v>1.19064116477966</v>
      </c>
      <c r="M7" s="54">
        <v>1.3009605407714799</v>
      </c>
      <c r="N7" s="54">
        <v>0.97808331251144398</v>
      </c>
    </row>
    <row r="8" spans="1:14" x14ac:dyDescent="0.25">
      <c r="A8" s="12" t="s">
        <v>7</v>
      </c>
      <c r="B8" s="92">
        <f>'SDG&amp;E 2022 DR Allocations'!B8</f>
        <v>1</v>
      </c>
      <c r="C8" s="71">
        <v>0</v>
      </c>
      <c r="D8" s="71">
        <v>0</v>
      </c>
      <c r="E8" s="71">
        <v>0</v>
      </c>
      <c r="F8" s="71">
        <v>0</v>
      </c>
      <c r="G8" s="72">
        <v>1.574991</v>
      </c>
      <c r="H8" s="72">
        <v>1.574991</v>
      </c>
      <c r="I8" s="72">
        <v>1.574991</v>
      </c>
      <c r="J8" s="56">
        <v>1.574991</v>
      </c>
      <c r="K8" s="72">
        <v>1.574991</v>
      </c>
      <c r="L8" s="72">
        <v>1.574991</v>
      </c>
      <c r="M8" s="72">
        <v>0</v>
      </c>
      <c r="N8" s="72">
        <v>0</v>
      </c>
    </row>
    <row r="9" spans="1:14" x14ac:dyDescent="0.25">
      <c r="A9" s="11" t="s">
        <v>8</v>
      </c>
      <c r="B9" s="87">
        <f>'SDG&amp;E 2022 DR Allocations'!B9</f>
        <v>1</v>
      </c>
      <c r="C9" s="48">
        <v>0</v>
      </c>
      <c r="D9" s="54">
        <v>0</v>
      </c>
      <c r="E9" s="54">
        <v>0</v>
      </c>
      <c r="F9" s="54">
        <v>0</v>
      </c>
      <c r="G9" s="78">
        <v>0.2303994</v>
      </c>
      <c r="H9" s="78">
        <v>0.2303994</v>
      </c>
      <c r="I9" s="78">
        <v>0.2303994</v>
      </c>
      <c r="J9" s="56">
        <v>0.2303994</v>
      </c>
      <c r="K9" s="78">
        <v>0.2303994</v>
      </c>
      <c r="L9" s="78">
        <v>0.2303994</v>
      </c>
      <c r="M9" s="54">
        <v>0</v>
      </c>
      <c r="N9" s="54">
        <v>0</v>
      </c>
    </row>
    <row r="10" spans="1:14" ht="30" x14ac:dyDescent="0.25">
      <c r="A10" s="12" t="s">
        <v>9</v>
      </c>
      <c r="B10" s="92">
        <f>'SDG&amp;E 2022 DR Allocations'!B10</f>
        <v>1</v>
      </c>
      <c r="C10" s="51">
        <v>0</v>
      </c>
      <c r="D10" s="79">
        <v>0</v>
      </c>
      <c r="E10" s="79">
        <v>0</v>
      </c>
      <c r="F10" s="79">
        <v>0.18754180000000001</v>
      </c>
      <c r="G10" s="79">
        <v>0.2071318</v>
      </c>
      <c r="H10" s="79">
        <v>0.191584</v>
      </c>
      <c r="I10" s="79">
        <v>0.2474953</v>
      </c>
      <c r="J10" s="56">
        <v>0.27356819999999998</v>
      </c>
      <c r="K10" s="79">
        <v>0.30574509999999999</v>
      </c>
      <c r="L10" s="79">
        <v>0.24660889999999999</v>
      </c>
      <c r="M10" s="79">
        <v>0</v>
      </c>
      <c r="N10" s="79">
        <v>0</v>
      </c>
    </row>
    <row r="11" spans="1:14" ht="30" x14ac:dyDescent="0.25">
      <c r="A11" s="77" t="s">
        <v>10</v>
      </c>
      <c r="B11" s="87">
        <f>'SDG&amp;E 2022 DR Allocations'!B11</f>
        <v>1</v>
      </c>
      <c r="C11" s="69">
        <v>0</v>
      </c>
      <c r="D11" s="80">
        <v>0</v>
      </c>
      <c r="E11" s="80">
        <v>0</v>
      </c>
      <c r="F11" s="80">
        <v>0.23640120000000001</v>
      </c>
      <c r="G11" s="80">
        <v>0.46114759999999999</v>
      </c>
      <c r="H11" s="80">
        <v>0.30865930000000003</v>
      </c>
      <c r="I11" s="80">
        <v>1.0178670000000001</v>
      </c>
      <c r="J11" s="56">
        <v>1.491377</v>
      </c>
      <c r="K11" s="80">
        <v>1.866044</v>
      </c>
      <c r="L11" s="80">
        <v>1.0186949999999999</v>
      </c>
      <c r="M11" s="80">
        <v>0</v>
      </c>
      <c r="N11" s="80">
        <v>0</v>
      </c>
    </row>
    <row r="12" spans="1:14" ht="30" x14ac:dyDescent="0.25">
      <c r="A12" s="12" t="s">
        <v>11</v>
      </c>
      <c r="B12" s="92">
        <f>'SDG&amp;E 2022 DR Allocations'!B12</f>
        <v>1</v>
      </c>
      <c r="C12" s="71">
        <v>0</v>
      </c>
      <c r="D12" s="72">
        <v>0</v>
      </c>
      <c r="E12" s="72">
        <v>0</v>
      </c>
      <c r="F12" s="72">
        <v>0.58946158518663005</v>
      </c>
      <c r="G12" s="72">
        <v>0.93832189101683305</v>
      </c>
      <c r="H12" s="72">
        <v>0.8381052460074</v>
      </c>
      <c r="I12" s="72">
        <v>1.60594452047393</v>
      </c>
      <c r="J12" s="56">
        <v>2.12356256468119</v>
      </c>
      <c r="K12" s="72">
        <v>1.54485051409468</v>
      </c>
      <c r="L12" s="72">
        <v>1.3066362376968601</v>
      </c>
      <c r="M12" s="72">
        <v>0.271742751627919</v>
      </c>
      <c r="N12" s="72">
        <v>0</v>
      </c>
    </row>
    <row r="13" spans="1:14" ht="30" x14ac:dyDescent="0.25">
      <c r="A13" s="77" t="s">
        <v>12</v>
      </c>
      <c r="B13" s="93">
        <f>'SDG&amp;E 2022 DR Allocations'!B13</f>
        <v>1</v>
      </c>
      <c r="C13" s="48">
        <v>0</v>
      </c>
      <c r="D13" s="48">
        <v>0</v>
      </c>
      <c r="E13" s="48">
        <v>0</v>
      </c>
      <c r="F13" s="54">
        <v>1.6377785643945699</v>
      </c>
      <c r="G13" s="54">
        <v>2.4336609767516801</v>
      </c>
      <c r="H13" s="54">
        <v>1.82981371655798</v>
      </c>
      <c r="I13" s="54">
        <v>4.0213249277772896</v>
      </c>
      <c r="J13" s="56">
        <v>5.1813332347704497</v>
      </c>
      <c r="K13" s="54">
        <v>6.6768136115091199</v>
      </c>
      <c r="L13" s="54">
        <v>3.8487799870436898</v>
      </c>
      <c r="M13" s="54">
        <v>0.74999909226970296</v>
      </c>
      <c r="N13" s="54">
        <v>0</v>
      </c>
    </row>
    <row r="14" spans="1:14" ht="31.5" x14ac:dyDescent="0.25">
      <c r="A14" s="13" t="s">
        <v>45</v>
      </c>
      <c r="B14" s="13"/>
      <c r="C14" s="57">
        <f t="shared" ref="C14:N14" si="0">SUM(C7:C13)</f>
        <v>1.1539945602417001</v>
      </c>
      <c r="D14" s="57">
        <f t="shared" si="0"/>
        <v>1.0056576728820801</v>
      </c>
      <c r="E14" s="57">
        <f t="shared" si="0"/>
        <v>1.2663975954055799</v>
      </c>
      <c r="F14" s="57">
        <f t="shared" si="0"/>
        <v>3.8266493294289203</v>
      </c>
      <c r="G14" s="57">
        <f t="shared" si="0"/>
        <v>6.9918782394009034</v>
      </c>
      <c r="H14" s="57">
        <f t="shared" si="0"/>
        <v>6.2940440957090003</v>
      </c>
      <c r="I14" s="57">
        <f t="shared" si="0"/>
        <v>9.9590184899565397</v>
      </c>
      <c r="J14" s="58">
        <f t="shared" si="0"/>
        <v>12.129900588904771</v>
      </c>
      <c r="K14" s="57">
        <f t="shared" si="0"/>
        <v>13.56739619117845</v>
      </c>
      <c r="L14" s="57">
        <f t="shared" si="0"/>
        <v>9.4167516895202095</v>
      </c>
      <c r="M14" s="57">
        <f t="shared" si="0"/>
        <v>2.3227023846691019</v>
      </c>
      <c r="N14" s="57">
        <f t="shared" si="0"/>
        <v>0.97808331251144398</v>
      </c>
    </row>
    <row r="15" spans="1:14" ht="15.75" x14ac:dyDescent="0.25">
      <c r="A15" s="33"/>
      <c r="B15" s="3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31.5" x14ac:dyDescent="0.25">
      <c r="A16" s="29" t="s">
        <v>40</v>
      </c>
      <c r="B16" s="23" t="s">
        <v>5</v>
      </c>
      <c r="C16" s="24">
        <f>C6</f>
        <v>45292</v>
      </c>
      <c r="D16" s="24">
        <f t="shared" ref="D16:N16" si="1">D6</f>
        <v>45323</v>
      </c>
      <c r="E16" s="24">
        <f t="shared" si="1"/>
        <v>45352</v>
      </c>
      <c r="F16" s="24">
        <f t="shared" si="1"/>
        <v>45383</v>
      </c>
      <c r="G16" s="24">
        <f t="shared" si="1"/>
        <v>45413</v>
      </c>
      <c r="H16" s="24">
        <f t="shared" si="1"/>
        <v>45444</v>
      </c>
      <c r="I16" s="24">
        <f t="shared" si="1"/>
        <v>45474</v>
      </c>
      <c r="J16" s="25">
        <f t="shared" si="1"/>
        <v>45505</v>
      </c>
      <c r="K16" s="24">
        <f t="shared" si="1"/>
        <v>45536</v>
      </c>
      <c r="L16" s="24">
        <f t="shared" si="1"/>
        <v>45566</v>
      </c>
      <c r="M16" s="24">
        <f t="shared" si="1"/>
        <v>45597</v>
      </c>
      <c r="N16" s="24">
        <f t="shared" si="1"/>
        <v>45627</v>
      </c>
    </row>
    <row r="17" spans="1:14" x14ac:dyDescent="0.25">
      <c r="A17" s="105" t="s">
        <v>15</v>
      </c>
      <c r="B17" s="98" t="str">
        <f>'SDG&amp;E 2022 DR Allocations'!B17</f>
        <v>1*</v>
      </c>
      <c r="C17" s="97">
        <v>0.52842520000000004</v>
      </c>
      <c r="D17" s="97">
        <v>0.52844990000000003</v>
      </c>
      <c r="E17" s="97">
        <v>0.5548438</v>
      </c>
      <c r="F17" s="97">
        <v>0.52285499999999996</v>
      </c>
      <c r="G17" s="97">
        <v>0.57776309999999997</v>
      </c>
      <c r="H17" s="97">
        <v>0.59589519999999996</v>
      </c>
      <c r="I17" s="97">
        <v>0.63413140000000001</v>
      </c>
      <c r="J17" s="81">
        <v>0.68114889999999995</v>
      </c>
      <c r="K17" s="97">
        <v>0.68487819999999999</v>
      </c>
      <c r="L17" s="97">
        <v>0.65971469999999999</v>
      </c>
      <c r="M17" s="97">
        <v>0.5639227</v>
      </c>
      <c r="N17" s="97">
        <v>0.50866210000000001</v>
      </c>
    </row>
    <row r="18" spans="1:14" x14ac:dyDescent="0.25">
      <c r="A18" s="105" t="s">
        <v>17</v>
      </c>
      <c r="B18" s="99" t="str">
        <f>'SDG&amp;E 2022 DR Allocations'!B18</f>
        <v>1*</v>
      </c>
      <c r="C18" s="97">
        <v>-0.90869129999999998</v>
      </c>
      <c r="D18" s="97">
        <v>-0.91494640000000005</v>
      </c>
      <c r="E18" s="97">
        <v>-0.99481589999999998</v>
      </c>
      <c r="F18" s="97">
        <v>-0.91164860000000003</v>
      </c>
      <c r="G18" s="97">
        <v>-0.9995539</v>
      </c>
      <c r="H18" s="97">
        <v>-1.060894</v>
      </c>
      <c r="I18" s="97">
        <v>-1.128636</v>
      </c>
      <c r="J18" s="81">
        <v>-1.191468</v>
      </c>
      <c r="K18" s="97">
        <v>-1.1977469999999999</v>
      </c>
      <c r="L18" s="97">
        <v>-1.1474169999999999</v>
      </c>
      <c r="M18" s="97">
        <v>-0.94002940000000001</v>
      </c>
      <c r="N18" s="97">
        <v>-0.89556559999999996</v>
      </c>
    </row>
    <row r="19" spans="1:14" x14ac:dyDescent="0.25">
      <c r="A19" s="105" t="s">
        <v>18</v>
      </c>
      <c r="B19" s="101">
        <f>'SDG&amp;E 2022 DR Allocations'!B19</f>
        <v>0</v>
      </c>
      <c r="C19" s="97">
        <v>0.26615965366363498</v>
      </c>
      <c r="D19" s="97">
        <v>0.26714777946472201</v>
      </c>
      <c r="E19" s="97">
        <v>0.80469536781311002</v>
      </c>
      <c r="F19" s="97">
        <v>0.80786758661270097</v>
      </c>
      <c r="G19" s="97">
        <v>0.25550580024719199</v>
      </c>
      <c r="H19" s="97">
        <v>0.72531163692474399</v>
      </c>
      <c r="I19" s="97">
        <v>0.84313273429870605</v>
      </c>
      <c r="J19" s="81">
        <v>0.88587123155593905</v>
      </c>
      <c r="K19" s="97">
        <v>0.98424810171127297</v>
      </c>
      <c r="L19" s="97">
        <v>0.80704313516616799</v>
      </c>
      <c r="M19" s="97">
        <v>0.28010389208793601</v>
      </c>
      <c r="N19" s="97">
        <v>0.29368627071380599</v>
      </c>
    </row>
    <row r="20" spans="1:14" x14ac:dyDescent="0.25">
      <c r="A20" s="105" t="s">
        <v>19</v>
      </c>
      <c r="B20" s="101">
        <f>'SDG&amp;E 2022 DR Allocations'!B20</f>
        <v>0</v>
      </c>
      <c r="C20" s="97">
        <v>5.3563213348388699</v>
      </c>
      <c r="D20" s="97">
        <v>5.3185682296752903</v>
      </c>
      <c r="E20" s="97">
        <v>2.33930540084839</v>
      </c>
      <c r="F20" s="97">
        <v>2.2783110141754199</v>
      </c>
      <c r="G20" s="97">
        <v>4.7380752563476598</v>
      </c>
      <c r="H20" s="97">
        <v>6.3581790924072301</v>
      </c>
      <c r="I20" s="97">
        <v>7.7797651290893599</v>
      </c>
      <c r="J20" s="81">
        <v>8.2672519683837908</v>
      </c>
      <c r="K20" s="97">
        <v>9.6244268417358398</v>
      </c>
      <c r="L20" s="97">
        <v>7.1519813537597701</v>
      </c>
      <c r="M20" s="97">
        <v>5.1202583312988299</v>
      </c>
      <c r="N20" s="97">
        <v>5.5441131591796902</v>
      </c>
    </row>
    <row r="21" spans="1:14" x14ac:dyDescent="0.25">
      <c r="A21" s="105" t="s">
        <v>20</v>
      </c>
      <c r="B21" s="101">
        <f>'SDG&amp;E 2022 DR Allocations'!B21</f>
        <v>0</v>
      </c>
      <c r="C21" s="97">
        <v>3.6885151</v>
      </c>
      <c r="D21" s="97">
        <v>0.56937037000000001</v>
      </c>
      <c r="E21" s="97">
        <v>0.89505641999999996</v>
      </c>
      <c r="F21" s="97">
        <v>4.0883003000000002</v>
      </c>
      <c r="G21" s="97">
        <v>2.5322046</v>
      </c>
      <c r="H21" s="97">
        <v>10.864939</v>
      </c>
      <c r="I21" s="97">
        <v>11.431979999999999</v>
      </c>
      <c r="J21" s="81">
        <v>22.086244000000001</v>
      </c>
      <c r="K21" s="97">
        <v>21.942785000000001</v>
      </c>
      <c r="L21" s="97">
        <v>9.4468832000000003</v>
      </c>
      <c r="M21" s="97">
        <v>3.6378632999999998</v>
      </c>
      <c r="N21" s="97">
        <v>4.9723759000000003</v>
      </c>
    </row>
    <row r="22" spans="1:14" x14ac:dyDescent="0.25">
      <c r="A22" s="105" t="s">
        <v>21</v>
      </c>
      <c r="B22" s="101">
        <f>'SDG&amp;E 2022 DR Allocations'!B22</f>
        <v>0</v>
      </c>
      <c r="C22" s="97">
        <v>0.18058584</v>
      </c>
      <c r="D22" s="97">
        <v>0.10368235000000001</v>
      </c>
      <c r="E22" s="97">
        <v>0.10039695999999999</v>
      </c>
      <c r="F22" s="97">
        <v>0.2183949</v>
      </c>
      <c r="G22" s="97">
        <v>0.32598242999999999</v>
      </c>
      <c r="H22" s="97">
        <v>0.45612533999999999</v>
      </c>
      <c r="I22" s="97">
        <v>0.65684392000000003</v>
      </c>
      <c r="J22" s="81">
        <v>0.68907521999999999</v>
      </c>
      <c r="K22" s="97">
        <v>0.73068741000000004</v>
      </c>
      <c r="L22" s="97">
        <v>0.21408273999999999</v>
      </c>
      <c r="M22" s="97">
        <v>0.27031327999999999</v>
      </c>
      <c r="N22" s="97">
        <v>0.21704058000000001</v>
      </c>
    </row>
    <row r="23" spans="1:14" x14ac:dyDescent="0.25">
      <c r="A23" s="102" t="s">
        <v>22</v>
      </c>
      <c r="B23" s="99" t="str">
        <f>'SDG&amp;E 2022 DR Allocations'!B23</f>
        <v>1*</v>
      </c>
      <c r="C23" s="97">
        <v>-3.3269598148763201E-3</v>
      </c>
      <c r="D23" s="97">
        <v>-3.3269598148763201E-3</v>
      </c>
      <c r="E23" s="97">
        <v>-3.3269598148763201E-3</v>
      </c>
      <c r="F23" s="97">
        <v>-5.7416887953877496E-3</v>
      </c>
      <c r="G23" s="97">
        <v>-7.0977790281176604E-3</v>
      </c>
      <c r="H23" s="97">
        <v>-5.43610472232103E-3</v>
      </c>
      <c r="I23" s="97">
        <v>-9.3965653330087707E-3</v>
      </c>
      <c r="J23" s="81">
        <v>-1.16745714098215E-2</v>
      </c>
      <c r="K23" s="97">
        <v>-1.5816819667816201E-2</v>
      </c>
      <c r="L23" s="97">
        <v>-1.0641022771596899E-2</v>
      </c>
      <c r="M23" s="97">
        <v>-3.8872213102877102E-3</v>
      </c>
      <c r="N23" s="97">
        <v>-3.3269598148763201E-3</v>
      </c>
    </row>
    <row r="24" spans="1:14" x14ac:dyDescent="0.25">
      <c r="A24" s="102" t="s">
        <v>23</v>
      </c>
      <c r="B24" s="99" t="str">
        <f>'SDG&amp;E 2022 DR Allocations'!B24</f>
        <v>1*</v>
      </c>
      <c r="C24" s="97">
        <v>-3.8329601287841802E-3</v>
      </c>
      <c r="D24" s="97">
        <v>-3.8329601287841802E-3</v>
      </c>
      <c r="E24" s="97">
        <v>-3.8329601287841802E-3</v>
      </c>
      <c r="F24" s="97">
        <v>4.1470611095428503E-2</v>
      </c>
      <c r="G24" s="97">
        <v>7.2636783123016399E-2</v>
      </c>
      <c r="H24" s="97">
        <v>3.7740159034729E-2</v>
      </c>
      <c r="I24" s="97">
        <v>8.7303674221038796E-2</v>
      </c>
      <c r="J24" s="81">
        <v>0.133010101318359</v>
      </c>
      <c r="K24" s="97">
        <v>0.20582302808761599</v>
      </c>
      <c r="L24" s="97">
        <v>0.12383608818054199</v>
      </c>
      <c r="M24" s="97">
        <v>7.5550913810730003E-3</v>
      </c>
      <c r="N24" s="97">
        <v>-3.8329601287841802E-3</v>
      </c>
    </row>
    <row r="25" spans="1:14" x14ac:dyDescent="0.25">
      <c r="A25" s="105" t="s">
        <v>24</v>
      </c>
      <c r="B25" s="101">
        <f>'SDG&amp;E 2022 DR Allocations'!B25</f>
        <v>1</v>
      </c>
      <c r="C25" s="97">
        <v>0</v>
      </c>
      <c r="D25" s="97">
        <v>0</v>
      </c>
      <c r="E25" s="97">
        <v>0</v>
      </c>
      <c r="F25" s="97">
        <v>0.101574778518034</v>
      </c>
      <c r="G25" s="97">
        <v>0.12881273824567399</v>
      </c>
      <c r="H25" s="97">
        <v>0.112601476472085</v>
      </c>
      <c r="I25" s="97">
        <v>0.200917573485941</v>
      </c>
      <c r="J25" s="81">
        <v>0.21066101663347001</v>
      </c>
      <c r="K25" s="97">
        <v>0.156910332776482</v>
      </c>
      <c r="L25" s="97">
        <v>0.15329005310631899</v>
      </c>
      <c r="M25" s="97">
        <v>5.8028848288019103E-2</v>
      </c>
      <c r="N25" s="97">
        <v>0</v>
      </c>
    </row>
    <row r="26" spans="1:14" x14ac:dyDescent="0.25">
      <c r="A26" s="102" t="s">
        <v>25</v>
      </c>
      <c r="B26" s="99" t="str">
        <f>'SDG&amp;E 2022 DR Allocations'!B26</f>
        <v>1*</v>
      </c>
      <c r="C26" s="97">
        <v>3.0035917758941699</v>
      </c>
      <c r="D26" s="97">
        <v>2.9490833282470699</v>
      </c>
      <c r="E26" s="97">
        <v>1.8793535232543901</v>
      </c>
      <c r="F26" s="97">
        <v>1.8878700733184799</v>
      </c>
      <c r="G26" s="97">
        <v>2.6569972038268999</v>
      </c>
      <c r="H26" s="97">
        <v>2.09807181358337</v>
      </c>
      <c r="I26" s="97">
        <v>2.19443011283875</v>
      </c>
      <c r="J26" s="81">
        <v>2.2242782115936302</v>
      </c>
      <c r="K26" s="97">
        <v>2.3030989170074498</v>
      </c>
      <c r="L26" s="97">
        <v>2.16674876213074</v>
      </c>
      <c r="M26" s="97">
        <v>2.83548927307129</v>
      </c>
      <c r="N26" s="97">
        <v>3.07624292373657</v>
      </c>
    </row>
    <row r="27" spans="1:14" x14ac:dyDescent="0.25">
      <c r="A27" s="102" t="s">
        <v>26</v>
      </c>
      <c r="B27" s="99" t="str">
        <f>'SDG&amp;E 2022 DR Allocations'!B27</f>
        <v>1*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81">
        <v>0</v>
      </c>
      <c r="K27" s="97">
        <v>0</v>
      </c>
      <c r="L27" s="97">
        <v>0</v>
      </c>
      <c r="M27" s="97">
        <v>0</v>
      </c>
      <c r="N27" s="97">
        <v>0</v>
      </c>
    </row>
    <row r="28" spans="1:14" x14ac:dyDescent="0.25">
      <c r="A28" s="105" t="s">
        <v>27</v>
      </c>
      <c r="B28" s="101">
        <f>'SDG&amp;E 2022 DR Allocations'!B28</f>
        <v>1</v>
      </c>
      <c r="C28" s="97">
        <v>2.5902116671204602E-2</v>
      </c>
      <c r="D28" s="97">
        <v>2.2303432226180999E-2</v>
      </c>
      <c r="E28" s="97">
        <v>2.7093714103102701E-2</v>
      </c>
      <c r="F28" s="97">
        <v>2.7131019160151499E-2</v>
      </c>
      <c r="G28" s="97">
        <v>2.0019933581352199E-2</v>
      </c>
      <c r="H28" s="97">
        <v>2.6711113750934601E-2</v>
      </c>
      <c r="I28" s="97">
        <v>4.02886718511581E-2</v>
      </c>
      <c r="J28" s="81">
        <v>4.5669350773096098E-2</v>
      </c>
      <c r="K28" s="97">
        <v>4.8859562724828699E-2</v>
      </c>
      <c r="L28" s="97">
        <v>3.0609186738729501E-2</v>
      </c>
      <c r="M28" s="97">
        <v>2.22260970622301E-2</v>
      </c>
      <c r="N28" s="97">
        <v>2.7284882962703701E-2</v>
      </c>
    </row>
    <row r="29" spans="1:14" ht="31.5" x14ac:dyDescent="0.25">
      <c r="A29" s="13" t="s">
        <v>46</v>
      </c>
      <c r="B29" s="13"/>
      <c r="C29" s="83">
        <f t="shared" ref="C29:N29" si="2">SUM(C17:C28)</f>
        <v>12.13364980112422</v>
      </c>
      <c r="D29" s="83">
        <f t="shared" si="2"/>
        <v>8.8364990696696015</v>
      </c>
      <c r="E29" s="83">
        <f t="shared" si="2"/>
        <v>5.5987693660753326</v>
      </c>
      <c r="F29" s="83">
        <f t="shared" si="2"/>
        <v>9.0563849940848282</v>
      </c>
      <c r="G29" s="83">
        <f t="shared" si="2"/>
        <v>10.301346166343677</v>
      </c>
      <c r="H29" s="83">
        <f t="shared" si="2"/>
        <v>20.209244727450773</v>
      </c>
      <c r="I29" s="83">
        <f>SUM(I17:I28)</f>
        <v>22.730760650451945</v>
      </c>
      <c r="J29" s="84">
        <f t="shared" si="2"/>
        <v>34.020067428848463</v>
      </c>
      <c r="K29" s="83">
        <f t="shared" si="2"/>
        <v>35.468153574375677</v>
      </c>
      <c r="L29" s="83">
        <f t="shared" si="2"/>
        <v>19.596131196310669</v>
      </c>
      <c r="M29" s="83">
        <f t="shared" si="2"/>
        <v>11.851844191879092</v>
      </c>
      <c r="N29" s="83">
        <f t="shared" si="2"/>
        <v>13.736680296649112</v>
      </c>
    </row>
    <row r="30" spans="1:14" ht="15.75" x14ac:dyDescent="0.25">
      <c r="A30" s="34"/>
      <c r="B30" s="34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</row>
    <row r="31" spans="1:14" ht="15.75" x14ac:dyDescent="0.25">
      <c r="A31" s="13" t="s">
        <v>47</v>
      </c>
      <c r="B31" s="13"/>
      <c r="C31" s="83">
        <f t="shared" ref="C31:N31" si="3">SUM(C14,C29)</f>
        <v>13.287644361365921</v>
      </c>
      <c r="D31" s="83">
        <f t="shared" si="3"/>
        <v>9.8421567425516816</v>
      </c>
      <c r="E31" s="83">
        <f t="shared" si="3"/>
        <v>6.865166961480913</v>
      </c>
      <c r="F31" s="83">
        <f t="shared" si="3"/>
        <v>12.883034323513748</v>
      </c>
      <c r="G31" s="83">
        <f t="shared" si="3"/>
        <v>17.293224405744581</v>
      </c>
      <c r="H31" s="83">
        <f t="shared" si="3"/>
        <v>26.503288823159775</v>
      </c>
      <c r="I31" s="83">
        <f t="shared" si="3"/>
        <v>32.689779140408483</v>
      </c>
      <c r="J31" s="84">
        <f t="shared" si="3"/>
        <v>46.149968017753238</v>
      </c>
      <c r="K31" s="83">
        <f t="shared" si="3"/>
        <v>49.035549765554123</v>
      </c>
      <c r="L31" s="83">
        <f t="shared" si="3"/>
        <v>29.012882885830876</v>
      </c>
      <c r="M31" s="83">
        <f t="shared" si="3"/>
        <v>14.174546576548193</v>
      </c>
      <c r="N31" s="83">
        <f t="shared" si="3"/>
        <v>14.714763609160556</v>
      </c>
    </row>
    <row r="32" spans="1:14" s="45" customFormat="1" x14ac:dyDescent="0.25"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</row>
    <row r="33" spans="1:14" s="45" customFormat="1" x14ac:dyDescent="0.25">
      <c r="A33" s="117"/>
      <c r="B33" s="117"/>
      <c r="I33" s="86"/>
    </row>
    <row r="34" spans="1:14" s="45" customFormat="1" x14ac:dyDescent="0.25">
      <c r="A34" s="112"/>
      <c r="B34" s="112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</row>
    <row r="35" spans="1:14" s="45" customFormat="1" x14ac:dyDescent="0.25">
      <c r="A35" s="117"/>
      <c r="B35" s="117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</row>
    <row r="36" spans="1:14" s="45" customFormat="1" x14ac:dyDescent="0.25">
      <c r="A36" s="112"/>
      <c r="B36" s="112"/>
    </row>
    <row r="37" spans="1:14" x14ac:dyDescent="0.25">
      <c r="A37" s="114" t="s">
        <v>30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</row>
    <row r="38" spans="1:14" x14ac:dyDescent="0.25">
      <c r="A38" s="114" t="s">
        <v>31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</row>
    <row r="39" spans="1:14" x14ac:dyDescent="0.25">
      <c r="A39" s="100" t="s">
        <v>32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</row>
  </sheetData>
  <mergeCells count="8">
    <mergeCell ref="A38:N38"/>
    <mergeCell ref="A1:N1"/>
    <mergeCell ref="A2:N2"/>
    <mergeCell ref="A3:N3"/>
    <mergeCell ref="A4:N4"/>
    <mergeCell ref="A37:N37"/>
    <mergeCell ref="A33:B33"/>
    <mergeCell ref="A35:B35"/>
  </mergeCells>
  <pageMargins left="0.75" right="0.75" top="1" bottom="1" header="0.5" footer="0.5"/>
  <pageSetup orientation="portrait" horizontalDpi="4294967292" verticalDpi="4294967292"/>
  <ignoredErrors>
    <ignoredError sqref="C14:N14 C29:H29 J29:N29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8"/>
  <sheetViews>
    <sheetView workbookViewId="0">
      <selection activeCell="E11" sqref="E11"/>
    </sheetView>
  </sheetViews>
  <sheetFormatPr defaultColWidth="11.42578125" defaultRowHeight="15" x14ac:dyDescent="0.25"/>
  <cols>
    <col min="1" max="1" width="60.28515625" customWidth="1"/>
    <col min="2" max="2" width="14" customWidth="1"/>
  </cols>
  <sheetData>
    <row r="1" spans="1:14" ht="15" customHeight="1" x14ac:dyDescent="0.25">
      <c r="A1" s="127" t="s">
        <v>43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/>
    </row>
    <row r="2" spans="1:14" ht="30" customHeight="1" x14ac:dyDescent="0.25">
      <c r="A2" s="130" t="s">
        <v>33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14" ht="30" customHeight="1" x14ac:dyDescent="0.25">
      <c r="A3" s="130" t="s">
        <v>34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2"/>
    </row>
    <row r="4" spans="1:14" ht="15" customHeight="1" x14ac:dyDescent="0.25">
      <c r="A4" s="130" t="s">
        <v>3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2"/>
    </row>
    <row r="5" spans="1:14" ht="15.75" x14ac:dyDescent="0.25">
      <c r="A5" s="35" t="s">
        <v>35</v>
      </c>
      <c r="B5" s="36" t="s">
        <v>36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7" spans="1:14" ht="15.75" x14ac:dyDescent="0.25">
      <c r="A7" s="23" t="s">
        <v>44</v>
      </c>
      <c r="B7" s="23" t="s">
        <v>5</v>
      </c>
      <c r="C7" s="24">
        <f>'SDG&amp;E 2024 DR Allocations'!C6</f>
        <v>45292</v>
      </c>
      <c r="D7" s="24">
        <f>'SDG&amp;E 2024 DR Allocations'!D6</f>
        <v>45323</v>
      </c>
      <c r="E7" s="24">
        <f>'SDG&amp;E 2024 DR Allocations'!E6</f>
        <v>45352</v>
      </c>
      <c r="F7" s="24">
        <f>'SDG&amp;E 2024 DR Allocations'!F6</f>
        <v>45383</v>
      </c>
      <c r="G7" s="24">
        <f>'SDG&amp;E 2024 DR Allocations'!G6</f>
        <v>45413</v>
      </c>
      <c r="H7" s="24">
        <f>'SDG&amp;E 2024 DR Allocations'!H6</f>
        <v>45444</v>
      </c>
      <c r="I7" s="24">
        <f>'SDG&amp;E 2024 DR Allocations'!I6</f>
        <v>45474</v>
      </c>
      <c r="J7" s="25">
        <f>'SDG&amp;E 2024 DR Allocations'!J6</f>
        <v>45505</v>
      </c>
      <c r="K7" s="24">
        <f>'SDG&amp;E 2024 DR Allocations'!K6</f>
        <v>45536</v>
      </c>
      <c r="L7" s="24">
        <f>'SDG&amp;E 2024 DR Allocations'!L6</f>
        <v>45566</v>
      </c>
      <c r="M7" s="24">
        <f>'SDG&amp;E 2024 DR Allocations'!M6</f>
        <v>45597</v>
      </c>
      <c r="N7" s="24">
        <f>'SDG&amp;E 2024 DR Allocations'!N6</f>
        <v>45627</v>
      </c>
    </row>
    <row r="8" spans="1:14" x14ac:dyDescent="0.25">
      <c r="A8" s="11" t="s">
        <v>6</v>
      </c>
      <c r="B8" s="87">
        <f>'SDG&amp;E 2024 DR Allocations'!B7</f>
        <v>1</v>
      </c>
      <c r="C8" s="48">
        <f>$B$5*'SDG&amp;E 2024 DR Allocations'!C7</f>
        <v>1.2647780380249034</v>
      </c>
      <c r="D8" s="54">
        <f>$B$5*'SDG&amp;E 2024 DR Allocations'!D7</f>
        <v>1.1022008094787599</v>
      </c>
      <c r="E8" s="54">
        <f>$B$5*'SDG&amp;E 2024 DR Allocations'!E7</f>
        <v>1.3879717645645158</v>
      </c>
      <c r="F8" s="54">
        <f>$B$5*'SDG&amp;E 2024 DR Allocations'!F7</f>
        <v>1.2883109331131011</v>
      </c>
      <c r="G8" s="54">
        <f>$B$5*'SDG&amp;E 2024 DR Allocations'!G7</f>
        <v>1.2562632265090994</v>
      </c>
      <c r="H8" s="54">
        <f>$B$5*'SDG&amp;E 2024 DR Allocations'!H7</f>
        <v>1.4472586107254075</v>
      </c>
      <c r="I8" s="54">
        <f>$B$5*'SDG&amp;E 2024 DR Allocations'!I7</f>
        <v>1.3820519905090309</v>
      </c>
      <c r="J8" s="56">
        <f>$B$5*'SDG&amp;E 2024 DR Allocations'!J7</f>
        <v>1.3751174316406307</v>
      </c>
      <c r="K8" s="54">
        <f>$B$5*'SDG&amp;E 2024 DR Allocations'!K7</f>
        <v>1.4999336118698166</v>
      </c>
      <c r="L8" s="54">
        <f>$B$5*'SDG&amp;E 2024 DR Allocations'!L7</f>
        <v>1.3049427165985075</v>
      </c>
      <c r="M8" s="54">
        <f>$B$5*'SDG&amp;E 2024 DR Allocations'!M7</f>
        <v>1.425852752685542</v>
      </c>
      <c r="N8" s="54">
        <f>$B$5*'SDG&amp;E 2024 DR Allocations'!N7</f>
        <v>1.0719793105125426</v>
      </c>
    </row>
    <row r="9" spans="1:14" x14ac:dyDescent="0.25">
      <c r="A9" s="12" t="s">
        <v>7</v>
      </c>
      <c r="B9" s="92">
        <f>'SDG&amp;E 2024 DR Allocations'!B8</f>
        <v>1</v>
      </c>
      <c r="C9" s="71">
        <f>$B$5*'SDG&amp;E 2024 DR Allocations'!C8</f>
        <v>0</v>
      </c>
      <c r="D9" s="71">
        <f>$B$5*'SDG&amp;E 2024 DR Allocations'!D8</f>
        <v>0</v>
      </c>
      <c r="E9" s="71">
        <f>$B$5*'SDG&amp;E 2024 DR Allocations'!E8</f>
        <v>0</v>
      </c>
      <c r="F9" s="71">
        <f>$B$5*'SDG&amp;E 2024 DR Allocations'!F8</f>
        <v>0</v>
      </c>
      <c r="G9" s="72">
        <f>$B$5*'SDG&amp;E 2024 DR Allocations'!G8</f>
        <v>1.7261901360000003</v>
      </c>
      <c r="H9" s="72">
        <f>$B$5*'SDG&amp;E 2024 DR Allocations'!H8</f>
        <v>1.7261901360000003</v>
      </c>
      <c r="I9" s="72">
        <f>$B$5*'SDG&amp;E 2024 DR Allocations'!I8</f>
        <v>1.7261901360000003</v>
      </c>
      <c r="J9" s="56">
        <f>$B$5*'SDG&amp;E 2024 DR Allocations'!J8</f>
        <v>1.7261901360000003</v>
      </c>
      <c r="K9" s="72">
        <f>$B$5*'SDG&amp;E 2024 DR Allocations'!K8</f>
        <v>1.7261901360000003</v>
      </c>
      <c r="L9" s="72">
        <f>$B$5*'SDG&amp;E 2024 DR Allocations'!L8</f>
        <v>1.7261901360000003</v>
      </c>
      <c r="M9" s="72">
        <f>$B$5*'SDG&amp;E 2024 DR Allocations'!M8</f>
        <v>0</v>
      </c>
      <c r="N9" s="72">
        <f>$B$5*'SDG&amp;E 2024 DR Allocations'!N8</f>
        <v>0</v>
      </c>
    </row>
    <row r="10" spans="1:14" x14ac:dyDescent="0.25">
      <c r="A10" s="11" t="s">
        <v>8</v>
      </c>
      <c r="B10" s="87">
        <f>'SDG&amp;E 2024 DR Allocations'!B9</f>
        <v>1</v>
      </c>
      <c r="C10" s="48">
        <f>$B$5*'SDG&amp;E 2024 DR Allocations'!C9</f>
        <v>0</v>
      </c>
      <c r="D10" s="54">
        <f>$B$5*'SDG&amp;E 2024 DR Allocations'!D9</f>
        <v>0</v>
      </c>
      <c r="E10" s="54">
        <f>$B$5*'SDG&amp;E 2024 DR Allocations'!E9</f>
        <v>0</v>
      </c>
      <c r="F10" s="54">
        <f>$B$5*'SDG&amp;E 2024 DR Allocations'!F9</f>
        <v>0</v>
      </c>
      <c r="G10" s="78">
        <f>$B$5*'SDG&amp;E 2024 DR Allocations'!G9</f>
        <v>0.25251774240000002</v>
      </c>
      <c r="H10" s="78">
        <f>$B$5*'SDG&amp;E 2024 DR Allocations'!H9</f>
        <v>0.25251774240000002</v>
      </c>
      <c r="I10" s="78">
        <f>$B$5*'SDG&amp;E 2024 DR Allocations'!I9</f>
        <v>0.25251774240000002</v>
      </c>
      <c r="J10" s="56">
        <f>$B$5*'SDG&amp;E 2024 DR Allocations'!J9</f>
        <v>0.25251774240000002</v>
      </c>
      <c r="K10" s="78">
        <f>$B$5*'SDG&amp;E 2024 DR Allocations'!K9</f>
        <v>0.25251774240000002</v>
      </c>
      <c r="L10" s="78">
        <f>$B$5*'SDG&amp;E 2024 DR Allocations'!L9</f>
        <v>0.25251774240000002</v>
      </c>
      <c r="M10" s="54">
        <f>$B$5*'SDG&amp;E 2024 DR Allocations'!M9</f>
        <v>0</v>
      </c>
      <c r="N10" s="54">
        <f>$B$5*'SDG&amp;E 2024 DR Allocations'!N9</f>
        <v>0</v>
      </c>
    </row>
    <row r="11" spans="1:14" ht="30" x14ac:dyDescent="0.25">
      <c r="A11" s="12" t="s">
        <v>9</v>
      </c>
      <c r="B11" s="92">
        <f>'SDG&amp;E 2024 DR Allocations'!B10</f>
        <v>1</v>
      </c>
      <c r="C11" s="51">
        <f>$B$5*'SDG&amp;E 2024 DR Allocations'!C10</f>
        <v>0</v>
      </c>
      <c r="D11" s="79">
        <f>$B$5*'SDG&amp;E 2024 DR Allocations'!D10</f>
        <v>0</v>
      </c>
      <c r="E11" s="79">
        <f>$B$5*'SDG&amp;E 2024 DR Allocations'!E10</f>
        <v>0</v>
      </c>
      <c r="F11" s="79">
        <f>$B$5*'SDG&amp;E 2024 DR Allocations'!F10</f>
        <v>0.20554581280000003</v>
      </c>
      <c r="G11" s="79">
        <f>$B$5*'SDG&amp;E 2024 DR Allocations'!G10</f>
        <v>0.22701645280000002</v>
      </c>
      <c r="H11" s="79">
        <f>$B$5*'SDG&amp;E 2024 DR Allocations'!H10</f>
        <v>0.20997606400000002</v>
      </c>
      <c r="I11" s="79">
        <f>$B$5*'SDG&amp;E 2024 DR Allocations'!I10</f>
        <v>0.2712548488</v>
      </c>
      <c r="J11" s="56">
        <f>$B$5*'SDG&amp;E 2024 DR Allocations'!J10</f>
        <v>0.29983074720000003</v>
      </c>
      <c r="K11" s="79">
        <f>$B$5*'SDG&amp;E 2024 DR Allocations'!K10</f>
        <v>0.33509662960000003</v>
      </c>
      <c r="L11" s="79">
        <f>$B$5*'SDG&amp;E 2024 DR Allocations'!L10</f>
        <v>0.27028335440000001</v>
      </c>
      <c r="M11" s="79">
        <f>$B$5*'SDG&amp;E 2024 DR Allocations'!M10</f>
        <v>0</v>
      </c>
      <c r="N11" s="79">
        <f>$B$5*'SDG&amp;E 2024 DR Allocations'!N10</f>
        <v>0</v>
      </c>
    </row>
    <row r="12" spans="1:14" ht="30" x14ac:dyDescent="0.25">
      <c r="A12" s="47" t="s">
        <v>10</v>
      </c>
      <c r="B12" s="87">
        <f>'SDG&amp;E 2024 DR Allocations'!B11</f>
        <v>1</v>
      </c>
      <c r="C12" s="69">
        <f>$B$5*'SDG&amp;E 2024 DR Allocations'!C11</f>
        <v>0</v>
      </c>
      <c r="D12" s="80">
        <f>$B$5*'SDG&amp;E 2024 DR Allocations'!D11</f>
        <v>0</v>
      </c>
      <c r="E12" s="80">
        <f>$B$5*'SDG&amp;E 2024 DR Allocations'!E11</f>
        <v>0</v>
      </c>
      <c r="F12" s="80">
        <f>$B$5*'SDG&amp;E 2024 DR Allocations'!F11</f>
        <v>0.25909571520000002</v>
      </c>
      <c r="G12" s="80">
        <f>$B$5*'SDG&amp;E 2024 DR Allocations'!G11</f>
        <v>0.50541776960000007</v>
      </c>
      <c r="H12" s="80">
        <f>$B$5*'SDG&amp;E 2024 DR Allocations'!H11</f>
        <v>0.33829059280000007</v>
      </c>
      <c r="I12" s="80">
        <f>$B$5*'SDG&amp;E 2024 DR Allocations'!I11</f>
        <v>1.1155822320000002</v>
      </c>
      <c r="J12" s="56">
        <f>$B$5*'SDG&amp;E 2024 DR Allocations'!J11</f>
        <v>1.6345491920000002</v>
      </c>
      <c r="K12" s="80">
        <f>$B$5*'SDG&amp;E 2024 DR Allocations'!K11</f>
        <v>2.0451842240000002</v>
      </c>
      <c r="L12" s="80">
        <f>$B$5*'SDG&amp;E 2024 DR Allocations'!L11</f>
        <v>1.1164897199999999</v>
      </c>
      <c r="M12" s="80">
        <f>$B$5*'SDG&amp;E 2024 DR Allocations'!M11</f>
        <v>0</v>
      </c>
      <c r="N12" s="80">
        <f>$B$5*'SDG&amp;E 2024 DR Allocations'!N11</f>
        <v>0</v>
      </c>
    </row>
    <row r="13" spans="1:14" ht="30" x14ac:dyDescent="0.25">
      <c r="A13" s="46" t="s">
        <v>11</v>
      </c>
      <c r="B13" s="92">
        <f>'SDG&amp;E 2024 DR Allocations'!B12</f>
        <v>1</v>
      </c>
      <c r="C13" s="71">
        <f>$B$5*'SDG&amp;E 2024 DR Allocations'!C12</f>
        <v>0</v>
      </c>
      <c r="D13" s="72">
        <f>$B$5*'SDG&amp;E 2024 DR Allocations'!D12</f>
        <v>0</v>
      </c>
      <c r="E13" s="72">
        <f>$B$5*'SDG&amp;E 2024 DR Allocations'!E12</f>
        <v>0</v>
      </c>
      <c r="F13" s="72">
        <f>$B$5*'SDG&amp;E 2024 DR Allocations'!F12</f>
        <v>0.64604989736454654</v>
      </c>
      <c r="G13" s="72">
        <f>$B$5*'SDG&amp;E 2024 DR Allocations'!G12</f>
        <v>1.0284007925544492</v>
      </c>
      <c r="H13" s="72">
        <f>$B$5*'SDG&amp;E 2024 DR Allocations'!H12</f>
        <v>0.91856334962411046</v>
      </c>
      <c r="I13" s="72">
        <f>$B$5*'SDG&amp;E 2024 DR Allocations'!I12</f>
        <v>1.7601151944394273</v>
      </c>
      <c r="J13" s="56">
        <f>$B$5*'SDG&amp;E 2024 DR Allocations'!J12</f>
        <v>2.3274245708905843</v>
      </c>
      <c r="K13" s="72">
        <f>$B$5*'SDG&amp;E 2024 DR Allocations'!K12</f>
        <v>1.6931561634477694</v>
      </c>
      <c r="L13" s="72">
        <f>$B$5*'SDG&amp;E 2024 DR Allocations'!L12</f>
        <v>1.4320733165157589</v>
      </c>
      <c r="M13" s="72">
        <f>$B$5*'SDG&amp;E 2024 DR Allocations'!M12</f>
        <v>0.29783005578419924</v>
      </c>
      <c r="N13" s="72">
        <f>$B$5*'SDG&amp;E 2024 DR Allocations'!N12</f>
        <v>0</v>
      </c>
    </row>
    <row r="14" spans="1:14" ht="30" x14ac:dyDescent="0.25">
      <c r="A14" s="47" t="s">
        <v>12</v>
      </c>
      <c r="B14" s="93">
        <f>'SDG&amp;E 2024 DR Allocations'!B13</f>
        <v>1</v>
      </c>
      <c r="C14" s="48">
        <f>$B$5*'SDG&amp;E 2024 DR Allocations'!C13</f>
        <v>0</v>
      </c>
      <c r="D14" s="48">
        <f>$B$5*'SDG&amp;E 2024 DR Allocations'!D13</f>
        <v>0</v>
      </c>
      <c r="E14" s="48">
        <f>$B$5*'SDG&amp;E 2024 DR Allocations'!E13</f>
        <v>0</v>
      </c>
      <c r="F14" s="54">
        <f>$B$5*'SDG&amp;E 2024 DR Allocations'!F13</f>
        <v>1.7950053065764489</v>
      </c>
      <c r="G14" s="54">
        <f>$B$5*'SDG&amp;E 2024 DR Allocations'!G13</f>
        <v>2.6672924305198418</v>
      </c>
      <c r="H14" s="54">
        <f>$B$5*'SDG&amp;E 2024 DR Allocations'!H13</f>
        <v>2.0054758333475462</v>
      </c>
      <c r="I14" s="54">
        <f>$B$5*'SDG&amp;E 2024 DR Allocations'!I13</f>
        <v>4.4073721208439096</v>
      </c>
      <c r="J14" s="56">
        <f>$B$5*'SDG&amp;E 2024 DR Allocations'!J13</f>
        <v>5.6787412253084133</v>
      </c>
      <c r="K14" s="54">
        <f>$B$5*'SDG&amp;E 2024 DR Allocations'!K13</f>
        <v>7.3177877182139959</v>
      </c>
      <c r="L14" s="54">
        <f>$B$5*'SDG&amp;E 2024 DR Allocations'!L13</f>
        <v>4.2182628657998844</v>
      </c>
      <c r="M14" s="54">
        <f>$B$5*'SDG&amp;E 2024 DR Allocations'!M13</f>
        <v>0.8219990051275945</v>
      </c>
      <c r="N14" s="54">
        <f>$B$5*'SDG&amp;E 2024 DR Allocations'!N13</f>
        <v>0</v>
      </c>
    </row>
    <row r="15" spans="1:14" ht="31.5" x14ac:dyDescent="0.25">
      <c r="A15" s="13" t="s">
        <v>45</v>
      </c>
      <c r="B15" s="13"/>
      <c r="C15" s="57">
        <f t="shared" ref="C15:N15" si="0">SUM(C8:C14)</f>
        <v>1.2647780380249034</v>
      </c>
      <c r="D15" s="57">
        <f t="shared" si="0"/>
        <v>1.1022008094787599</v>
      </c>
      <c r="E15" s="57">
        <f t="shared" si="0"/>
        <v>1.3879717645645158</v>
      </c>
      <c r="F15" s="57">
        <f t="shared" si="0"/>
        <v>4.1940076650540963</v>
      </c>
      <c r="G15" s="57">
        <f t="shared" si="0"/>
        <v>7.663098550383391</v>
      </c>
      <c r="H15" s="57">
        <f t="shared" si="0"/>
        <v>6.8982723288970647</v>
      </c>
      <c r="I15" s="57">
        <f t="shared" si="0"/>
        <v>10.91508426499237</v>
      </c>
      <c r="J15" s="58">
        <f t="shared" si="0"/>
        <v>13.294371045439629</v>
      </c>
      <c r="K15" s="57">
        <f t="shared" si="0"/>
        <v>14.869866225531583</v>
      </c>
      <c r="L15" s="57">
        <f t="shared" si="0"/>
        <v>10.320759851714151</v>
      </c>
      <c r="M15" s="57">
        <f t="shared" si="0"/>
        <v>2.5456818135973358</v>
      </c>
      <c r="N15" s="57">
        <f t="shared" si="0"/>
        <v>1.0719793105125426</v>
      </c>
    </row>
    <row r="16" spans="1:14" ht="15.75" x14ac:dyDescent="0.25">
      <c r="A16" s="33"/>
      <c r="B16" s="3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31.5" x14ac:dyDescent="0.25">
      <c r="A17" s="23" t="s">
        <v>40</v>
      </c>
      <c r="B17" s="23" t="s">
        <v>5</v>
      </c>
      <c r="C17" s="24">
        <f>C7</f>
        <v>45292</v>
      </c>
      <c r="D17" s="24">
        <f t="shared" ref="D17:N17" si="1">D7</f>
        <v>45323</v>
      </c>
      <c r="E17" s="24">
        <f t="shared" si="1"/>
        <v>45352</v>
      </c>
      <c r="F17" s="24">
        <f t="shared" si="1"/>
        <v>45383</v>
      </c>
      <c r="G17" s="24">
        <f t="shared" si="1"/>
        <v>45413</v>
      </c>
      <c r="H17" s="24">
        <f t="shared" si="1"/>
        <v>45444</v>
      </c>
      <c r="I17" s="24">
        <f t="shared" si="1"/>
        <v>45474</v>
      </c>
      <c r="J17" s="25">
        <f t="shared" si="1"/>
        <v>45505</v>
      </c>
      <c r="K17" s="24">
        <f t="shared" si="1"/>
        <v>45536</v>
      </c>
      <c r="L17" s="24">
        <f t="shared" si="1"/>
        <v>45566</v>
      </c>
      <c r="M17" s="24">
        <f t="shared" si="1"/>
        <v>45597</v>
      </c>
      <c r="N17" s="24">
        <f t="shared" si="1"/>
        <v>45627</v>
      </c>
    </row>
    <row r="18" spans="1:14" x14ac:dyDescent="0.25">
      <c r="A18" s="20" t="s">
        <v>15</v>
      </c>
      <c r="B18" s="94" t="str">
        <f>'SDG&amp;E 2024 DR Allocations'!B17</f>
        <v>1*</v>
      </c>
      <c r="C18" s="71">
        <f>$B$5*'SDG&amp;E 2024 DR Allocations'!C17</f>
        <v>0.57915401920000009</v>
      </c>
      <c r="D18" s="71">
        <f>$B$5*'SDG&amp;E 2024 DR Allocations'!D17</f>
        <v>0.5791810904000001</v>
      </c>
      <c r="E18" s="71">
        <f>$B$5*'SDG&amp;E 2024 DR Allocations'!E17</f>
        <v>0.60810880480000007</v>
      </c>
      <c r="F18" s="71">
        <f>$B$5*'SDG&amp;E 2024 DR Allocations'!F17</f>
        <v>0.57304907999999999</v>
      </c>
      <c r="G18" s="71">
        <f>$B$5*'SDG&amp;E 2024 DR Allocations'!G17</f>
        <v>0.63322835760000007</v>
      </c>
      <c r="H18" s="71">
        <f>$B$5*'SDG&amp;E 2024 DR Allocations'!H17</f>
        <v>0.65310113920000001</v>
      </c>
      <c r="I18" s="71">
        <f>$B$5*'SDG&amp;E 2024 DR Allocations'!I17</f>
        <v>0.69500801440000004</v>
      </c>
      <c r="J18" s="81">
        <f>$B$5*'SDG&amp;E 2024 DR Allocations'!J17</f>
        <v>0.74653919440000005</v>
      </c>
      <c r="K18" s="71">
        <f>$B$5*'SDG&amp;E 2024 DR Allocations'!K17</f>
        <v>0.75062650720000001</v>
      </c>
      <c r="L18" s="71">
        <f>$B$5*'SDG&amp;E 2024 DR Allocations'!L17</f>
        <v>0.72304731119999999</v>
      </c>
      <c r="M18" s="71">
        <f>$B$5*'SDG&amp;E 2024 DR Allocations'!M17</f>
        <v>0.61805927920000003</v>
      </c>
      <c r="N18" s="71">
        <f>$B$5*'SDG&amp;E 2024 DR Allocations'!N17</f>
        <v>0.55749366160000002</v>
      </c>
    </row>
    <row r="19" spans="1:14" x14ac:dyDescent="0.25">
      <c r="A19" s="38" t="s">
        <v>17</v>
      </c>
      <c r="B19" s="44" t="str">
        <f>'SDG&amp;E 2024 DR Allocations'!B18</f>
        <v>1*</v>
      </c>
      <c r="C19" s="82">
        <f>$B$5*'SDG&amp;E 2024 DR Allocations'!C18</f>
        <v>-0.99592566480000011</v>
      </c>
      <c r="D19" s="82">
        <f>$B$5*'SDG&amp;E 2024 DR Allocations'!D18</f>
        <v>-1.0027812544000001</v>
      </c>
      <c r="E19" s="82">
        <f>$B$5*'SDG&amp;E 2024 DR Allocations'!E18</f>
        <v>-1.0903182264</v>
      </c>
      <c r="F19" s="82">
        <f>$B$5*'SDG&amp;E 2024 DR Allocations'!F18</f>
        <v>-0.99916686560000012</v>
      </c>
      <c r="G19" s="82">
        <f>$B$5*'SDG&amp;E 2024 DR Allocations'!G18</f>
        <v>-1.0955110744000001</v>
      </c>
      <c r="H19" s="82">
        <f>$B$5*'SDG&amp;E 2024 DR Allocations'!H18</f>
        <v>-1.1627398240000002</v>
      </c>
      <c r="I19" s="82">
        <f>$B$5*'SDG&amp;E 2024 DR Allocations'!I18</f>
        <v>-1.236985056</v>
      </c>
      <c r="J19" s="81">
        <f>$B$5*'SDG&amp;E 2024 DR Allocations'!J18</f>
        <v>-1.3058489280000001</v>
      </c>
      <c r="K19" s="82">
        <f>$B$5*'SDG&amp;E 2024 DR Allocations'!K18</f>
        <v>-1.312730712</v>
      </c>
      <c r="L19" s="82">
        <f>$B$5*'SDG&amp;E 2024 DR Allocations'!L18</f>
        <v>-1.2575690319999999</v>
      </c>
      <c r="M19" s="82">
        <f>$B$5*'SDG&amp;E 2024 DR Allocations'!M18</f>
        <v>-1.0302722224</v>
      </c>
      <c r="N19" s="82">
        <f>$B$5*'SDG&amp;E 2024 DR Allocations'!N18</f>
        <v>-0.98153989760000004</v>
      </c>
    </row>
    <row r="20" spans="1:14" x14ac:dyDescent="0.25">
      <c r="A20" s="20" t="s">
        <v>18</v>
      </c>
      <c r="B20" s="103">
        <f>'SDG&amp;E 2024 DR Allocations'!B19</f>
        <v>0</v>
      </c>
      <c r="C20" s="71">
        <f>$B$5*'SDG&amp;E 2024 DR Allocations'!C19</f>
        <v>0.29171098041534393</v>
      </c>
      <c r="D20" s="71">
        <f>$B$5*'SDG&amp;E 2024 DR Allocations'!D19</f>
        <v>0.29279396629333537</v>
      </c>
      <c r="E20" s="71">
        <f>$B$5*'SDG&amp;E 2024 DR Allocations'!E19</f>
        <v>0.88194612312316867</v>
      </c>
      <c r="F20" s="71">
        <f>$B$5*'SDG&amp;E 2024 DR Allocations'!F19</f>
        <v>0.88542287492752036</v>
      </c>
      <c r="G20" s="71">
        <f>$B$5*'SDG&amp;E 2024 DR Allocations'!G19</f>
        <v>0.28003435707092245</v>
      </c>
      <c r="H20" s="71">
        <f>$B$5*'SDG&amp;E 2024 DR Allocations'!H19</f>
        <v>0.7949415540695195</v>
      </c>
      <c r="I20" s="71">
        <f>$B$5*'SDG&amp;E 2024 DR Allocations'!I19</f>
        <v>0.92407347679138185</v>
      </c>
      <c r="J20" s="81">
        <f>$B$5*'SDG&amp;E 2024 DR Allocations'!J19</f>
        <v>0.97091486978530928</v>
      </c>
      <c r="K20" s="71">
        <f>$B$5*'SDG&amp;E 2024 DR Allocations'!K19</f>
        <v>1.0787359194755552</v>
      </c>
      <c r="L20" s="71">
        <f>$B$5*'SDG&amp;E 2024 DR Allocations'!L19</f>
        <v>0.88451927614212023</v>
      </c>
      <c r="M20" s="71">
        <f>$B$5*'SDG&amp;E 2024 DR Allocations'!M19</f>
        <v>0.30699386572837789</v>
      </c>
      <c r="N20" s="71">
        <f>$B$5*'SDG&amp;E 2024 DR Allocations'!N19</f>
        <v>0.32188015270233139</v>
      </c>
    </row>
    <row r="21" spans="1:14" x14ac:dyDescent="0.25">
      <c r="A21" s="38" t="s">
        <v>19</v>
      </c>
      <c r="B21" s="104">
        <f>'SDG&amp;E 2024 DR Allocations'!B20</f>
        <v>0</v>
      </c>
      <c r="C21" s="82">
        <f>$B$5*'SDG&amp;E 2024 DR Allocations'!C20</f>
        <v>5.870528182983402</v>
      </c>
      <c r="D21" s="82">
        <f>$B$5*'SDG&amp;E 2024 DR Allocations'!D20</f>
        <v>5.8291507797241184</v>
      </c>
      <c r="E21" s="82">
        <f>$B$5*'SDG&amp;E 2024 DR Allocations'!E20</f>
        <v>2.5638787193298356</v>
      </c>
      <c r="F21" s="82">
        <f>$B$5*'SDG&amp;E 2024 DR Allocations'!F20</f>
        <v>2.4970288715362603</v>
      </c>
      <c r="G21" s="82">
        <f>$B$5*'SDG&amp;E 2024 DR Allocations'!G20</f>
        <v>5.1929304809570356</v>
      </c>
      <c r="H21" s="82">
        <f>$B$5*'SDG&amp;E 2024 DR Allocations'!H20</f>
        <v>6.9685642852783252</v>
      </c>
      <c r="I21" s="82">
        <f>$B$5*'SDG&amp;E 2024 DR Allocations'!I20</f>
        <v>8.5266225814819396</v>
      </c>
      <c r="J21" s="81">
        <f>$B$5*'SDG&amp;E 2024 DR Allocations'!J20</f>
        <v>9.060908157348635</v>
      </c>
      <c r="K21" s="82">
        <f>$B$5*'SDG&amp;E 2024 DR Allocations'!K20</f>
        <v>10.548371818542481</v>
      </c>
      <c r="L21" s="82">
        <f>$B$5*'SDG&amp;E 2024 DR Allocations'!L20</f>
        <v>7.8385715637207083</v>
      </c>
      <c r="M21" s="82">
        <f>$B$5*'SDG&amp;E 2024 DR Allocations'!M20</f>
        <v>5.6118031311035184</v>
      </c>
      <c r="N21" s="82">
        <f>$B$5*'SDG&amp;E 2024 DR Allocations'!N20</f>
        <v>6.076348022460941</v>
      </c>
    </row>
    <row r="22" spans="1:14" x14ac:dyDescent="0.25">
      <c r="A22" s="20" t="s">
        <v>20</v>
      </c>
      <c r="B22" s="103">
        <f>'SDG&amp;E 2024 DR Allocations'!B21</f>
        <v>0</v>
      </c>
      <c r="C22" s="71">
        <f>$B$5*'SDG&amp;E 2024 DR Allocations'!C21</f>
        <v>4.0426125496000003</v>
      </c>
      <c r="D22" s="71">
        <f>$B$5*'SDG&amp;E 2024 DR Allocations'!D21</f>
        <v>0.62402992552000003</v>
      </c>
      <c r="E22" s="71">
        <f>$B$5*'SDG&amp;E 2024 DR Allocations'!E21</f>
        <v>0.98098183632000002</v>
      </c>
      <c r="F22" s="71">
        <f>$B$5*'SDG&amp;E 2024 DR Allocations'!F21</f>
        <v>4.4807771288000007</v>
      </c>
      <c r="G22" s="71">
        <f>$B$5*'SDG&amp;E 2024 DR Allocations'!G21</f>
        <v>2.7752962416000004</v>
      </c>
      <c r="H22" s="71">
        <f>$B$5*'SDG&amp;E 2024 DR Allocations'!H21</f>
        <v>11.907973144000001</v>
      </c>
      <c r="I22" s="71">
        <f>$B$5*'SDG&amp;E 2024 DR Allocations'!I21</f>
        <v>12.52945008</v>
      </c>
      <c r="J22" s="81">
        <f>$B$5*'SDG&amp;E 2024 DR Allocations'!J21</f>
        <v>24.206523424000004</v>
      </c>
      <c r="K22" s="71">
        <f>$B$5*'SDG&amp;E 2024 DR Allocations'!K21</f>
        <v>24.049292360000003</v>
      </c>
      <c r="L22" s="71">
        <f>$B$5*'SDG&amp;E 2024 DR Allocations'!L21</f>
        <v>10.353783987200002</v>
      </c>
      <c r="M22" s="71">
        <f>$B$5*'SDG&amp;E 2024 DR Allocations'!M21</f>
        <v>3.9870981768</v>
      </c>
      <c r="N22" s="71">
        <f>$B$5*'SDG&amp;E 2024 DR Allocations'!N21</f>
        <v>5.4497239864000004</v>
      </c>
    </row>
    <row r="23" spans="1:14" x14ac:dyDescent="0.25">
      <c r="A23" s="38" t="s">
        <v>21</v>
      </c>
      <c r="B23" s="104">
        <f>'SDG&amp;E 2024 DR Allocations'!B22</f>
        <v>0</v>
      </c>
      <c r="C23" s="82">
        <f>$B$5*'SDG&amp;E 2024 DR Allocations'!C22</f>
        <v>0.19792208064000003</v>
      </c>
      <c r="D23" s="82">
        <f>$B$5*'SDG&amp;E 2024 DR Allocations'!D22</f>
        <v>0.11363585560000002</v>
      </c>
      <c r="E23" s="82">
        <f>$B$5*'SDG&amp;E 2024 DR Allocations'!E22</f>
        <v>0.11003506816</v>
      </c>
      <c r="F23" s="82">
        <f>$B$5*'SDG&amp;E 2024 DR Allocations'!F22</f>
        <v>0.23936081040000001</v>
      </c>
      <c r="G23" s="82">
        <f>$B$5*'SDG&amp;E 2024 DR Allocations'!G22</f>
        <v>0.35727674328000003</v>
      </c>
      <c r="H23" s="82">
        <f>$B$5*'SDG&amp;E 2024 DR Allocations'!H22</f>
        <v>0.49991337264000002</v>
      </c>
      <c r="I23" s="82">
        <f>$B$5*'SDG&amp;E 2024 DR Allocations'!I22</f>
        <v>0.71990093632000007</v>
      </c>
      <c r="J23" s="81">
        <f>$B$5*'SDG&amp;E 2024 DR Allocations'!J22</f>
        <v>0.75522644112000004</v>
      </c>
      <c r="K23" s="82">
        <f>$B$5*'SDG&amp;E 2024 DR Allocations'!K22</f>
        <v>0.80083340136000014</v>
      </c>
      <c r="L23" s="82">
        <f>$B$5*'SDG&amp;E 2024 DR Allocations'!L22</f>
        <v>0.23463468304000001</v>
      </c>
      <c r="M23" s="82">
        <f>$B$5*'SDG&amp;E 2024 DR Allocations'!M22</f>
        <v>0.29626335488</v>
      </c>
      <c r="N23" s="82">
        <f>$B$5*'SDG&amp;E 2024 DR Allocations'!N22</f>
        <v>0.23787647568000003</v>
      </c>
    </row>
    <row r="24" spans="1:14" x14ac:dyDescent="0.25">
      <c r="A24" s="20" t="s">
        <v>22</v>
      </c>
      <c r="B24" s="42" t="str">
        <f>'SDG&amp;E 2024 DR Allocations'!B23</f>
        <v>1*</v>
      </c>
      <c r="C24" s="71">
        <f>$B$5*'SDG&amp;E 2024 DR Allocations'!C23</f>
        <v>-3.6463479571044472E-3</v>
      </c>
      <c r="D24" s="71">
        <f>$B$5*'SDG&amp;E 2024 DR Allocations'!D23</f>
        <v>-3.6463479571044472E-3</v>
      </c>
      <c r="E24" s="71">
        <f>$B$5*'SDG&amp;E 2024 DR Allocations'!E23</f>
        <v>-3.6463479571044472E-3</v>
      </c>
      <c r="F24" s="71">
        <f>$B$5*'SDG&amp;E 2024 DR Allocations'!F23</f>
        <v>-6.2928909197449744E-3</v>
      </c>
      <c r="G24" s="71">
        <f>$B$5*'SDG&amp;E 2024 DR Allocations'!G23</f>
        <v>-7.7791658148169563E-3</v>
      </c>
      <c r="H24" s="71">
        <f>$B$5*'SDG&amp;E 2024 DR Allocations'!H23</f>
        <v>-5.9579707756638491E-3</v>
      </c>
      <c r="I24" s="71">
        <f>$B$5*'SDG&amp;E 2024 DR Allocations'!I23</f>
        <v>-1.0298635604977614E-2</v>
      </c>
      <c r="J24" s="81">
        <f>$B$5*'SDG&amp;E 2024 DR Allocations'!J23</f>
        <v>-1.2795330265164365E-2</v>
      </c>
      <c r="K24" s="71">
        <f>$B$5*'SDG&amp;E 2024 DR Allocations'!K23</f>
        <v>-1.7335234355926557E-2</v>
      </c>
      <c r="L24" s="71">
        <f>$B$5*'SDG&amp;E 2024 DR Allocations'!L23</f>
        <v>-1.1662560957670202E-2</v>
      </c>
      <c r="M24" s="71">
        <f>$B$5*'SDG&amp;E 2024 DR Allocations'!M23</f>
        <v>-4.2603945560753306E-3</v>
      </c>
      <c r="N24" s="71">
        <f>$B$5*'SDG&amp;E 2024 DR Allocations'!N23</f>
        <v>-3.6463479571044472E-3</v>
      </c>
    </row>
    <row r="25" spans="1:14" x14ac:dyDescent="0.25">
      <c r="A25" s="38" t="s">
        <v>23</v>
      </c>
      <c r="B25" s="44" t="str">
        <f>'SDG&amp;E 2024 DR Allocations'!B24</f>
        <v>1*</v>
      </c>
      <c r="C25" s="82">
        <f>$B$5*'SDG&amp;E 2024 DR Allocations'!C24</f>
        <v>-4.200924301147462E-3</v>
      </c>
      <c r="D25" s="82">
        <f>$B$5*'SDG&amp;E 2024 DR Allocations'!D24</f>
        <v>-4.200924301147462E-3</v>
      </c>
      <c r="E25" s="82">
        <f>$B$5*'SDG&amp;E 2024 DR Allocations'!E24</f>
        <v>-4.200924301147462E-3</v>
      </c>
      <c r="F25" s="82">
        <f>$B$5*'SDG&amp;E 2024 DR Allocations'!F24</f>
        <v>4.5451789760589639E-2</v>
      </c>
      <c r="G25" s="82">
        <f>$B$5*'SDG&amp;E 2024 DR Allocations'!G24</f>
        <v>7.9609914302825976E-2</v>
      </c>
      <c r="H25" s="82">
        <f>$B$5*'SDG&amp;E 2024 DR Allocations'!H24</f>
        <v>4.1363214302062988E-2</v>
      </c>
      <c r="I25" s="82">
        <f>$B$5*'SDG&amp;E 2024 DR Allocations'!I24</f>
        <v>9.568482694625853E-2</v>
      </c>
      <c r="J25" s="81">
        <f>$B$5*'SDG&amp;E 2024 DR Allocations'!J24</f>
        <v>0.14577907104492147</v>
      </c>
      <c r="K25" s="82">
        <f>$B$5*'SDG&amp;E 2024 DR Allocations'!K24</f>
        <v>0.22558203878402713</v>
      </c>
      <c r="L25" s="82">
        <f>$B$5*'SDG&amp;E 2024 DR Allocations'!L24</f>
        <v>0.13572435264587404</v>
      </c>
      <c r="M25" s="82">
        <f>$B$5*'SDG&amp;E 2024 DR Allocations'!M24</f>
        <v>8.2803801536560084E-3</v>
      </c>
      <c r="N25" s="82">
        <f>$B$5*'SDG&amp;E 2024 DR Allocations'!N24</f>
        <v>-4.200924301147462E-3</v>
      </c>
    </row>
    <row r="26" spans="1:14" x14ac:dyDescent="0.25">
      <c r="A26" s="20" t="s">
        <v>48</v>
      </c>
      <c r="B26" s="103">
        <f>'SDG&amp;E 2024 DR Allocations'!B25</f>
        <v>1</v>
      </c>
      <c r="C26" s="71">
        <f>$B$5*'SDG&amp;E 2024 DR Allocations'!C25</f>
        <v>0</v>
      </c>
      <c r="D26" s="71">
        <f>$B$5*'SDG&amp;E 2024 DR Allocations'!D25</f>
        <v>0</v>
      </c>
      <c r="E26" s="71">
        <f>$B$5*'SDG&amp;E 2024 DR Allocations'!E25</f>
        <v>0</v>
      </c>
      <c r="F26" s="71">
        <f>$B$5*'SDG&amp;E 2024 DR Allocations'!F25</f>
        <v>0.11132595725576527</v>
      </c>
      <c r="G26" s="71">
        <f>$B$5*'SDG&amp;E 2024 DR Allocations'!G25</f>
        <v>0.14117876111725872</v>
      </c>
      <c r="H26" s="71">
        <f>$B$5*'SDG&amp;E 2024 DR Allocations'!H25</f>
        <v>0.12341121821340517</v>
      </c>
      <c r="I26" s="71">
        <f>$B$5*'SDG&amp;E 2024 DR Allocations'!I25</f>
        <v>0.22020566054059135</v>
      </c>
      <c r="J26" s="81">
        <f>$B$5*'SDG&amp;E 2024 DR Allocations'!J25</f>
        <v>0.23088447423028313</v>
      </c>
      <c r="K26" s="71">
        <f>$B$5*'SDG&amp;E 2024 DR Allocations'!K25</f>
        <v>0.1719737247230243</v>
      </c>
      <c r="L26" s="71">
        <f>$B$5*'SDG&amp;E 2024 DR Allocations'!L25</f>
        <v>0.16800589820452563</v>
      </c>
      <c r="M26" s="71">
        <f>$B$5*'SDG&amp;E 2024 DR Allocations'!M25</f>
        <v>6.3599617723668941E-2</v>
      </c>
      <c r="N26" s="71">
        <f>$B$5*'SDG&amp;E 2024 DR Allocations'!N25</f>
        <v>0</v>
      </c>
    </row>
    <row r="27" spans="1:14" x14ac:dyDescent="0.25">
      <c r="A27" s="38" t="s">
        <v>25</v>
      </c>
      <c r="B27" s="44" t="str">
        <f>'SDG&amp;E 2024 DR Allocations'!B26</f>
        <v>1*</v>
      </c>
      <c r="C27" s="82">
        <f>$B$5*'SDG&amp;E 2024 DR Allocations'!C26</f>
        <v>3.2919365863800105</v>
      </c>
      <c r="D27" s="82">
        <f>$B$5*'SDG&amp;E 2024 DR Allocations'!D26</f>
        <v>3.2321953277587889</v>
      </c>
      <c r="E27" s="82">
        <f>$B$5*'SDG&amp;E 2024 DR Allocations'!E26</f>
        <v>2.0597714614868119</v>
      </c>
      <c r="F27" s="82">
        <f>$B$5*'SDG&amp;E 2024 DR Allocations'!F26</f>
        <v>2.0691056003570543</v>
      </c>
      <c r="G27" s="82">
        <f>$B$5*'SDG&amp;E 2024 DR Allocations'!G26</f>
        <v>2.9120689353942826</v>
      </c>
      <c r="H27" s="82">
        <f>$B$5*'SDG&amp;E 2024 DR Allocations'!H26</f>
        <v>2.2994867076873735</v>
      </c>
      <c r="I27" s="82">
        <f>$B$5*'SDG&amp;E 2024 DR Allocations'!I26</f>
        <v>2.4050954036712704</v>
      </c>
      <c r="J27" s="81">
        <f>$B$5*'SDG&amp;E 2024 DR Allocations'!J26</f>
        <v>2.4378089199066189</v>
      </c>
      <c r="K27" s="82">
        <f>$B$5*'SDG&amp;E 2024 DR Allocations'!K26</f>
        <v>2.5241964130401651</v>
      </c>
      <c r="L27" s="82">
        <f>$B$5*'SDG&amp;E 2024 DR Allocations'!L26</f>
        <v>2.3747566432952913</v>
      </c>
      <c r="M27" s="82">
        <f>$B$5*'SDG&amp;E 2024 DR Allocations'!M26</f>
        <v>3.1076962432861341</v>
      </c>
      <c r="N27" s="82">
        <f>$B$5*'SDG&amp;E 2024 DR Allocations'!N26</f>
        <v>3.3715622444152809</v>
      </c>
    </row>
    <row r="28" spans="1:14" x14ac:dyDescent="0.25">
      <c r="A28" s="20" t="s">
        <v>26</v>
      </c>
      <c r="B28" s="42" t="str">
        <f>'SDG&amp;E 2024 DR Allocations'!B27</f>
        <v>1*</v>
      </c>
      <c r="C28" s="71">
        <f>$B$5*'SDG&amp;E 2024 DR Allocations'!C27</f>
        <v>0</v>
      </c>
      <c r="D28" s="71">
        <f>$B$5*'SDG&amp;E 2024 DR Allocations'!D27</f>
        <v>0</v>
      </c>
      <c r="E28" s="71">
        <f>$B$5*'SDG&amp;E 2024 DR Allocations'!E27</f>
        <v>0</v>
      </c>
      <c r="F28" s="71">
        <f>$B$5*'SDG&amp;E 2024 DR Allocations'!F27</f>
        <v>0</v>
      </c>
      <c r="G28" s="71">
        <f>$B$5*'SDG&amp;E 2024 DR Allocations'!G27</f>
        <v>0</v>
      </c>
      <c r="H28" s="71">
        <f>$B$5*'SDG&amp;E 2024 DR Allocations'!H27</f>
        <v>0</v>
      </c>
      <c r="I28" s="71">
        <f>$B$5*'SDG&amp;E 2024 DR Allocations'!I27</f>
        <v>0</v>
      </c>
      <c r="J28" s="81">
        <f>$B$5*'SDG&amp;E 2024 DR Allocations'!J27</f>
        <v>0</v>
      </c>
      <c r="K28" s="71">
        <f>$B$5*'SDG&amp;E 2024 DR Allocations'!K27</f>
        <v>0</v>
      </c>
      <c r="L28" s="71">
        <f>$B$5*'SDG&amp;E 2024 DR Allocations'!L27</f>
        <v>0</v>
      </c>
      <c r="M28" s="71">
        <f>$B$5*'SDG&amp;E 2024 DR Allocations'!M27</f>
        <v>0</v>
      </c>
      <c r="N28" s="71">
        <f>$B$5*'SDG&amp;E 2024 DR Allocations'!N27</f>
        <v>0</v>
      </c>
    </row>
    <row r="29" spans="1:14" x14ac:dyDescent="0.25">
      <c r="A29" s="38" t="s">
        <v>27</v>
      </c>
      <c r="B29" s="104">
        <f>'SDG&amp;E 2024 DR Allocations'!B28</f>
        <v>1</v>
      </c>
      <c r="C29" s="82">
        <f>$B$5*'SDG&amp;E 2024 DR Allocations'!C28</f>
        <v>2.8388719871640246E-2</v>
      </c>
      <c r="D29" s="82">
        <f>$B$5*'SDG&amp;E 2024 DR Allocations'!D28</f>
        <v>2.4444561719894377E-2</v>
      </c>
      <c r="E29" s="82">
        <f>$B$5*'SDG&amp;E 2024 DR Allocations'!E28</f>
        <v>2.9694710657000564E-2</v>
      </c>
      <c r="F29" s="82">
        <f>$B$5*'SDG&amp;E 2024 DR Allocations'!F28</f>
        <v>2.9735596999526045E-2</v>
      </c>
      <c r="G29" s="82">
        <f>$B$5*'SDG&amp;E 2024 DR Allocations'!G28</f>
        <v>2.1941847205162013E-2</v>
      </c>
      <c r="H29" s="82">
        <f>$B$5*'SDG&amp;E 2024 DR Allocations'!H28</f>
        <v>2.9275380671024323E-2</v>
      </c>
      <c r="I29" s="82">
        <f>$B$5*'SDG&amp;E 2024 DR Allocations'!I28</f>
        <v>4.4156384348869281E-2</v>
      </c>
      <c r="J29" s="81">
        <f>$B$5*'SDG&amp;E 2024 DR Allocations'!J28</f>
        <v>5.0053608447313325E-2</v>
      </c>
      <c r="K29" s="82">
        <f>$B$5*'SDG&amp;E 2024 DR Allocations'!K28</f>
        <v>5.3550080746412258E-2</v>
      </c>
      <c r="L29" s="82">
        <f>$B$5*'SDG&amp;E 2024 DR Allocations'!L28</f>
        <v>3.3547668665647533E-2</v>
      </c>
      <c r="M29" s="82">
        <f>$B$5*'SDG&amp;E 2024 DR Allocations'!M28</f>
        <v>2.4359802380204191E-2</v>
      </c>
      <c r="N29" s="82">
        <f>$B$5*'SDG&amp;E 2024 DR Allocations'!N28</f>
        <v>2.9904231727123257E-2</v>
      </c>
    </row>
    <row r="30" spans="1:14" ht="31.5" x14ac:dyDescent="0.25">
      <c r="A30" s="13" t="s">
        <v>46</v>
      </c>
      <c r="B30" s="13"/>
      <c r="C30" s="83">
        <f t="shared" ref="C30:N30" si="2">SUM(C18:C29)</f>
        <v>13.298480182032145</v>
      </c>
      <c r="D30" s="83">
        <f t="shared" si="2"/>
        <v>9.684802980357885</v>
      </c>
      <c r="E30" s="83">
        <f t="shared" si="2"/>
        <v>6.1362512252185653</v>
      </c>
      <c r="F30" s="83">
        <f t="shared" si="2"/>
        <v>9.9257979535169696</v>
      </c>
      <c r="G30" s="83">
        <f t="shared" si="2"/>
        <v>11.290275398312673</v>
      </c>
      <c r="H30" s="83">
        <f t="shared" si="2"/>
        <v>22.149332221286045</v>
      </c>
      <c r="I30" s="83">
        <f t="shared" si="2"/>
        <v>24.912913672895332</v>
      </c>
      <c r="J30" s="84">
        <f t="shared" si="2"/>
        <v>37.285993902017921</v>
      </c>
      <c r="K30" s="83">
        <f t="shared" si="2"/>
        <v>38.873096317515746</v>
      </c>
      <c r="L30" s="83">
        <f t="shared" si="2"/>
        <v>21.477359791156498</v>
      </c>
      <c r="M30" s="83">
        <f t="shared" si="2"/>
        <v>12.989621234299484</v>
      </c>
      <c r="N30" s="83">
        <f t="shared" si="2"/>
        <v>15.055401605127425</v>
      </c>
    </row>
    <row r="31" spans="1:14" ht="15.75" x14ac:dyDescent="0.25">
      <c r="A31" s="34"/>
      <c r="B31" s="34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</row>
    <row r="32" spans="1:14" ht="15.75" x14ac:dyDescent="0.25">
      <c r="A32" s="13" t="s">
        <v>47</v>
      </c>
      <c r="B32" s="13"/>
      <c r="C32" s="83">
        <f t="shared" ref="C32:N32" si="3">SUM(C15,C30)</f>
        <v>14.563258220057049</v>
      </c>
      <c r="D32" s="83">
        <f t="shared" si="3"/>
        <v>10.787003789836644</v>
      </c>
      <c r="E32" s="83">
        <f t="shared" si="3"/>
        <v>7.5242229897830812</v>
      </c>
      <c r="F32" s="83">
        <f t="shared" si="3"/>
        <v>14.119805618571066</v>
      </c>
      <c r="G32" s="83">
        <f t="shared" si="3"/>
        <v>18.953373948696065</v>
      </c>
      <c r="H32" s="83">
        <f t="shared" si="3"/>
        <v>29.047604550183109</v>
      </c>
      <c r="I32" s="83">
        <f t="shared" si="3"/>
        <v>35.827997937887702</v>
      </c>
      <c r="J32" s="84">
        <f t="shared" si="3"/>
        <v>50.580364947457554</v>
      </c>
      <c r="K32" s="83">
        <f t="shared" si="3"/>
        <v>53.742962543047327</v>
      </c>
      <c r="L32" s="83">
        <f t="shared" si="3"/>
        <v>31.798119642870649</v>
      </c>
      <c r="M32" s="83">
        <f t="shared" si="3"/>
        <v>15.53530304789682</v>
      </c>
      <c r="N32" s="83">
        <f t="shared" si="3"/>
        <v>16.127380915639968</v>
      </c>
    </row>
    <row r="34" spans="1:14" x14ac:dyDescent="0.25">
      <c r="A34" s="88"/>
      <c r="B34" s="4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</row>
    <row r="35" spans="1:14" x14ac:dyDescent="0.25">
      <c r="A35" s="88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1:14" x14ac:dyDescent="0.25">
      <c r="A36" s="88"/>
      <c r="B36" s="88"/>
      <c r="C36" s="88"/>
      <c r="D36" s="88"/>
      <c r="E36" s="89"/>
      <c r="F36" s="88"/>
      <c r="G36" s="88"/>
      <c r="H36" s="88"/>
      <c r="I36" s="88"/>
      <c r="J36" s="88"/>
      <c r="K36" s="88"/>
      <c r="L36" s="88"/>
      <c r="M36" s="88"/>
      <c r="N36" s="88"/>
    </row>
    <row r="37" spans="1:14" x14ac:dyDescent="0.25">
      <c r="A37" s="114" t="s">
        <v>30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</row>
    <row r="38" spans="1:14" x14ac:dyDescent="0.25">
      <c r="A38" s="114" t="s">
        <v>31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</row>
  </sheetData>
  <mergeCells count="6">
    <mergeCell ref="A38:N38"/>
    <mergeCell ref="A1:N1"/>
    <mergeCell ref="A2:N2"/>
    <mergeCell ref="A3:N3"/>
    <mergeCell ref="A4:N4"/>
    <mergeCell ref="A37:N37"/>
  </mergeCells>
  <pageMargins left="0.75" right="0.75" top="1" bottom="1" header="0.5" footer="0.5"/>
  <ignoredErrors>
    <ignoredError sqref="B5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bf079a2-8838-46e4-a25e-754293e27338">7RCVYNPDDY4V-788967442-1097</_dlc_DocId>
    <_dlc_DocIdUrl xmlns="9bf079a2-8838-46e4-a25e-754293e27338">
      <Url>https://sempra.sharepoint.com/teams/sdgecp/po/drps/_layouts/15/DocIdRedir.aspx?ID=7RCVYNPDDY4V-788967442-1097</Url>
      <Description>7RCVYNPDDY4V-788967442-1097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0A98AD2BC57B4B903890FC72FDD6F8" ma:contentTypeVersion="6271" ma:contentTypeDescription="Create a new document." ma:contentTypeScope="" ma:versionID="9026944b014f2efed5ea8733ee721c92">
  <xsd:schema xmlns:xsd="http://www.w3.org/2001/XMLSchema" xmlns:xs="http://www.w3.org/2001/XMLSchema" xmlns:p="http://schemas.microsoft.com/office/2006/metadata/properties" xmlns:ns2="9bf079a2-8838-46e4-a25e-754293e27338" xmlns:ns3="e05dec9c-04bd-492f-919a-150e73c26277" targetNamespace="http://schemas.microsoft.com/office/2006/metadata/properties" ma:root="true" ma:fieldsID="7466f605f64014896314db18d2a1aff1" ns2:_="" ns3:_="">
    <xsd:import namespace="9bf079a2-8838-46e4-a25e-754293e27338"/>
    <xsd:import namespace="e05dec9c-04bd-492f-919a-150e73c2627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079a2-8838-46e4-a25e-754293e2733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dec9c-04bd-492f-919a-150e73c262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655DAF3-B642-41B6-9274-1EFA87A720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5E9893-9996-48F4-BF91-93E842BF15F4}">
  <ds:schemaRefs>
    <ds:schemaRef ds:uri="http://schemas.microsoft.com/office/2006/metadata/properties"/>
    <ds:schemaRef ds:uri="http://schemas.microsoft.com/office/infopath/2007/PartnerControls"/>
    <ds:schemaRef ds:uri="9bf079a2-8838-46e4-a25e-754293e27338"/>
  </ds:schemaRefs>
</ds:datastoreItem>
</file>

<file path=customXml/itemProps3.xml><?xml version="1.0" encoding="utf-8"?>
<ds:datastoreItem xmlns:ds="http://schemas.openxmlformats.org/officeDocument/2006/customXml" ds:itemID="{D7708C44-D25F-4647-94C4-1C1688DA2D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f079a2-8838-46e4-a25e-754293e27338"/>
    <ds:schemaRef ds:uri="e05dec9c-04bd-492f-919a-150e73c262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EF63F65-3EC8-4721-BD63-F71FEC2F47A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SDG&amp;E 2022 DR Allocations</vt:lpstr>
      <vt:lpstr>SDG&amp;E 2022 DR Allocations w.DLF</vt:lpstr>
      <vt:lpstr>SDG&amp;E 2023 DR Allocations</vt:lpstr>
      <vt:lpstr>SDG&amp;E 2023 DR Allocations w.DLF</vt:lpstr>
      <vt:lpstr>SDG&amp;E 2024 DR Allocations</vt:lpstr>
      <vt:lpstr>SDG&amp;E 2024 DR Allocations w.DLF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Brant, Simone</dc:creator>
  <cp:keywords/>
  <dc:description/>
  <cp:lastModifiedBy>Fuller, William</cp:lastModifiedBy>
  <cp:revision/>
  <dcterms:created xsi:type="dcterms:W3CDTF">2018-06-25T22:00:59Z</dcterms:created>
  <dcterms:modified xsi:type="dcterms:W3CDTF">2021-06-18T00:51:28Z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0x010100810A98AD2BC57B4B903890FC72FDD6F8</vt:lpwstr>
  </property>
  <property fmtid="{D5CDD505-2E9C-101B-9397-08002B2CF9AE}" pid="3" name="_dlc_DocIdItemGuid">
    <vt:lpwstr>60f6c5d5-7077-445b-9fde-cf60bdab8df8</vt:lpwstr>
  </property>
</Properties>
</file>