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g3\Desktop\2024-2026 LIP\Completed Files, Ready for Use in Allocations and Uploading to Website\"/>
    </mc:Choice>
  </mc:AlternateContent>
  <xr:revisionPtr revIDLastSave="0" documentId="13_ncr:1_{820DFE7C-0307-4317-BB24-6CC652CF5FC9}" xr6:coauthVersionLast="47" xr6:coauthVersionMax="47" xr10:uidLastSave="{00000000-0000-0000-0000-000000000000}"/>
  <bookViews>
    <workbookView xWindow="47880" yWindow="-120" windowWidth="29040" windowHeight="15840" tabRatio="1000" firstSheet="2" activeTab="5" xr2:uid="{00000000-000D-0000-FFFF-FFFF00000000}"/>
  </bookViews>
  <sheets>
    <sheet name="SDG&amp;E DR Allocations 2024" sheetId="1" r:id="rId1"/>
    <sheet name="SDG&amp;E DR Allocations 2024 wDLF" sheetId="2" r:id="rId2"/>
    <sheet name="SDG&amp;E DR Allocations 2025" sheetId="3" r:id="rId3"/>
    <sheet name="SDG&amp;E DR Allocations 2025 wDLF" sheetId="4" r:id="rId4"/>
    <sheet name="SDG&amp;E DR Allocations 2026" sheetId="5" r:id="rId5"/>
    <sheet name="SDG&amp;E DR Allocations 2026 wDLF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6" l="1"/>
  <c r="E30" i="6"/>
  <c r="F30" i="6"/>
  <c r="G30" i="6"/>
  <c r="H30" i="6"/>
  <c r="I30" i="6"/>
  <c r="J30" i="6"/>
  <c r="K30" i="6"/>
  <c r="L30" i="6"/>
  <c r="M30" i="6"/>
  <c r="N30" i="6"/>
  <c r="C30" i="6"/>
  <c r="D14" i="6"/>
  <c r="E14" i="6"/>
  <c r="F14" i="6"/>
  <c r="G14" i="6"/>
  <c r="H14" i="6"/>
  <c r="I14" i="6"/>
  <c r="J14" i="6"/>
  <c r="K14" i="6"/>
  <c r="L14" i="6"/>
  <c r="M14" i="6"/>
  <c r="N14" i="6"/>
  <c r="C14" i="6"/>
  <c r="D13" i="6"/>
  <c r="E13" i="6"/>
  <c r="F13" i="6"/>
  <c r="G13" i="6"/>
  <c r="H13" i="6"/>
  <c r="I13" i="6"/>
  <c r="J13" i="6"/>
  <c r="K13" i="6"/>
  <c r="L13" i="6"/>
  <c r="M13" i="6"/>
  <c r="N13" i="6"/>
  <c r="C13" i="6"/>
  <c r="D12" i="6"/>
  <c r="E12" i="6"/>
  <c r="F12" i="6"/>
  <c r="G12" i="6"/>
  <c r="H12" i="6"/>
  <c r="I12" i="6"/>
  <c r="J12" i="6"/>
  <c r="K12" i="6"/>
  <c r="L12" i="6"/>
  <c r="M12" i="6"/>
  <c r="N12" i="6"/>
  <c r="C12" i="6"/>
  <c r="D11" i="6"/>
  <c r="E11" i="6"/>
  <c r="F11" i="6"/>
  <c r="G11" i="6"/>
  <c r="H11" i="6"/>
  <c r="I11" i="6"/>
  <c r="J11" i="6"/>
  <c r="K11" i="6"/>
  <c r="L11" i="6"/>
  <c r="M11" i="6"/>
  <c r="N11" i="6"/>
  <c r="C11" i="6"/>
  <c r="D10" i="6"/>
  <c r="E10" i="6"/>
  <c r="F10" i="6"/>
  <c r="G10" i="6"/>
  <c r="H10" i="6"/>
  <c r="I10" i="6"/>
  <c r="J10" i="6"/>
  <c r="K10" i="6"/>
  <c r="L10" i="6"/>
  <c r="M10" i="6"/>
  <c r="N10" i="6"/>
  <c r="C10" i="6"/>
  <c r="D9" i="6"/>
  <c r="E9" i="6"/>
  <c r="F9" i="6"/>
  <c r="G9" i="6"/>
  <c r="H9" i="6"/>
  <c r="I9" i="6"/>
  <c r="J9" i="6"/>
  <c r="K9" i="6"/>
  <c r="L9" i="6"/>
  <c r="M9" i="6"/>
  <c r="N9" i="6"/>
  <c r="C9" i="6"/>
  <c r="D8" i="6"/>
  <c r="E8" i="6"/>
  <c r="F8" i="6"/>
  <c r="G8" i="6"/>
  <c r="H8" i="6"/>
  <c r="I8" i="6"/>
  <c r="J8" i="6"/>
  <c r="K8" i="6"/>
  <c r="L8" i="6"/>
  <c r="M8" i="6"/>
  <c r="N8" i="6"/>
  <c r="C8" i="6"/>
  <c r="D28" i="5"/>
  <c r="E28" i="5"/>
  <c r="F28" i="5"/>
  <c r="G28" i="5"/>
  <c r="H28" i="5"/>
  <c r="I28" i="5"/>
  <c r="J28" i="5"/>
  <c r="K28" i="5"/>
  <c r="L28" i="5"/>
  <c r="M28" i="5"/>
  <c r="N28" i="5"/>
  <c r="C28" i="5"/>
  <c r="D14" i="4" l="1"/>
  <c r="E14" i="4"/>
  <c r="F14" i="4"/>
  <c r="G14" i="4"/>
  <c r="H14" i="4"/>
  <c r="I14" i="4"/>
  <c r="J14" i="4"/>
  <c r="K14" i="4"/>
  <c r="L14" i="4"/>
  <c r="M14" i="4"/>
  <c r="N14" i="4"/>
  <c r="C14" i="4"/>
  <c r="D13" i="4"/>
  <c r="E13" i="4"/>
  <c r="F13" i="4"/>
  <c r="G13" i="4"/>
  <c r="H13" i="4"/>
  <c r="I13" i="4"/>
  <c r="J13" i="4"/>
  <c r="K13" i="4"/>
  <c r="L13" i="4"/>
  <c r="M13" i="4"/>
  <c r="N13" i="4"/>
  <c r="C13" i="4"/>
  <c r="D12" i="4"/>
  <c r="E12" i="4"/>
  <c r="F12" i="4"/>
  <c r="G12" i="4"/>
  <c r="H12" i="4"/>
  <c r="I12" i="4"/>
  <c r="J12" i="4"/>
  <c r="K12" i="4"/>
  <c r="L12" i="4"/>
  <c r="M12" i="4"/>
  <c r="N12" i="4"/>
  <c r="C12" i="4"/>
  <c r="D11" i="4"/>
  <c r="E11" i="4"/>
  <c r="F11" i="4"/>
  <c r="G11" i="4"/>
  <c r="H11" i="4"/>
  <c r="I11" i="4"/>
  <c r="J11" i="4"/>
  <c r="K11" i="4"/>
  <c r="L11" i="4"/>
  <c r="M11" i="4"/>
  <c r="N11" i="4"/>
  <c r="C11" i="4"/>
  <c r="D10" i="4"/>
  <c r="E10" i="4"/>
  <c r="F10" i="4"/>
  <c r="G10" i="4"/>
  <c r="H10" i="4"/>
  <c r="I10" i="4"/>
  <c r="J10" i="4"/>
  <c r="K10" i="4"/>
  <c r="L10" i="4"/>
  <c r="M10" i="4"/>
  <c r="N10" i="4"/>
  <c r="C10" i="4"/>
  <c r="D9" i="4"/>
  <c r="E9" i="4"/>
  <c r="F9" i="4"/>
  <c r="G9" i="4"/>
  <c r="H9" i="4"/>
  <c r="I9" i="4"/>
  <c r="J9" i="4"/>
  <c r="K9" i="4"/>
  <c r="L9" i="4"/>
  <c r="M9" i="4"/>
  <c r="N9" i="4"/>
  <c r="C9" i="4"/>
  <c r="D8" i="4"/>
  <c r="E8" i="4"/>
  <c r="F8" i="4"/>
  <c r="G8" i="4"/>
  <c r="H8" i="4"/>
  <c r="I8" i="4"/>
  <c r="J8" i="4"/>
  <c r="K8" i="4"/>
  <c r="L8" i="4"/>
  <c r="M8" i="4"/>
  <c r="N8" i="4"/>
  <c r="C8" i="4"/>
  <c r="D27" i="3"/>
  <c r="E27" i="3"/>
  <c r="F27" i="3"/>
  <c r="G27" i="3"/>
  <c r="H27" i="3"/>
  <c r="I27" i="3"/>
  <c r="J27" i="3"/>
  <c r="K27" i="3"/>
  <c r="L27" i="3"/>
  <c r="M27" i="3"/>
  <c r="N27" i="3"/>
  <c r="C27" i="3"/>
  <c r="D29" i="2"/>
  <c r="E29" i="2"/>
  <c r="F29" i="2"/>
  <c r="G29" i="2"/>
  <c r="H29" i="2"/>
  <c r="I29" i="2"/>
  <c r="J29" i="2"/>
  <c r="K29" i="2"/>
  <c r="L29" i="2"/>
  <c r="M29" i="2"/>
  <c r="N29" i="2"/>
  <c r="C29" i="2"/>
  <c r="D27" i="1"/>
  <c r="E27" i="1"/>
  <c r="F27" i="1"/>
  <c r="G27" i="1"/>
  <c r="H27" i="1"/>
  <c r="I27" i="1"/>
  <c r="J27" i="1"/>
  <c r="K27" i="1"/>
  <c r="L27" i="1"/>
  <c r="M27" i="1"/>
  <c r="N27" i="1"/>
  <c r="C27" i="1"/>
  <c r="D14" i="2"/>
  <c r="E14" i="2"/>
  <c r="F14" i="2"/>
  <c r="G14" i="2"/>
  <c r="H14" i="2"/>
  <c r="I14" i="2"/>
  <c r="J14" i="2"/>
  <c r="K14" i="2"/>
  <c r="L14" i="2"/>
  <c r="M14" i="2"/>
  <c r="N14" i="2"/>
  <c r="C14" i="2"/>
  <c r="D13" i="2"/>
  <c r="E13" i="2"/>
  <c r="F13" i="2"/>
  <c r="G13" i="2"/>
  <c r="H13" i="2"/>
  <c r="I13" i="2"/>
  <c r="J13" i="2"/>
  <c r="K13" i="2"/>
  <c r="L13" i="2"/>
  <c r="M13" i="2"/>
  <c r="N13" i="2"/>
  <c r="C13" i="2"/>
  <c r="D12" i="2"/>
  <c r="E12" i="2"/>
  <c r="F12" i="2"/>
  <c r="G12" i="2"/>
  <c r="H12" i="2"/>
  <c r="I12" i="2"/>
  <c r="J12" i="2"/>
  <c r="K12" i="2"/>
  <c r="L12" i="2"/>
  <c r="M12" i="2"/>
  <c r="N12" i="2"/>
  <c r="C12" i="2"/>
  <c r="D11" i="2"/>
  <c r="E11" i="2"/>
  <c r="F11" i="2"/>
  <c r="G11" i="2"/>
  <c r="H11" i="2"/>
  <c r="I11" i="2"/>
  <c r="J11" i="2"/>
  <c r="K11" i="2"/>
  <c r="L11" i="2"/>
  <c r="M11" i="2"/>
  <c r="N11" i="2"/>
  <c r="C11" i="2"/>
  <c r="D10" i="2"/>
  <c r="E10" i="2"/>
  <c r="F10" i="2"/>
  <c r="G10" i="2"/>
  <c r="H10" i="2"/>
  <c r="I10" i="2"/>
  <c r="J10" i="2"/>
  <c r="K10" i="2"/>
  <c r="L10" i="2"/>
  <c r="M10" i="2"/>
  <c r="N10" i="2"/>
  <c r="C10" i="2"/>
  <c r="D9" i="2"/>
  <c r="E9" i="2"/>
  <c r="F9" i="2"/>
  <c r="G9" i="2"/>
  <c r="H9" i="2"/>
  <c r="I9" i="2"/>
  <c r="J9" i="2"/>
  <c r="K9" i="2"/>
  <c r="L9" i="2"/>
  <c r="M9" i="2"/>
  <c r="N9" i="2"/>
  <c r="C9" i="2"/>
  <c r="D8" i="2"/>
  <c r="E8" i="2"/>
  <c r="F8" i="2"/>
  <c r="G8" i="2"/>
  <c r="H8" i="2"/>
  <c r="I8" i="2"/>
  <c r="J8" i="2"/>
  <c r="K8" i="2"/>
  <c r="L8" i="2"/>
  <c r="M8" i="2"/>
  <c r="N8" i="2"/>
  <c r="C8" i="2"/>
  <c r="N15" i="6" l="1"/>
  <c r="M15" i="6"/>
  <c r="L15" i="6"/>
  <c r="K15" i="6"/>
  <c r="J15" i="6"/>
  <c r="I15" i="6"/>
  <c r="H15" i="6"/>
  <c r="G15" i="6"/>
  <c r="F15" i="6"/>
  <c r="E15" i="6"/>
  <c r="D15" i="6"/>
  <c r="C15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N13" i="5"/>
  <c r="M13" i="5"/>
  <c r="L13" i="5"/>
  <c r="K13" i="5"/>
  <c r="J13" i="5"/>
  <c r="I13" i="5"/>
  <c r="H13" i="5"/>
  <c r="G13" i="5"/>
  <c r="F13" i="5"/>
  <c r="E13" i="5"/>
  <c r="D13" i="5"/>
  <c r="C13" i="5"/>
  <c r="B17" i="5"/>
  <c r="N15" i="4"/>
  <c r="N29" i="4" s="1"/>
  <c r="M15" i="4"/>
  <c r="M29" i="4" s="1"/>
  <c r="L15" i="4"/>
  <c r="L29" i="4" s="1"/>
  <c r="K15" i="4"/>
  <c r="K29" i="4" s="1"/>
  <c r="J15" i="4"/>
  <c r="J29" i="4" s="1"/>
  <c r="I15" i="4"/>
  <c r="I29" i="4" s="1"/>
  <c r="H15" i="4"/>
  <c r="H29" i="4" s="1"/>
  <c r="G15" i="4"/>
  <c r="G29" i="4" s="1"/>
  <c r="F15" i="4"/>
  <c r="F29" i="4" s="1"/>
  <c r="E15" i="4"/>
  <c r="E29" i="4" s="1"/>
  <c r="D15" i="4"/>
  <c r="D29" i="4" s="1"/>
  <c r="C15" i="4"/>
  <c r="C29" i="4" s="1"/>
  <c r="N13" i="3"/>
  <c r="M13" i="3"/>
  <c r="L13" i="3"/>
  <c r="K13" i="3"/>
  <c r="J13" i="3"/>
  <c r="I13" i="3"/>
  <c r="H13" i="3"/>
  <c r="G13" i="3"/>
  <c r="F13" i="3"/>
  <c r="E13" i="3"/>
  <c r="D13" i="3"/>
  <c r="C13" i="3"/>
  <c r="N15" i="2"/>
  <c r="M15" i="2"/>
  <c r="L15" i="2"/>
  <c r="K15" i="2"/>
  <c r="J15" i="2"/>
  <c r="I15" i="2"/>
  <c r="H15" i="2"/>
  <c r="G15" i="2"/>
  <c r="F15" i="2"/>
  <c r="E15" i="2"/>
  <c r="D15" i="2"/>
  <c r="C15" i="2"/>
  <c r="N13" i="1"/>
  <c r="M13" i="1"/>
  <c r="L13" i="1"/>
  <c r="K13" i="1"/>
  <c r="J13" i="1"/>
  <c r="I13" i="1"/>
  <c r="H13" i="1"/>
  <c r="G13" i="1"/>
  <c r="F13" i="1"/>
  <c r="E13" i="1"/>
  <c r="D13" i="1"/>
  <c r="C13" i="1"/>
  <c r="B18" i="5"/>
  <c r="B19" i="5"/>
  <c r="B20" i="5"/>
  <c r="B21" i="5"/>
  <c r="B22" i="5"/>
  <c r="B23" i="5"/>
  <c r="B24" i="5"/>
  <c r="B25" i="5"/>
  <c r="B17" i="3"/>
  <c r="B18" i="3"/>
  <c r="B19" i="3"/>
  <c r="B20" i="3"/>
  <c r="B21" i="3"/>
  <c r="B22" i="3"/>
  <c r="B23" i="3"/>
  <c r="B24" i="3"/>
  <c r="B16" i="3"/>
  <c r="B19" i="4" l="1"/>
  <c r="B20" i="4"/>
  <c r="B21" i="4"/>
  <c r="B22" i="4"/>
  <c r="B23" i="4"/>
  <c r="B24" i="4"/>
  <c r="B25" i="4"/>
  <c r="B26" i="4"/>
  <c r="B20" i="6"/>
  <c r="B21" i="6"/>
  <c r="B22" i="6"/>
  <c r="B23" i="6"/>
  <c r="B24" i="6"/>
  <c r="B25" i="6"/>
  <c r="B26" i="6"/>
  <c r="B27" i="6"/>
  <c r="B19" i="2"/>
  <c r="B20" i="2"/>
  <c r="B21" i="2"/>
  <c r="B22" i="2"/>
  <c r="B23" i="2"/>
  <c r="B24" i="2"/>
  <c r="B25" i="2"/>
  <c r="B26" i="2"/>
  <c r="B18" i="4"/>
  <c r="B18" i="2"/>
  <c r="N27" i="6" l="1"/>
  <c r="M27" i="6"/>
  <c r="L27" i="6"/>
  <c r="K27" i="6"/>
  <c r="J27" i="6"/>
  <c r="I27" i="6"/>
  <c r="H27" i="6"/>
  <c r="G27" i="6"/>
  <c r="F27" i="6"/>
  <c r="E27" i="6"/>
  <c r="D27" i="6"/>
  <c r="C27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D26" i="5" l="1"/>
  <c r="E26" i="5"/>
  <c r="F26" i="5"/>
  <c r="G26" i="5"/>
  <c r="H26" i="5"/>
  <c r="I26" i="5"/>
  <c r="J26" i="5"/>
  <c r="K26" i="5"/>
  <c r="L26" i="5"/>
  <c r="M26" i="5"/>
  <c r="N26" i="5"/>
  <c r="C26" i="5"/>
  <c r="D25" i="3"/>
  <c r="E25" i="3"/>
  <c r="F25" i="3"/>
  <c r="G25" i="3"/>
  <c r="H25" i="3"/>
  <c r="I25" i="3"/>
  <c r="J25" i="3"/>
  <c r="K25" i="3"/>
  <c r="L25" i="3"/>
  <c r="M25" i="3"/>
  <c r="N25" i="3"/>
  <c r="C25" i="3"/>
  <c r="D25" i="1" l="1"/>
  <c r="E25" i="1"/>
  <c r="F25" i="1"/>
  <c r="G25" i="1"/>
  <c r="H25" i="1"/>
  <c r="I25" i="1"/>
  <c r="J25" i="1"/>
  <c r="K25" i="1"/>
  <c r="L25" i="1"/>
  <c r="M25" i="1"/>
  <c r="N25" i="1"/>
  <c r="C25" i="1"/>
  <c r="D27" i="2" l="1"/>
  <c r="E27" i="2"/>
  <c r="F27" i="2"/>
  <c r="G27" i="2"/>
  <c r="H27" i="2"/>
  <c r="I27" i="2"/>
  <c r="J27" i="2"/>
  <c r="K27" i="2"/>
  <c r="L27" i="2"/>
  <c r="M27" i="2"/>
  <c r="N27" i="2"/>
  <c r="D27" i="4" l="1"/>
  <c r="C28" i="6"/>
  <c r="K28" i="6"/>
  <c r="D28" i="6"/>
  <c r="H28" i="6"/>
  <c r="E28" i="6"/>
  <c r="M28" i="6"/>
  <c r="F28" i="6"/>
  <c r="I28" i="6"/>
  <c r="J28" i="6"/>
  <c r="L28" i="6"/>
  <c r="G28" i="6"/>
  <c r="N28" i="6"/>
  <c r="F27" i="4"/>
  <c r="H27" i="4"/>
  <c r="K27" i="4"/>
  <c r="L27" i="4"/>
  <c r="M27" i="4"/>
  <c r="I27" i="4"/>
  <c r="E27" i="4"/>
  <c r="J27" i="4"/>
  <c r="G27" i="4"/>
  <c r="C27" i="4"/>
  <c r="N27" i="4"/>
  <c r="C27" i="2" l="1"/>
</calcChain>
</file>

<file path=xl/sharedStrings.xml><?xml version="1.0" encoding="utf-8"?>
<sst xmlns="http://schemas.openxmlformats.org/spreadsheetml/2006/main" count="195" uniqueCount="58">
  <si>
    <t>Payments</t>
  </si>
  <si>
    <t>CPPD*** Medium (Excluding TD)</t>
  </si>
  <si>
    <t>CPPD Large (Excluding TD)</t>
  </si>
  <si>
    <t>Default Small Agricultural TOU and CPP Rates (Excluding TD)</t>
  </si>
  <si>
    <t>Default Small Commercial TOU and CPP Rates (Excluding TD)</t>
  </si>
  <si>
    <t>EVTOU2 (Including NEM plus Non-NEM)</t>
  </si>
  <si>
    <t>TD Commercial on PSW (Small Commercial CPP) plus CPP  (Large and Medium)</t>
  </si>
  <si>
    <t>TOU and Res CPP Combined TD customers on PSH</t>
  </si>
  <si>
    <t>TOU and Res CPP Combined excluding TD customers on PSH</t>
  </si>
  <si>
    <t>Program Name (Non Event-Based, Load-Modifying Resources)</t>
  </si>
  <si>
    <r>
      <rPr>
        <b/>
        <sz val="11"/>
        <rFont val="Calibri"/>
        <family val="2"/>
        <scheme val="minor"/>
      </rPr>
      <t>Instructions</t>
    </r>
    <r>
      <rPr>
        <sz val="11"/>
        <rFont val="Calibri"/>
        <family val="2"/>
        <scheme val="minor"/>
      </rPr>
      <t xml:space="preserve">: Please complete the Payments and Local Capacity Area (LCA) columns below. If payment for a program is from bundled customers only, enter 0. If payment is from distribution customers, enter 1. </t>
    </r>
  </si>
  <si>
    <t>Payment - if payment for this program is from bundled customers only, enter 0, if all distribution customers, enter 1.</t>
  </si>
  <si>
    <t>RA benefits for these programs/resources will be reflected in the CEC load forecast adjustments.</t>
  </si>
  <si>
    <t>*CPP Implementation costs recovered from all customers, and annual over- or under-collections are recovered from only bundled customers.</t>
  </si>
  <si>
    <t>CPPD* Medium (Excluding TD)</t>
  </si>
  <si>
    <t>CPPD* Large (Excluding TD)</t>
  </si>
  <si>
    <t>Default Small Agricultural TOU and CPP* Rates (Excluding TD)</t>
  </si>
  <si>
    <t>Default Small Commercial TOU and CPP* Rates (Excluding TD)</t>
  </si>
  <si>
    <t>TD Commercial on PSW (Small Commercial CPP) plus CPP*  (Large and Medium)</t>
  </si>
  <si>
    <t>TOU and Res CPP* Combined TD customers on PSH</t>
  </si>
  <si>
    <t>TOU and Res CPP* Combined excluding TD customers on PSH</t>
  </si>
  <si>
    <t>Footnotes:</t>
  </si>
  <si>
    <t>1) SDG&amp;E 2024 DR Allocations are based on PY2022 DR Load Impact estimates filed on April 1st, 2023.</t>
  </si>
  <si>
    <t>SDG&amp;E Distribution Loss Factor</t>
  </si>
  <si>
    <t>2) Positive estimates represent a load impact reduction and negative estimates represent a load impact increase.</t>
  </si>
  <si>
    <t>EVTOU5 (Including NEM plus Non-NEM)</t>
  </si>
  <si>
    <t>1) SDG&amp;E 2025 DR Allocations are based on PY2022 DR Load Impact estimates filed on April 1st, 2023.</t>
  </si>
  <si>
    <t>1) SDG&amp;E 2026 DR Allocations are based on PY2022 DR Load Impact estimates filed on April 1st, 2023.</t>
  </si>
  <si>
    <t>Program Name (Event-Based, Supply-Side Resources)</t>
  </si>
  <si>
    <t>2024 Total Non Event-Based, Load-Modifying Resources</t>
  </si>
  <si>
    <t>2024 Total Event-Based, Supply-Side Resources</t>
  </si>
  <si>
    <t>2025 Total Event-Based, Supply-Side Resources</t>
  </si>
  <si>
    <t>2026 Total Event-Based, Supply-Side Resources</t>
  </si>
  <si>
    <t>Base Interruptible Program (BIP)</t>
  </si>
  <si>
    <t>Capacity Bidding Program (CBP) - Day Of (inc. TI + resources 11am-7pm, 1-9 pm)</t>
  </si>
  <si>
    <t>Capacity Bidding Program (CBP) - Day Ahead (inc.resources 11am-7pm, 1-9 pm)</t>
  </si>
  <si>
    <t>AC Cycling ("AC Saver") - Day Of, Commercial</t>
  </si>
  <si>
    <t>AC Cycling ("AC Saver") - Day Of, Residential</t>
  </si>
  <si>
    <t>AC Cycling ("AC Saver") - Day Ahead (Residential)</t>
  </si>
  <si>
    <t>AC Cycling ("AC  Saver") - Day Ahead (Comm., Quasi-Res.)</t>
  </si>
  <si>
    <t>2024 Total for Event-Based, Supply-Side and Non-Event-Based, Load-Modifying Resources w/DLF</t>
  </si>
  <si>
    <t xml:space="preserve">2024 Total for Event-Based, Supply-Side and Non-Event-Based, Load-Modifying Resources </t>
  </si>
  <si>
    <t xml:space="preserve">2025 Total for Event-Based, Supply-Side and Non-Event-Based, Load-Modifying Resources </t>
  </si>
  <si>
    <t>2025 Total for Event-Based, Supply-Side and Non-Event-Based, Load-Modifying Resources w/DLF</t>
  </si>
  <si>
    <t xml:space="preserve">2026 Total for Event-Based, Supply-Side and Non-Event-Based, Load-Modifying Resources </t>
  </si>
  <si>
    <t>2026 Total for Event-Based, Supply-Side and Non-Event-Based, Load-Modifying Resources w/DLF</t>
  </si>
  <si>
    <t>Average of Hourly Ex Ante Load Impacts (MW) from 4-9 PM for Jan to Feb and June to Dec; and from 5-10 PM for Mar to May at the Portfolio Level on Monthly Peak Load Days Under 1-in-2 Utility Weather Year Conditions</t>
  </si>
  <si>
    <t xml:space="preserve">SDG&amp;E Demand Response (DR) Allocations for Program Year (PY) 2024, Estimated According to the Load Impact Protocols (LIPs) </t>
  </si>
  <si>
    <t xml:space="preserve">SDG&amp;E Demand Response (DR) Allocations for Program Year (PY) 2025, Estimated According to the Load Impact Protocols (LIPs) </t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</si>
  <si>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>: Please complete the Payments and Local Capacity Area (LCA) columns below, inclusive of the DLF. If payment for a program is from bundled customers only, enter 0. If payment is from distribution customers, enter 1. Please include the DLF as directed in D.15-06-063 and D.23-06-029. SDG&amp;E's DLF is 1.071.</t>
    </r>
  </si>
  <si>
    <t xml:space="preserve">SDG&amp;E Demand Response (DR) Allocations for Program Year (PY) 2026, Estimated According to the Load Impact Protocols (LIPs) </t>
  </si>
  <si>
    <r>
      <t xml:space="preserve">Instructions: </t>
    </r>
    <r>
      <rPr>
        <sz val="11"/>
        <color theme="1"/>
        <rFont val="Calibri"/>
        <family val="2"/>
        <scheme val="minor"/>
      </rPr>
      <t>Please complete the Payments and Local Capacity Area (LCA) columns below, inclusive of the DLF. If payment for a program is from bundled customers only, enter 0. If payment is from distribution customers, enter 1. Please include the DLF as directed in D.15-06-063 and D.23-06-029. SDG&amp;E's DLF is 1.071.</t>
    </r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</si>
  <si>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Please complete the Payments and Local Capacity Area (LCA) columns below, inclusive of the DLF. If payment for a program is from bundled customers only, enter 0. If payment is from distribution customers, enter 1. Please include the DLF as directed in D.15-06-063 and D.23-06-029. SDG&amp;E's DLF is 1.071.</t>
    </r>
  </si>
  <si>
    <t>2026 Total Non Event-Based, Load-Modifying Resources</t>
  </si>
  <si>
    <t>2025 Total Non Event-Based, Load-Modifying Resources</t>
  </si>
  <si>
    <t xml:space="preserve">SDG&amp;E Demand Response (DR) Allocations for Program Year (PY) 2026 Including the Distribution Loss Factor (DLF), Estimated According to the Load Impact Protocols (LIPs) </t>
  </si>
  <si>
    <t xml:space="preserve">SDG&amp;E Demand Response (DR) Allocations for Program Year (PY) 2024 Including the Distribution Loss Factor (DLF), Estimated According to the Load Impact Protocols (LIPs) </t>
  </si>
  <si>
    <t xml:space="preserve">SDG&amp;E Demand Response (DR) Allocations for Program Year (PY) 2025 Including the Distribution Loss Factor (DLF), Estimated According to the Load Impact Protocols (LIPs)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</si>
</sst>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C0C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indexed="42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7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0" fontId="15" fillId="0" borderId="0"/>
    <xf numFmtId="0" fontId="16" fillId="6" borderId="0" applyNumberFormat="0" applyBorder="0" applyAlignment="0" applyProtection="0"/>
  </cellStyleXfs>
  <cellXfs count="120">
    <xf numFmtId="0" fontId="0" fillId="0" borderId="0" xfId="0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left"/>
    </xf>
    <xf numFmtId="2" fontId="10" fillId="7" borderId="3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2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17" fontId="12" fillId="3" borderId="1" xfId="0" applyNumberFormat="1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left" vertical="center" wrapText="1"/>
    </xf>
    <xf numFmtId="17" fontId="12" fillId="9" borderId="1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vertical="top" wrapText="1"/>
    </xf>
    <xf numFmtId="49" fontId="12" fillId="0" borderId="2" xfId="0" applyNumberFormat="1" applyFont="1" applyBorder="1" applyAlignment="1">
      <alignment vertical="top" wrapText="1"/>
    </xf>
    <xf numFmtId="164" fontId="12" fillId="0" borderId="5" xfId="0" applyNumberFormat="1" applyFont="1" applyBorder="1" applyAlignment="1">
      <alignment vertical="top" wrapText="1"/>
    </xf>
    <xf numFmtId="0" fontId="17" fillId="0" borderId="0" xfId="0" applyFont="1"/>
    <xf numFmtId="2" fontId="17" fillId="0" borderId="0" xfId="0" applyNumberFormat="1" applyFont="1"/>
    <xf numFmtId="2" fontId="10" fillId="7" borderId="1" xfId="0" applyNumberFormat="1" applyFont="1" applyFill="1" applyBorder="1" applyAlignment="1">
      <alignment horizontal="left" vertical="center"/>
    </xf>
    <xf numFmtId="2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8" xfId="0" applyFont="1" applyBorder="1"/>
    <xf numFmtId="0" fontId="0" fillId="0" borderId="0" xfId="0" applyBorder="1"/>
    <xf numFmtId="49" fontId="12" fillId="0" borderId="0" xfId="0" applyNumberFormat="1" applyFont="1" applyBorder="1" applyAlignment="1">
      <alignment horizontal="left" vertical="top" wrapText="1"/>
    </xf>
    <xf numFmtId="164" fontId="12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9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2" fontId="7" fillId="0" borderId="0" xfId="0" applyNumberFormat="1" applyFont="1" applyAlignment="1">
      <alignment horizontal="left" vertical="top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 vertical="center" wrapText="1"/>
    </xf>
    <xf numFmtId="2" fontId="17" fillId="0" borderId="0" xfId="0" applyNumberFormat="1" applyFont="1" applyFill="1" applyAlignment="1">
      <alignment horizontal="center"/>
    </xf>
    <xf numFmtId="49" fontId="12" fillId="0" borderId="0" xfId="0" applyNumberFormat="1" applyFont="1" applyBorder="1" applyAlignment="1">
      <alignment horizontal="left" vertical="center" wrapText="1"/>
    </xf>
    <xf numFmtId="164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2" borderId="1" xfId="1" applyNumberFormat="1" applyFont="1" applyFill="1" applyBorder="1" applyAlignment="1">
      <alignment horizontal="center" vertical="center" wrapText="1"/>
    </xf>
    <xf numFmtId="3" fontId="9" fillId="11" borderId="1" xfId="1" applyNumberFormat="1" applyFont="1" applyFill="1" applyBorder="1" applyAlignment="1">
      <alignment horizontal="center" vertical="center" wrapText="1"/>
    </xf>
    <xf numFmtId="3" fontId="9" fillId="11" borderId="11" xfId="0" applyNumberFormat="1" applyFont="1" applyFill="1" applyBorder="1" applyAlignment="1">
      <alignment horizontal="center" vertical="center"/>
    </xf>
    <xf numFmtId="3" fontId="9" fillId="12" borderId="11" xfId="1" applyNumberFormat="1" applyFont="1" applyFill="1" applyBorder="1" applyAlignment="1">
      <alignment horizontal="center" vertical="center" wrapText="1"/>
    </xf>
    <xf numFmtId="3" fontId="9" fillId="11" borderId="11" xfId="1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9" fillId="7" borderId="1" xfId="1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center"/>
    </xf>
    <xf numFmtId="1" fontId="10" fillId="7" borderId="4" xfId="0" applyNumberFormat="1" applyFont="1" applyFill="1" applyBorder="1" applyAlignment="1">
      <alignment horizontal="center"/>
    </xf>
    <xf numFmtId="1" fontId="13" fillId="4" borderId="4" xfId="0" applyNumberFormat="1" applyFont="1" applyFill="1" applyBorder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1" fontId="12" fillId="13" borderId="1" xfId="0" applyNumberFormat="1" applyFont="1" applyFill="1" applyBorder="1" applyAlignment="1">
      <alignment horizontal="center" vertical="center"/>
    </xf>
    <xf numFmtId="1" fontId="9" fillId="12" borderId="1" xfId="0" applyNumberFormat="1" applyFont="1" applyFill="1" applyBorder="1" applyAlignment="1">
      <alignment horizontal="center" vertical="center"/>
    </xf>
    <xf numFmtId="1" fontId="9" fillId="12" borderId="1" xfId="1" applyNumberFormat="1" applyFont="1" applyFill="1" applyBorder="1" applyAlignment="1">
      <alignment horizontal="center" vertical="center" wrapText="1"/>
    </xf>
    <xf numFmtId="1" fontId="9" fillId="11" borderId="11" xfId="0" applyNumberFormat="1" applyFont="1" applyFill="1" applyBorder="1" applyAlignment="1">
      <alignment horizontal="center" vertical="center"/>
    </xf>
    <xf numFmtId="1" fontId="9" fillId="12" borderId="11" xfId="1" applyNumberFormat="1" applyFont="1" applyFill="1" applyBorder="1" applyAlignment="1">
      <alignment horizontal="center" vertical="center" wrapText="1"/>
    </xf>
    <xf numFmtId="1" fontId="8" fillId="5" borderId="4" xfId="0" applyNumberFormat="1" applyFont="1" applyFill="1" applyBorder="1" applyAlignment="1">
      <alignment horizontal="center"/>
    </xf>
    <xf numFmtId="1" fontId="17" fillId="0" borderId="0" xfId="0" applyNumberFormat="1" applyFont="1" applyAlignment="1">
      <alignment horizontal="center"/>
    </xf>
    <xf numFmtId="1" fontId="10" fillId="11" borderId="1" xfId="0" applyNumberFormat="1" applyFont="1" applyFill="1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1" fontId="13" fillId="13" borderId="1" xfId="0" applyNumberFormat="1" applyFont="1" applyFill="1" applyBorder="1" applyAlignment="1">
      <alignment horizontal="center" vertical="center"/>
    </xf>
    <xf numFmtId="1" fontId="12" fillId="13" borderId="1" xfId="0" applyNumberFormat="1" applyFont="1" applyFill="1" applyBorder="1" applyAlignment="1">
      <alignment horizontal="center" vertical="top"/>
    </xf>
    <xf numFmtId="1" fontId="7" fillId="0" borderId="0" xfId="0" applyNumberFormat="1" applyFont="1" applyAlignment="1">
      <alignment horizontal="left" vertical="top"/>
    </xf>
    <xf numFmtId="0" fontId="12" fillId="14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11" fillId="10" borderId="5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49" fontId="10" fillId="0" borderId="5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10" fillId="15" borderId="1" xfId="0" applyNumberFormat="1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2" fillId="13" borderId="5" xfId="0" applyFont="1" applyFill="1" applyBorder="1" applyAlignment="1">
      <alignment horizontal="left" vertical="top" wrapText="1"/>
    </xf>
    <xf numFmtId="0" fontId="12" fillId="13" borderId="2" xfId="0" applyFont="1" applyFill="1" applyBorder="1" applyAlignment="1">
      <alignment horizontal="left" vertical="top" wrapText="1"/>
    </xf>
    <xf numFmtId="0" fontId="11" fillId="1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15" borderId="1" xfId="0" applyFont="1" applyFill="1" applyBorder="1" applyAlignment="1">
      <alignment horizontal="center" vertical="top" wrapText="1"/>
    </xf>
    <xf numFmtId="49" fontId="10" fillId="15" borderId="5" xfId="0" applyNumberFormat="1" applyFont="1" applyFill="1" applyBorder="1" applyAlignment="1">
      <alignment horizontal="center" vertical="top" wrapText="1"/>
    </xf>
    <xf numFmtId="49" fontId="10" fillId="15" borderId="6" xfId="0" applyNumberFormat="1" applyFont="1" applyFill="1" applyBorder="1" applyAlignment="1">
      <alignment horizontal="center" vertical="top" wrapText="1"/>
    </xf>
    <xf numFmtId="49" fontId="10" fillId="15" borderId="2" xfId="0" applyNumberFormat="1" applyFont="1" applyFill="1" applyBorder="1" applyAlignment="1">
      <alignment horizontal="center" vertical="top" wrapText="1"/>
    </xf>
    <xf numFmtId="0" fontId="11" fillId="10" borderId="5" xfId="0" applyFont="1" applyFill="1" applyBorder="1" applyAlignment="1">
      <alignment horizontal="center" vertical="top" wrapText="1"/>
    </xf>
    <xf numFmtId="0" fontId="11" fillId="10" borderId="6" xfId="0" applyFont="1" applyFill="1" applyBorder="1" applyAlignment="1">
      <alignment horizontal="center" vertical="top" wrapText="1"/>
    </xf>
    <xf numFmtId="0" fontId="11" fillId="10" borderId="2" xfId="0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0" fillId="15" borderId="1" xfId="0" applyFill="1" applyBorder="1" applyAlignment="1">
      <alignment horizontal="center" vertical="top" wrapText="1"/>
    </xf>
    <xf numFmtId="0" fontId="12" fillId="13" borderId="5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</cellXfs>
  <cellStyles count="18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Good" xfId="1" builtinId="26"/>
    <cellStyle name="Good 2" xfId="186" xr:uid="{1685B62B-74DD-41DA-BF76-8B1D100442C2}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Normal" xfId="0" builtinId="0"/>
    <cellStyle name="Normal 2" xfId="184" xr:uid="{8C06B717-60FE-4481-842F-3F2ED0910E04}"/>
    <cellStyle name="Normal 3" xfId="185" xr:uid="{627C4B8E-63E9-48BE-A13D-33BF16EE47ED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opLeftCell="A4" zoomScaleNormal="100" zoomScalePageLayoutView="150" workbookViewId="0">
      <selection activeCell="C16" sqref="C16"/>
    </sheetView>
  </sheetViews>
  <sheetFormatPr defaultColWidth="8.77734375" defaultRowHeight="14.4" x14ac:dyDescent="0.3"/>
  <cols>
    <col min="1" max="1" width="90" customWidth="1"/>
    <col min="2" max="2" width="10.88671875" customWidth="1"/>
    <col min="3" max="3" width="7.5546875" bestFit="1" customWidth="1"/>
    <col min="4" max="4" width="7.21875" bestFit="1" customWidth="1"/>
    <col min="5" max="5" width="7.77734375" bestFit="1" customWidth="1"/>
    <col min="6" max="6" width="7.33203125" bestFit="1" customWidth="1"/>
    <col min="7" max="7" width="8" bestFit="1" customWidth="1"/>
    <col min="8" max="8" width="7.109375" bestFit="1" customWidth="1"/>
    <col min="9" max="9" width="6.88671875" bestFit="1" customWidth="1"/>
    <col min="10" max="10" width="7.6640625" bestFit="1" customWidth="1"/>
    <col min="11" max="11" width="7.33203125" bestFit="1" customWidth="1"/>
    <col min="12" max="12" width="7.21875" bestFit="1" customWidth="1"/>
    <col min="13" max="13" width="7.77734375" bestFit="1" customWidth="1"/>
    <col min="14" max="14" width="7.33203125" bestFit="1" customWidth="1"/>
    <col min="15" max="15" width="3.6640625" customWidth="1"/>
    <col min="16" max="16" width="4.88671875" customWidth="1"/>
    <col min="17" max="17" width="5.5546875" bestFit="1" customWidth="1"/>
    <col min="18" max="18" width="3.33203125" customWidth="1"/>
    <col min="19" max="19" width="2.21875" customWidth="1"/>
    <col min="20" max="20" width="3.6640625" customWidth="1"/>
    <col min="21" max="21" width="6.21875" customWidth="1"/>
    <col min="22" max="22" width="4.109375" customWidth="1"/>
    <col min="23" max="23" width="3.21875" customWidth="1"/>
    <col min="24" max="24" width="2.109375" customWidth="1"/>
    <col min="25" max="25" width="4.5546875" customWidth="1"/>
    <col min="26" max="26" width="15.44140625" customWidth="1"/>
    <col min="27" max="27" width="5" customWidth="1"/>
    <col min="28" max="28" width="16" customWidth="1"/>
    <col min="29" max="29" width="5.33203125" customWidth="1"/>
    <col min="30" max="30" width="16.109375" customWidth="1"/>
  </cols>
  <sheetData>
    <row r="1" spans="1:27" ht="15.6" x14ac:dyDescent="0.3">
      <c r="A1" s="93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27" ht="19.2" customHeight="1" x14ac:dyDescent="0.3">
      <c r="A2" s="96" t="s">
        <v>46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27" ht="17.399999999999999" customHeight="1" x14ac:dyDescent="0.3">
      <c r="A3" s="99" t="s">
        <v>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7" ht="15.6" x14ac:dyDescent="0.3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ht="15.6" x14ac:dyDescent="0.3">
      <c r="A5" s="15" t="s">
        <v>28</v>
      </c>
      <c r="B5" s="85" t="s">
        <v>0</v>
      </c>
      <c r="C5" s="16">
        <v>45292</v>
      </c>
      <c r="D5" s="16">
        <v>45323</v>
      </c>
      <c r="E5" s="16">
        <v>45352</v>
      </c>
      <c r="F5" s="16">
        <v>45383</v>
      </c>
      <c r="G5" s="16">
        <v>45413</v>
      </c>
      <c r="H5" s="16">
        <v>45444</v>
      </c>
      <c r="I5" s="16">
        <v>45474</v>
      </c>
      <c r="J5" s="16">
        <v>45505</v>
      </c>
      <c r="K5" s="16">
        <v>45536</v>
      </c>
      <c r="L5" s="16">
        <v>45566</v>
      </c>
      <c r="M5" s="16">
        <v>45597</v>
      </c>
      <c r="N5" s="16">
        <v>45627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7" ht="15.6" x14ac:dyDescent="0.3">
      <c r="A6" s="41" t="s">
        <v>33</v>
      </c>
      <c r="B6" s="86">
        <v>0</v>
      </c>
      <c r="C6" s="57">
        <v>0</v>
      </c>
      <c r="D6" s="58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9">
        <v>0</v>
      </c>
      <c r="K6" s="58">
        <v>0</v>
      </c>
      <c r="L6" s="58">
        <v>0</v>
      </c>
      <c r="M6" s="58">
        <v>0</v>
      </c>
      <c r="N6" s="58">
        <v>0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7" ht="15.6" x14ac:dyDescent="0.3">
      <c r="A7" s="41" t="s">
        <v>34</v>
      </c>
      <c r="B7" s="86">
        <v>0</v>
      </c>
      <c r="C7" s="60">
        <v>0</v>
      </c>
      <c r="D7" s="61">
        <v>0</v>
      </c>
      <c r="E7" s="61">
        <v>0</v>
      </c>
      <c r="F7" s="61">
        <v>0</v>
      </c>
      <c r="G7" s="61">
        <v>1.374158</v>
      </c>
      <c r="H7" s="61">
        <v>1.374158</v>
      </c>
      <c r="I7" s="61">
        <v>1.374158</v>
      </c>
      <c r="J7" s="62">
        <v>1.374158</v>
      </c>
      <c r="K7" s="61">
        <v>1.374158</v>
      </c>
      <c r="L7" s="61">
        <v>1.374158</v>
      </c>
      <c r="M7" s="61">
        <v>0</v>
      </c>
      <c r="N7" s="61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7" ht="15.6" x14ac:dyDescent="0.3">
      <c r="A8" s="41" t="s">
        <v>35</v>
      </c>
      <c r="B8" s="86">
        <v>0</v>
      </c>
      <c r="C8" s="57">
        <v>0</v>
      </c>
      <c r="D8" s="57">
        <v>0</v>
      </c>
      <c r="E8" s="57">
        <v>0</v>
      </c>
      <c r="F8" s="57">
        <v>0</v>
      </c>
      <c r="G8" s="58">
        <v>0.50403131999999995</v>
      </c>
      <c r="H8" s="58">
        <v>0.50403131999999995</v>
      </c>
      <c r="I8" s="58">
        <v>0.50403131999999995</v>
      </c>
      <c r="J8" s="59">
        <v>0.50403131999999995</v>
      </c>
      <c r="K8" s="58">
        <v>0.50403131999999995</v>
      </c>
      <c r="L8" s="58">
        <v>0.50403131999999995</v>
      </c>
      <c r="M8" s="58">
        <v>0</v>
      </c>
      <c r="N8" s="58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7" ht="15.6" x14ac:dyDescent="0.3">
      <c r="A9" s="41" t="s">
        <v>36</v>
      </c>
      <c r="B9" s="86">
        <v>0</v>
      </c>
      <c r="C9" s="60">
        <v>0</v>
      </c>
      <c r="D9" s="60">
        <v>0</v>
      </c>
      <c r="E9" s="60">
        <v>0</v>
      </c>
      <c r="F9" s="61">
        <v>0.17976669859986599</v>
      </c>
      <c r="G9" s="61">
        <v>0.1981493137256706</v>
      </c>
      <c r="H9" s="61">
        <v>0.18864926177769697</v>
      </c>
      <c r="I9" s="61">
        <v>0.16405388644500968</v>
      </c>
      <c r="J9" s="62">
        <v>0.15719984977860477</v>
      </c>
      <c r="K9" s="61">
        <v>0.16676328339893837</v>
      </c>
      <c r="L9" s="61">
        <v>0.17370328960941633</v>
      </c>
      <c r="M9" s="61">
        <v>0</v>
      </c>
      <c r="N9" s="61"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7" ht="15.6" x14ac:dyDescent="0.3">
      <c r="A10" s="41" t="s">
        <v>37</v>
      </c>
      <c r="B10" s="86">
        <v>0</v>
      </c>
      <c r="C10" s="60">
        <v>0</v>
      </c>
      <c r="D10" s="60">
        <v>0</v>
      </c>
      <c r="E10" s="60">
        <v>0</v>
      </c>
      <c r="F10" s="61">
        <v>0.26221953977559875</v>
      </c>
      <c r="G10" s="61">
        <v>0.12447675758109042</v>
      </c>
      <c r="H10" s="61">
        <v>0.38321727289103136</v>
      </c>
      <c r="I10" s="61">
        <v>1.052671692984577</v>
      </c>
      <c r="J10" s="62">
        <v>1.2899746017633522</v>
      </c>
      <c r="K10" s="61">
        <v>1.5232038803236183</v>
      </c>
      <c r="L10" s="61">
        <v>0.80352527580953714</v>
      </c>
      <c r="M10" s="61">
        <v>0</v>
      </c>
      <c r="N10" s="61">
        <v>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7" ht="15.6" x14ac:dyDescent="0.3">
      <c r="A11" s="41" t="s">
        <v>39</v>
      </c>
      <c r="B11" s="86">
        <v>0</v>
      </c>
      <c r="C11" s="57">
        <v>0</v>
      </c>
      <c r="D11" s="57">
        <v>0</v>
      </c>
      <c r="E11" s="57">
        <v>0</v>
      </c>
      <c r="F11" s="58">
        <v>9.538802770453407E-2</v>
      </c>
      <c r="G11" s="58">
        <v>8.6565941774436744E-2</v>
      </c>
      <c r="H11" s="58">
        <v>0.14098229459685499</v>
      </c>
      <c r="I11" s="58">
        <v>0.21746900403698527</v>
      </c>
      <c r="J11" s="59">
        <v>0.25919156477348271</v>
      </c>
      <c r="K11" s="58">
        <v>0.24815038274724882</v>
      </c>
      <c r="L11" s="58">
        <v>0.16248955647359065</v>
      </c>
      <c r="M11" s="58">
        <v>0.1062674904670107</v>
      </c>
      <c r="N11" s="58">
        <v>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7" ht="15.6" x14ac:dyDescent="0.3">
      <c r="A12" s="41" t="s">
        <v>38</v>
      </c>
      <c r="B12" s="86">
        <v>0</v>
      </c>
      <c r="C12" s="57">
        <v>0</v>
      </c>
      <c r="D12" s="58">
        <v>0</v>
      </c>
      <c r="E12" s="58">
        <v>0</v>
      </c>
      <c r="F12" s="58">
        <v>3.13303055531525</v>
      </c>
      <c r="G12" s="58">
        <v>2.4723024952737189</v>
      </c>
      <c r="H12" s="58">
        <v>3.2810197191246209</v>
      </c>
      <c r="I12" s="58">
        <v>6.3217939860981804</v>
      </c>
      <c r="J12" s="59">
        <v>5.9117536207626697</v>
      </c>
      <c r="K12" s="58">
        <v>6.0398297976487818</v>
      </c>
      <c r="L12" s="58">
        <v>4.8566518691887675</v>
      </c>
      <c r="M12" s="58">
        <v>3.9514570017907173</v>
      </c>
      <c r="N12" s="58">
        <v>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7" ht="15.6" x14ac:dyDescent="0.3">
      <c r="A13" s="100" t="s">
        <v>30</v>
      </c>
      <c r="B13" s="101"/>
      <c r="C13" s="63">
        <f t="shared" ref="C13:N13" si="0">SUM(C6:C12)</f>
        <v>0</v>
      </c>
      <c r="D13" s="63">
        <f t="shared" si="0"/>
        <v>0</v>
      </c>
      <c r="E13" s="63">
        <f t="shared" si="0"/>
        <v>0</v>
      </c>
      <c r="F13" s="63">
        <f t="shared" si="0"/>
        <v>3.6704048213952487</v>
      </c>
      <c r="G13" s="63">
        <f t="shared" si="0"/>
        <v>4.7596838283549161</v>
      </c>
      <c r="H13" s="63">
        <f t="shared" si="0"/>
        <v>5.872057868390204</v>
      </c>
      <c r="I13" s="63">
        <f t="shared" si="0"/>
        <v>9.6341778895647519</v>
      </c>
      <c r="J13" s="63">
        <f t="shared" si="0"/>
        <v>9.4963089570781101</v>
      </c>
      <c r="K13" s="63">
        <f t="shared" si="0"/>
        <v>9.856136664118587</v>
      </c>
      <c r="L13" s="63">
        <f t="shared" si="0"/>
        <v>7.8745593110813115</v>
      </c>
      <c r="M13" s="63">
        <f t="shared" si="0"/>
        <v>4.0577244922577282</v>
      </c>
      <c r="N13" s="63">
        <f t="shared" si="0"/>
        <v>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7" ht="15.6" x14ac:dyDescent="0.3">
      <c r="A14" s="27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7" ht="15.6" x14ac:dyDescent="0.3">
      <c r="A15" s="54" t="s">
        <v>9</v>
      </c>
      <c r="B15" s="85" t="s">
        <v>0</v>
      </c>
      <c r="C15" s="16">
        <v>45292</v>
      </c>
      <c r="D15" s="16">
        <v>45323</v>
      </c>
      <c r="E15" s="16">
        <v>45352</v>
      </c>
      <c r="F15" s="16">
        <v>45383</v>
      </c>
      <c r="G15" s="16">
        <v>45413</v>
      </c>
      <c r="H15" s="16">
        <v>45444</v>
      </c>
      <c r="I15" s="16">
        <v>45474</v>
      </c>
      <c r="J15" s="16">
        <v>45505</v>
      </c>
      <c r="K15" s="16">
        <v>45536</v>
      </c>
      <c r="L15" s="16">
        <v>45566</v>
      </c>
      <c r="M15" s="16">
        <v>45597</v>
      </c>
      <c r="N15" s="16">
        <v>45627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7" ht="15.6" customHeight="1" x14ac:dyDescent="0.3">
      <c r="A16" s="22" t="s">
        <v>14</v>
      </c>
      <c r="B16" s="88">
        <v>0</v>
      </c>
      <c r="C16" s="64">
        <v>9.3290396034717595E-3</v>
      </c>
      <c r="D16" s="65">
        <v>9.4874799251556396E-3</v>
      </c>
      <c r="E16" s="65">
        <v>7.8688999637961405E-3</v>
      </c>
      <c r="F16" s="65">
        <v>7.78198009356856E-3</v>
      </c>
      <c r="G16" s="65">
        <v>8.2961395382881199E-3</v>
      </c>
      <c r="H16" s="65">
        <v>8.5624400526285206E-3</v>
      </c>
      <c r="I16" s="65">
        <v>8.8244397193193401E-3</v>
      </c>
      <c r="J16" s="65">
        <v>9.4878803938627208E-3</v>
      </c>
      <c r="K16" s="65">
        <v>9.7136599943041801E-3</v>
      </c>
      <c r="L16" s="65">
        <v>9.4218002632260305E-3</v>
      </c>
      <c r="M16" s="65">
        <v>9.5707802101969702E-3</v>
      </c>
      <c r="N16" s="65">
        <v>9.1730803251266497E-3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AA16" s="2"/>
    </row>
    <row r="17" spans="1:27" ht="15.6" x14ac:dyDescent="0.3">
      <c r="A17" s="22" t="s">
        <v>15</v>
      </c>
      <c r="B17" s="88">
        <v>0</v>
      </c>
      <c r="C17" s="64">
        <v>1.6529836654663099</v>
      </c>
      <c r="D17" s="64">
        <v>1.71875464916229</v>
      </c>
      <c r="E17" s="64">
        <v>1.51244056224823</v>
      </c>
      <c r="F17" s="64">
        <v>1.65416944026947</v>
      </c>
      <c r="G17" s="64">
        <v>1.91428005695343</v>
      </c>
      <c r="H17" s="64">
        <v>1.92657554149628</v>
      </c>
      <c r="I17" s="64">
        <v>1.97764444351196</v>
      </c>
      <c r="J17" s="64">
        <v>2.0394189357757599</v>
      </c>
      <c r="K17" s="64">
        <v>2.0817801952362101</v>
      </c>
      <c r="L17" s="64">
        <v>1.9533965587616</v>
      </c>
      <c r="M17" s="64">
        <v>1.94689476490021</v>
      </c>
      <c r="N17" s="64">
        <v>1.7222957611084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AA17" s="2"/>
    </row>
    <row r="18" spans="1:27" ht="15.6" x14ac:dyDescent="0.3">
      <c r="A18" s="22" t="s">
        <v>16</v>
      </c>
      <c r="B18" s="88">
        <v>0</v>
      </c>
      <c r="C18" s="64">
        <v>-0.10284723006188901</v>
      </c>
      <c r="D18" s="65">
        <v>-0.102801761031151</v>
      </c>
      <c r="E18" s="65">
        <v>-0.101045963913202</v>
      </c>
      <c r="F18" s="65">
        <v>0.23850987069308799</v>
      </c>
      <c r="G18" s="65">
        <v>0.33676545554772003</v>
      </c>
      <c r="H18" s="65">
        <v>0.48042295575141902</v>
      </c>
      <c r="I18" s="65">
        <v>0.45200557708740202</v>
      </c>
      <c r="J18" s="65">
        <v>0.84750796556472796</v>
      </c>
      <c r="K18" s="65">
        <v>1.0903471946716301</v>
      </c>
      <c r="L18" s="65">
        <v>0.68997403383254996</v>
      </c>
      <c r="M18" s="65">
        <v>-3.4388213604688599E-2</v>
      </c>
      <c r="N18" s="65">
        <v>-0.10234700944274699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AA18" s="2"/>
    </row>
    <row r="19" spans="1:27" ht="15.6" x14ac:dyDescent="0.3">
      <c r="A19" s="22" t="s">
        <v>17</v>
      </c>
      <c r="B19" s="88">
        <v>0</v>
      </c>
      <c r="C19" s="64">
        <v>-2.4302894115448002</v>
      </c>
      <c r="D19" s="64">
        <v>-2.4292625904083298</v>
      </c>
      <c r="E19" s="64">
        <v>-1.7651507616043101</v>
      </c>
      <c r="F19" s="65">
        <v>-0.69773257970809899</v>
      </c>
      <c r="G19" s="65">
        <v>-0.45001217126846299</v>
      </c>
      <c r="H19" s="65">
        <v>-0.33620586395263702</v>
      </c>
      <c r="I19" s="65">
        <v>-0.11894588917493799</v>
      </c>
      <c r="J19" s="65">
        <v>1.72783507406712</v>
      </c>
      <c r="K19" s="65">
        <v>3.6782622814178501</v>
      </c>
      <c r="L19" s="65">
        <v>1.6769342005252801</v>
      </c>
      <c r="M19" s="65">
        <v>-1.50941827595234</v>
      </c>
      <c r="N19" s="65">
        <v>-2.4189960479736299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AA19" s="2"/>
    </row>
    <row r="20" spans="1:27" ht="15.6" x14ac:dyDescent="0.3">
      <c r="A20" s="22" t="s">
        <v>5</v>
      </c>
      <c r="B20" s="88">
        <v>1</v>
      </c>
      <c r="C20" s="64">
        <v>2.9969594584778001</v>
      </c>
      <c r="D20" s="64">
        <v>2.5450287461280801</v>
      </c>
      <c r="E20" s="64">
        <v>1.84161849319935</v>
      </c>
      <c r="F20" s="65">
        <v>6.2603723824024202</v>
      </c>
      <c r="G20" s="65">
        <v>6.5611863613128696</v>
      </c>
      <c r="H20" s="65">
        <v>6.2395326733589203</v>
      </c>
      <c r="I20" s="65">
        <v>7.10783499479294</v>
      </c>
      <c r="J20" s="65">
        <v>8.5441228985786406</v>
      </c>
      <c r="K20" s="65">
        <v>10.284447181224801</v>
      </c>
      <c r="L20" s="65">
        <v>8.8572013020515392</v>
      </c>
      <c r="M20" s="65">
        <v>5.0862618207931503</v>
      </c>
      <c r="N20" s="65">
        <v>1.9603611066937401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7" ht="15.6" x14ac:dyDescent="0.3">
      <c r="A21" s="22" t="s">
        <v>25</v>
      </c>
      <c r="B21" s="88">
        <v>1</v>
      </c>
      <c r="C21" s="64">
        <v>9.1441591024398807</v>
      </c>
      <c r="D21" s="64">
        <v>8.6251292943954496</v>
      </c>
      <c r="E21" s="64">
        <v>7.6299858570098902</v>
      </c>
      <c r="F21" s="65">
        <v>11.0473664999008</v>
      </c>
      <c r="G21" s="65">
        <v>12.012963104248</v>
      </c>
      <c r="H21" s="65">
        <v>11.842780876159701</v>
      </c>
      <c r="I21" s="65">
        <v>12.4785946846008</v>
      </c>
      <c r="J21" s="65">
        <v>13.779781341552701</v>
      </c>
      <c r="K21" s="65">
        <v>15.1882139205933</v>
      </c>
      <c r="L21" s="65">
        <v>13.960523223877001</v>
      </c>
      <c r="M21" s="65">
        <v>10.6424259185791</v>
      </c>
      <c r="N21" s="65">
        <v>7.9054839849471996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7" ht="15.6" customHeight="1" x14ac:dyDescent="0.3">
      <c r="A22" s="22" t="s">
        <v>18</v>
      </c>
      <c r="B22" s="88">
        <v>0</v>
      </c>
      <c r="C22" s="64">
        <v>0</v>
      </c>
      <c r="D22" s="64">
        <v>0</v>
      </c>
      <c r="E22" s="64">
        <v>0</v>
      </c>
      <c r="F22" s="65">
        <v>4.8630172632520702E-2</v>
      </c>
      <c r="G22" s="65">
        <v>3.7236553629553901E-2</v>
      </c>
      <c r="H22" s="65">
        <v>5.0024913572599201E-2</v>
      </c>
      <c r="I22" s="65">
        <v>9.1118571442072901E-2</v>
      </c>
      <c r="J22" s="65">
        <v>8.3246506791018499E-2</v>
      </c>
      <c r="K22" s="65">
        <v>4.9158312317237197E-2</v>
      </c>
      <c r="L22" s="65">
        <v>4.9596071708509597E-2</v>
      </c>
      <c r="M22" s="65">
        <v>4.9547496649200697E-2</v>
      </c>
      <c r="N22" s="65">
        <v>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7" ht="15.6" x14ac:dyDescent="0.3">
      <c r="A23" s="22" t="s">
        <v>19</v>
      </c>
      <c r="B23" s="88">
        <v>0</v>
      </c>
      <c r="C23" s="64">
        <v>0.37359273433685303</v>
      </c>
      <c r="D23" s="64">
        <v>0.36473748087883001</v>
      </c>
      <c r="E23" s="64">
        <v>0.15817163884639701</v>
      </c>
      <c r="F23" s="65">
        <v>0.158447235822678</v>
      </c>
      <c r="G23" s="65">
        <v>0.34355393052101102</v>
      </c>
      <c r="H23" s="65">
        <v>0.27791202068328902</v>
      </c>
      <c r="I23" s="65">
        <v>0.29246920347213701</v>
      </c>
      <c r="J23" s="65">
        <v>0.34126514196395902</v>
      </c>
      <c r="K23" s="65">
        <v>0.32100304961204501</v>
      </c>
      <c r="L23" s="65">
        <v>0.27647170424461398</v>
      </c>
      <c r="M23" s="65">
        <v>0.35544589161872903</v>
      </c>
      <c r="N23" s="65">
        <v>0.38597083091735801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7" ht="15.6" x14ac:dyDescent="0.3">
      <c r="A24" s="22" t="s">
        <v>20</v>
      </c>
      <c r="B24" s="88">
        <v>0</v>
      </c>
      <c r="C24" s="64">
        <v>8.1815471649169904</v>
      </c>
      <c r="D24" s="64">
        <v>8.0080680847168004</v>
      </c>
      <c r="E24" s="64">
        <v>2.7862064838409402</v>
      </c>
      <c r="F24" s="65">
        <v>2.8427875041961701</v>
      </c>
      <c r="G24" s="65">
        <v>7.4968314170837402</v>
      </c>
      <c r="H24" s="65">
        <v>1.6825408935546899</v>
      </c>
      <c r="I24" s="65">
        <v>1.74621117115021</v>
      </c>
      <c r="J24" s="65">
        <v>1.86821842193604</v>
      </c>
      <c r="K24" s="65">
        <v>1.83966517448425</v>
      </c>
      <c r="L24" s="65">
        <v>1.72925472259521</v>
      </c>
      <c r="M24" s="65">
        <v>7.6716952323913601</v>
      </c>
      <c r="N24" s="65">
        <v>8.3336982727050799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7" ht="15.6" x14ac:dyDescent="0.3">
      <c r="A25" s="100" t="s">
        <v>29</v>
      </c>
      <c r="B25" s="101"/>
      <c r="C25" s="66">
        <f t="shared" ref="C25:N25" si="1">SUM(C16:C24)</f>
        <v>19.82543452363462</v>
      </c>
      <c r="D25" s="66">
        <f t="shared" si="1"/>
        <v>18.739141383767127</v>
      </c>
      <c r="E25" s="66">
        <f t="shared" si="1"/>
        <v>12.070095209591093</v>
      </c>
      <c r="F25" s="66">
        <f t="shared" si="1"/>
        <v>21.560332506302618</v>
      </c>
      <c r="G25" s="66">
        <f t="shared" si="1"/>
        <v>28.261100847566148</v>
      </c>
      <c r="H25" s="66">
        <f t="shared" si="1"/>
        <v>22.172146450676891</v>
      </c>
      <c r="I25" s="66">
        <f t="shared" si="1"/>
        <v>24.035757196601907</v>
      </c>
      <c r="J25" s="66">
        <f t="shared" si="1"/>
        <v>29.240884166623829</v>
      </c>
      <c r="K25" s="66">
        <f t="shared" si="1"/>
        <v>34.542590969551632</v>
      </c>
      <c r="L25" s="66">
        <f t="shared" si="1"/>
        <v>29.202773617859531</v>
      </c>
      <c r="M25" s="66">
        <f t="shared" si="1"/>
        <v>24.218035415584918</v>
      </c>
      <c r="N25" s="66">
        <f t="shared" si="1"/>
        <v>17.79563997928053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7" ht="15.6" x14ac:dyDescent="0.3">
      <c r="A26" s="11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7" s="43" customFormat="1" ht="16.2" customHeight="1" x14ac:dyDescent="0.3">
      <c r="A27" s="102" t="s">
        <v>41</v>
      </c>
      <c r="B27" s="103"/>
      <c r="C27" s="83">
        <f>SUM(C13,C25)</f>
        <v>19.82543452363462</v>
      </c>
      <c r="D27" s="83">
        <f t="shared" ref="D27:N27" si="2">SUM(D13,D25)</f>
        <v>18.739141383767127</v>
      </c>
      <c r="E27" s="83">
        <f t="shared" si="2"/>
        <v>12.070095209591093</v>
      </c>
      <c r="F27" s="83">
        <f t="shared" si="2"/>
        <v>25.230737327697867</v>
      </c>
      <c r="G27" s="83">
        <f t="shared" si="2"/>
        <v>33.020784675921064</v>
      </c>
      <c r="H27" s="83">
        <f t="shared" si="2"/>
        <v>28.044204319067095</v>
      </c>
      <c r="I27" s="83">
        <f t="shared" si="2"/>
        <v>33.66993508616666</v>
      </c>
      <c r="J27" s="83">
        <f t="shared" si="2"/>
        <v>38.737193123701942</v>
      </c>
      <c r="K27" s="83">
        <f t="shared" si="2"/>
        <v>44.398727633670219</v>
      </c>
      <c r="L27" s="83">
        <f t="shared" si="2"/>
        <v>37.077332928940841</v>
      </c>
      <c r="M27" s="83">
        <f t="shared" si="2"/>
        <v>28.275759907842648</v>
      </c>
      <c r="N27" s="83">
        <f t="shared" si="2"/>
        <v>17.79563997928053</v>
      </c>
      <c r="O27" s="8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7" x14ac:dyDescent="0.3">
      <c r="A28" s="3"/>
      <c r="B28" s="3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7" x14ac:dyDescent="0.3">
      <c r="A29" s="92" t="s">
        <v>11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1:27" x14ac:dyDescent="0.3">
      <c r="A30" s="92" t="s">
        <v>13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27" x14ac:dyDescent="0.3">
      <c r="A31" s="91" t="s">
        <v>12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3" spans="1:14" x14ac:dyDescent="0.3">
      <c r="A33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3">
      <c r="A34" t="s">
        <v>22</v>
      </c>
      <c r="L34" s="21"/>
    </row>
    <row r="35" spans="1:14" x14ac:dyDescent="0.3">
      <c r="A35" t="s">
        <v>24</v>
      </c>
      <c r="L35" s="20"/>
    </row>
  </sheetData>
  <mergeCells count="9">
    <mergeCell ref="A31:N31"/>
    <mergeCell ref="A29:N29"/>
    <mergeCell ref="A30:N30"/>
    <mergeCell ref="A1:N1"/>
    <mergeCell ref="A2:N2"/>
    <mergeCell ref="A3:N3"/>
    <mergeCell ref="A25:B25"/>
    <mergeCell ref="A13:B13"/>
    <mergeCell ref="A27:B27"/>
  </mergeCells>
  <pageMargins left="0.7" right="0.7" top="0.75" bottom="0.75" header="0.3" footer="0.3"/>
  <pageSetup orientation="portrait" horizontalDpi="4294967292" verticalDpi="4294967292" r:id="rId1"/>
  <ignoredErrors>
    <ignoredError sqref="C13:N13 C25:N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7"/>
  <sheetViews>
    <sheetView topLeftCell="A5" zoomScaleNormal="100" zoomScalePageLayoutView="125" workbookViewId="0">
      <selection activeCell="H13" sqref="H13"/>
    </sheetView>
  </sheetViews>
  <sheetFormatPr defaultColWidth="10.6640625" defaultRowHeight="14.4" x14ac:dyDescent="0.3"/>
  <cols>
    <col min="1" max="1" width="69.6640625" bestFit="1" customWidth="1"/>
    <col min="2" max="2" width="9.44140625" bestFit="1" customWidth="1"/>
    <col min="3" max="3" width="6.44140625" bestFit="1" customWidth="1"/>
    <col min="4" max="4" width="6.77734375" bestFit="1" customWidth="1"/>
    <col min="5" max="5" width="7.109375" bestFit="1" customWidth="1"/>
    <col min="6" max="6" width="6.6640625" bestFit="1" customWidth="1"/>
    <col min="7" max="7" width="7.44140625" customWidth="1"/>
    <col min="8" max="8" width="6.5546875" bestFit="1" customWidth="1"/>
    <col min="9" max="9" width="6" bestFit="1" customWidth="1"/>
    <col min="10" max="10" width="7" bestFit="1" customWidth="1"/>
    <col min="11" max="11" width="6.77734375" bestFit="1" customWidth="1"/>
    <col min="12" max="12" width="6.5546875" bestFit="1" customWidth="1"/>
    <col min="13" max="13" width="7.109375" bestFit="1" customWidth="1"/>
    <col min="14" max="14" width="6.77734375" bestFit="1" customWidth="1"/>
  </cols>
  <sheetData>
    <row r="1" spans="1:25" ht="33" customHeight="1" x14ac:dyDescent="0.3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5" ht="33.6" customHeight="1" x14ac:dyDescent="0.3">
      <c r="A2" s="105" t="s">
        <v>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25" ht="36" customHeight="1" x14ac:dyDescent="0.3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5" ht="17.399999999999999" customHeigh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25" x14ac:dyDescent="0.3">
      <c r="A5" s="13" t="s">
        <v>23</v>
      </c>
      <c r="B5" s="19">
        <v>1.071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25" x14ac:dyDescent="0.3">
      <c r="A6" s="8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5" ht="15.6" x14ac:dyDescent="0.3">
      <c r="A7" s="15" t="s">
        <v>28</v>
      </c>
      <c r="B7" s="85" t="s">
        <v>0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6" x14ac:dyDescent="0.3">
      <c r="A8" s="42" t="s">
        <v>33</v>
      </c>
      <c r="B8" s="89">
        <v>0</v>
      </c>
      <c r="C8" s="67">
        <f>('SDG&amp;E DR Allocations 2024'!C6)*($B5)</f>
        <v>0</v>
      </c>
      <c r="D8" s="67">
        <f>('SDG&amp;E DR Allocations 2024'!D6)*($B5)</f>
        <v>0</v>
      </c>
      <c r="E8" s="67">
        <f>('SDG&amp;E DR Allocations 2024'!E6)*($B5)</f>
        <v>0</v>
      </c>
      <c r="F8" s="67">
        <f>('SDG&amp;E DR Allocations 2024'!F6)*($B5)</f>
        <v>0</v>
      </c>
      <c r="G8" s="67">
        <f>('SDG&amp;E DR Allocations 2024'!G6)*($B5)</f>
        <v>0</v>
      </c>
      <c r="H8" s="67">
        <f>('SDG&amp;E DR Allocations 2024'!H6)*($B5)</f>
        <v>0</v>
      </c>
      <c r="I8" s="67">
        <f>('SDG&amp;E DR Allocations 2024'!I6)*($B5)</f>
        <v>0</v>
      </c>
      <c r="J8" s="67">
        <f>('SDG&amp;E DR Allocations 2024'!J6)*($B5)</f>
        <v>0</v>
      </c>
      <c r="K8" s="67">
        <f>('SDG&amp;E DR Allocations 2024'!K6)*($B5)</f>
        <v>0</v>
      </c>
      <c r="L8" s="67">
        <f>('SDG&amp;E DR Allocations 2024'!L6)*($B5)</f>
        <v>0</v>
      </c>
      <c r="M8" s="67">
        <f>('SDG&amp;E DR Allocations 2024'!M6)*($B5)</f>
        <v>0</v>
      </c>
      <c r="N8" s="67">
        <f>('SDG&amp;E DR Allocations 2024'!N6)*($B5)</f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6" x14ac:dyDescent="0.3">
      <c r="A9" s="42" t="s">
        <v>34</v>
      </c>
      <c r="B9" s="89">
        <v>0</v>
      </c>
      <c r="C9" s="67">
        <f>('SDG&amp;E DR Allocations 2024'!C7)*($B5)</f>
        <v>0</v>
      </c>
      <c r="D9" s="67">
        <f>('SDG&amp;E DR Allocations 2024'!D7)*($B5)</f>
        <v>0</v>
      </c>
      <c r="E9" s="67">
        <f>('SDG&amp;E DR Allocations 2024'!E7)*($B5)</f>
        <v>0</v>
      </c>
      <c r="F9" s="67">
        <f>('SDG&amp;E DR Allocations 2024'!F7)*($B5)</f>
        <v>0</v>
      </c>
      <c r="G9" s="67">
        <f>('SDG&amp;E DR Allocations 2024'!G7)*($B5)</f>
        <v>1.4717232179999999</v>
      </c>
      <c r="H9" s="67">
        <f>('SDG&amp;E DR Allocations 2024'!H7)*($B5)</f>
        <v>1.4717232179999999</v>
      </c>
      <c r="I9" s="67">
        <f>('SDG&amp;E DR Allocations 2024'!I7)*($B5)</f>
        <v>1.4717232179999999</v>
      </c>
      <c r="J9" s="67">
        <f>('SDG&amp;E DR Allocations 2024'!J7)*($B5)</f>
        <v>1.4717232179999999</v>
      </c>
      <c r="K9" s="67">
        <f>('SDG&amp;E DR Allocations 2024'!K7)*($B5)</f>
        <v>1.4717232179999999</v>
      </c>
      <c r="L9" s="67">
        <f>('SDG&amp;E DR Allocations 2024'!L7)*($B5)</f>
        <v>1.4717232179999999</v>
      </c>
      <c r="M9" s="67">
        <f>('SDG&amp;E DR Allocations 2024'!M7)*($B5)</f>
        <v>0</v>
      </c>
      <c r="N9" s="67">
        <f>('SDG&amp;E DR Allocations 2024'!N7)*($B5)</f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6" x14ac:dyDescent="0.3">
      <c r="A10" s="42" t="s">
        <v>35</v>
      </c>
      <c r="B10" s="89">
        <v>0</v>
      </c>
      <c r="C10" s="67">
        <f>('SDG&amp;E DR Allocations 2024'!C8)*($B5)</f>
        <v>0</v>
      </c>
      <c r="D10" s="67">
        <f>('SDG&amp;E DR Allocations 2024'!D8)*($B5)</f>
        <v>0</v>
      </c>
      <c r="E10" s="67">
        <f>('SDG&amp;E DR Allocations 2024'!E8)*($B5)</f>
        <v>0</v>
      </c>
      <c r="F10" s="67">
        <f>('SDG&amp;E DR Allocations 2024'!F8)*($B5)</f>
        <v>0</v>
      </c>
      <c r="G10" s="67">
        <f>('SDG&amp;E DR Allocations 2024'!G8)*($B5)</f>
        <v>0.5398175437199999</v>
      </c>
      <c r="H10" s="67">
        <f>('SDG&amp;E DR Allocations 2024'!H8)*($B5)</f>
        <v>0.5398175437199999</v>
      </c>
      <c r="I10" s="67">
        <f>('SDG&amp;E DR Allocations 2024'!I8)*($B5)</f>
        <v>0.5398175437199999</v>
      </c>
      <c r="J10" s="67">
        <f>('SDG&amp;E DR Allocations 2024'!J8)*($B5)</f>
        <v>0.5398175437199999</v>
      </c>
      <c r="K10" s="67">
        <f>('SDG&amp;E DR Allocations 2024'!K8)*($B5)</f>
        <v>0.5398175437199999</v>
      </c>
      <c r="L10" s="67">
        <f>('SDG&amp;E DR Allocations 2024'!L8)*($B5)</f>
        <v>0.5398175437199999</v>
      </c>
      <c r="M10" s="67">
        <f>('SDG&amp;E DR Allocations 2024'!M8)*($B5)</f>
        <v>0</v>
      </c>
      <c r="N10" s="67">
        <f>('SDG&amp;E DR Allocations 2024'!N8)*($B5)</f>
        <v>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6" x14ac:dyDescent="0.3">
      <c r="A11" s="42" t="s">
        <v>36</v>
      </c>
      <c r="B11" s="89">
        <v>0</v>
      </c>
      <c r="C11" s="67">
        <f>('SDG&amp;E DR Allocations 2024'!C9)*($B5)</f>
        <v>0</v>
      </c>
      <c r="D11" s="67">
        <f>('SDG&amp;E DR Allocations 2024'!D9)*($B5)</f>
        <v>0</v>
      </c>
      <c r="E11" s="67">
        <f>('SDG&amp;E DR Allocations 2024'!E9)*($B5)</f>
        <v>0</v>
      </c>
      <c r="F11" s="67">
        <f>('SDG&amp;E DR Allocations 2024'!F9)*($B5)</f>
        <v>0.19253013420045648</v>
      </c>
      <c r="G11" s="67">
        <f>('SDG&amp;E DR Allocations 2024'!G9)*($B5)</f>
        <v>0.21221791500019321</v>
      </c>
      <c r="H11" s="67">
        <f>('SDG&amp;E DR Allocations 2024'!H9)*($B5)</f>
        <v>0.20204335936391346</v>
      </c>
      <c r="I11" s="67">
        <f>('SDG&amp;E DR Allocations 2024'!I9)*($B5)</f>
        <v>0.17570171238260535</v>
      </c>
      <c r="J11" s="67">
        <f>('SDG&amp;E DR Allocations 2024'!J9)*($B5)</f>
        <v>0.16836103911288569</v>
      </c>
      <c r="K11" s="67">
        <f>('SDG&amp;E DR Allocations 2024'!K9)*($B5)</f>
        <v>0.17860347652026298</v>
      </c>
      <c r="L11" s="67">
        <f>('SDG&amp;E DR Allocations 2024'!L9)*($B5)</f>
        <v>0.18603622317168489</v>
      </c>
      <c r="M11" s="67">
        <f>('SDG&amp;E DR Allocations 2024'!M9)*($B5)</f>
        <v>0</v>
      </c>
      <c r="N11" s="67">
        <f>('SDG&amp;E DR Allocations 2024'!N9)*($B5)</f>
        <v>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6" x14ac:dyDescent="0.3">
      <c r="A12" s="42" t="s">
        <v>37</v>
      </c>
      <c r="B12" s="89">
        <v>0</v>
      </c>
      <c r="C12" s="67">
        <f>('SDG&amp;E DR Allocations 2024'!C10)*($B5)</f>
        <v>0</v>
      </c>
      <c r="D12" s="67">
        <f>('SDG&amp;E DR Allocations 2024'!D10)*($B5)</f>
        <v>0</v>
      </c>
      <c r="E12" s="67">
        <f>('SDG&amp;E DR Allocations 2024'!E10)*($B5)</f>
        <v>0</v>
      </c>
      <c r="F12" s="67">
        <f>('SDG&amp;E DR Allocations 2024'!F10)*($B5)</f>
        <v>0.28083712709966624</v>
      </c>
      <c r="G12" s="67">
        <f>('SDG&amp;E DR Allocations 2024'!G10)*($B5)</f>
        <v>0.13331460736934783</v>
      </c>
      <c r="H12" s="67">
        <f>('SDG&amp;E DR Allocations 2024'!H10)*($B5)</f>
        <v>0.41042569926629457</v>
      </c>
      <c r="I12" s="67">
        <f>('SDG&amp;E DR Allocations 2024'!I10)*($B5)</f>
        <v>1.1274113831864818</v>
      </c>
      <c r="J12" s="67">
        <f>('SDG&amp;E DR Allocations 2024'!J10)*($B5)</f>
        <v>1.3815627984885501</v>
      </c>
      <c r="K12" s="67">
        <f>('SDG&amp;E DR Allocations 2024'!K10)*($B5)</f>
        <v>1.6313513558265951</v>
      </c>
      <c r="L12" s="67">
        <f>('SDG&amp;E DR Allocations 2024'!L10)*($B5)</f>
        <v>0.86057557039201427</v>
      </c>
      <c r="M12" s="67">
        <f>('SDG&amp;E DR Allocations 2024'!M10)*($B5)</f>
        <v>0</v>
      </c>
      <c r="N12" s="67">
        <f>('SDG&amp;E DR Allocations 2024'!N10)*($B5)</f>
        <v>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6" x14ac:dyDescent="0.3">
      <c r="A13" s="42" t="s">
        <v>39</v>
      </c>
      <c r="B13" s="89">
        <v>0</v>
      </c>
      <c r="C13" s="67">
        <f>('SDG&amp;E DR Allocations 2024'!C11)*($B5)</f>
        <v>0</v>
      </c>
      <c r="D13" s="67">
        <f>('SDG&amp;E DR Allocations 2024'!D11)*($B5)</f>
        <v>0</v>
      </c>
      <c r="E13" s="67">
        <f>('SDG&amp;E DR Allocations 2024'!E11)*($B5)</f>
        <v>0</v>
      </c>
      <c r="F13" s="67">
        <f>('SDG&amp;E DR Allocations 2024'!F11)*($B5)</f>
        <v>0.10216057767155598</v>
      </c>
      <c r="G13" s="67">
        <f>('SDG&amp;E DR Allocations 2024'!G11)*($B5)</f>
        <v>9.2712123640421751E-2</v>
      </c>
      <c r="H13" s="67">
        <f>('SDG&amp;E DR Allocations 2024'!H11)*($B5)</f>
        <v>0.15099203751323167</v>
      </c>
      <c r="I13" s="67">
        <f>('SDG&amp;E DR Allocations 2024'!I11)*($B5)</f>
        <v>0.23290930332361121</v>
      </c>
      <c r="J13" s="67">
        <f>('SDG&amp;E DR Allocations 2024'!J11)*($B5)</f>
        <v>0.27759416587239999</v>
      </c>
      <c r="K13" s="67">
        <f>('SDG&amp;E DR Allocations 2024'!K11)*($B5)</f>
        <v>0.26576905992230349</v>
      </c>
      <c r="L13" s="67">
        <f>('SDG&amp;E DR Allocations 2024'!L11)*($B5)</f>
        <v>0.17402631498321558</v>
      </c>
      <c r="M13" s="67">
        <f>('SDG&amp;E DR Allocations 2024'!M11)*($B5)</f>
        <v>0.11381248229016845</v>
      </c>
      <c r="N13" s="67">
        <f>('SDG&amp;E DR Allocations 2024'!N11)*($B5)</f>
        <v>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.6" x14ac:dyDescent="0.3">
      <c r="A14" s="42" t="s">
        <v>38</v>
      </c>
      <c r="B14" s="89">
        <v>0</v>
      </c>
      <c r="C14" s="67">
        <f>('SDG&amp;E DR Allocations 2024'!C12)*($B5)</f>
        <v>0</v>
      </c>
      <c r="D14" s="67">
        <f>('SDG&amp;E DR Allocations 2024'!D12)*($B5)</f>
        <v>0</v>
      </c>
      <c r="E14" s="67">
        <f>('SDG&amp;E DR Allocations 2024'!E12)*($B5)</f>
        <v>0</v>
      </c>
      <c r="F14" s="67">
        <f>('SDG&amp;E DR Allocations 2024'!F12)*($B5)</f>
        <v>3.3554757247426328</v>
      </c>
      <c r="G14" s="67">
        <f>('SDG&amp;E DR Allocations 2024'!G12)*($B5)</f>
        <v>2.6478359724381528</v>
      </c>
      <c r="H14" s="67">
        <f>('SDG&amp;E DR Allocations 2024'!H12)*($B5)</f>
        <v>3.5139721191824687</v>
      </c>
      <c r="I14" s="67">
        <f>('SDG&amp;E DR Allocations 2024'!I12)*($B5)</f>
        <v>6.7706413591111509</v>
      </c>
      <c r="J14" s="67">
        <f>('SDG&amp;E DR Allocations 2024'!J12)*($B5)</f>
        <v>6.3314881278368187</v>
      </c>
      <c r="K14" s="67">
        <f>('SDG&amp;E DR Allocations 2024'!K12)*($B5)</f>
        <v>6.4686577132818455</v>
      </c>
      <c r="L14" s="67">
        <f>('SDG&amp;E DR Allocations 2024'!L12)*($B5)</f>
        <v>5.20147415190117</v>
      </c>
      <c r="M14" s="67">
        <f>('SDG&amp;E DR Allocations 2024'!M12)*($B5)</f>
        <v>4.2320104489178583</v>
      </c>
      <c r="N14" s="67">
        <f>('SDG&amp;E DR Allocations 2024'!N12)*($B5)</f>
        <v>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6" x14ac:dyDescent="0.3">
      <c r="A15" s="100" t="s">
        <v>30</v>
      </c>
      <c r="B15" s="101"/>
      <c r="C15" s="63">
        <f t="shared" ref="C15:N15" si="0">SUM(C8:C14)</f>
        <v>0</v>
      </c>
      <c r="D15" s="63">
        <f t="shared" si="0"/>
        <v>0</v>
      </c>
      <c r="E15" s="63">
        <f t="shared" si="0"/>
        <v>0</v>
      </c>
      <c r="F15" s="63">
        <f t="shared" si="0"/>
        <v>3.9310035637143113</v>
      </c>
      <c r="G15" s="63">
        <f t="shared" si="0"/>
        <v>5.0976213801681158</v>
      </c>
      <c r="H15" s="63">
        <f t="shared" si="0"/>
        <v>6.2889739770459085</v>
      </c>
      <c r="I15" s="63">
        <f t="shared" si="0"/>
        <v>10.318204519723849</v>
      </c>
      <c r="J15" s="63">
        <f t="shared" si="0"/>
        <v>10.170546893030654</v>
      </c>
      <c r="K15" s="63">
        <f t="shared" si="0"/>
        <v>10.555922367271007</v>
      </c>
      <c r="L15" s="63">
        <f t="shared" si="0"/>
        <v>8.4336530221680839</v>
      </c>
      <c r="M15" s="63">
        <f t="shared" si="0"/>
        <v>4.3458229312080263</v>
      </c>
      <c r="N15" s="63">
        <f t="shared" si="0"/>
        <v>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3">
      <c r="A16" s="8"/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54" t="s">
        <v>9</v>
      </c>
      <c r="B17" s="90" t="s">
        <v>0</v>
      </c>
      <c r="C17" s="14">
        <v>45292</v>
      </c>
      <c r="D17" s="14">
        <v>45323</v>
      </c>
      <c r="E17" s="14">
        <v>45352</v>
      </c>
      <c r="F17" s="14">
        <v>45383</v>
      </c>
      <c r="G17" s="14">
        <v>45413</v>
      </c>
      <c r="H17" s="14">
        <v>45444</v>
      </c>
      <c r="I17" s="14">
        <v>45474</v>
      </c>
      <c r="J17" s="14">
        <v>45505</v>
      </c>
      <c r="K17" s="14">
        <v>45536</v>
      </c>
      <c r="L17" s="14">
        <v>45566</v>
      </c>
      <c r="M17" s="14">
        <v>45597</v>
      </c>
      <c r="N17" s="14">
        <v>45627</v>
      </c>
    </row>
    <row r="18" spans="1:14" x14ac:dyDescent="0.3">
      <c r="A18" s="7" t="s">
        <v>14</v>
      </c>
      <c r="B18" s="88">
        <f>'SDG&amp;E DR Allocations 2024'!B16</f>
        <v>0</v>
      </c>
      <c r="C18" s="70">
        <f>$B$5*'SDG&amp;E DR Allocations 2024'!C16</f>
        <v>9.9914014153182542E-3</v>
      </c>
      <c r="D18" s="70">
        <f>$B$5*'SDG&amp;E DR Allocations 2024'!D16</f>
        <v>1.016109099984169E-2</v>
      </c>
      <c r="E18" s="70">
        <f>$B$5*'SDG&amp;E DR Allocations 2024'!E16</f>
        <v>8.4275918612256653E-3</v>
      </c>
      <c r="F18" s="70">
        <f>$B$5*'SDG&amp;E DR Allocations 2024'!F16</f>
        <v>8.3345006802119266E-3</v>
      </c>
      <c r="G18" s="70">
        <f>$B$5*'SDG&amp;E DR Allocations 2024'!G16</f>
        <v>8.8851654455065765E-3</v>
      </c>
      <c r="H18" s="70">
        <f>$B$5*'SDG&amp;E DR Allocations 2024'!H16</f>
        <v>9.170373296365145E-3</v>
      </c>
      <c r="I18" s="70">
        <f>$B$5*'SDG&amp;E DR Allocations 2024'!I16</f>
        <v>9.450974939391012E-3</v>
      </c>
      <c r="J18" s="70">
        <f>$B$5*'SDG&amp;E DR Allocations 2024'!J16</f>
        <v>1.0161519901826973E-2</v>
      </c>
      <c r="K18" s="70">
        <f>$B$5*'SDG&amp;E DR Allocations 2024'!K16</f>
        <v>1.0403329853899777E-2</v>
      </c>
      <c r="L18" s="70">
        <f>$B$5*'SDG&amp;E DR Allocations 2024'!L16</f>
        <v>1.0090748081915079E-2</v>
      </c>
      <c r="M18" s="70">
        <f>$B$5*'SDG&amp;E DR Allocations 2024'!M16</f>
        <v>1.0250305605120955E-2</v>
      </c>
      <c r="N18" s="70">
        <f>$B$5*'SDG&amp;E DR Allocations 2024'!N16</f>
        <v>9.8243690282106416E-3</v>
      </c>
    </row>
    <row r="19" spans="1:14" x14ac:dyDescent="0.3">
      <c r="A19" s="7" t="s">
        <v>15</v>
      </c>
      <c r="B19" s="88">
        <f>'SDG&amp;E DR Allocations 2024'!B17</f>
        <v>0</v>
      </c>
      <c r="C19" s="70">
        <f>$B$5*'SDG&amp;E DR Allocations 2024'!C17</f>
        <v>1.770345505714418</v>
      </c>
      <c r="D19" s="70">
        <f>$B$5*'SDG&amp;E DR Allocations 2024'!D17</f>
        <v>1.8407862292528125</v>
      </c>
      <c r="E19" s="70">
        <f>$B$5*'SDG&amp;E DR Allocations 2024'!E17</f>
        <v>1.6198238421678541</v>
      </c>
      <c r="F19" s="70">
        <f>$B$5*'SDG&amp;E DR Allocations 2024'!F17</f>
        <v>1.7716154705286022</v>
      </c>
      <c r="G19" s="70">
        <f>$B$5*'SDG&amp;E DR Allocations 2024'!G17</f>
        <v>2.0501939409971235</v>
      </c>
      <c r="H19" s="70">
        <f>$B$5*'SDG&amp;E DR Allocations 2024'!H17</f>
        <v>2.0633624049425157</v>
      </c>
      <c r="I19" s="70">
        <f>$B$5*'SDG&amp;E DR Allocations 2024'!I17</f>
        <v>2.1180571990013091</v>
      </c>
      <c r="J19" s="70">
        <f>$B$5*'SDG&amp;E DR Allocations 2024'!J17</f>
        <v>2.1842176802158386</v>
      </c>
      <c r="K19" s="70">
        <f>$B$5*'SDG&amp;E DR Allocations 2024'!K17</f>
        <v>2.2295865890979809</v>
      </c>
      <c r="L19" s="70">
        <f>$B$5*'SDG&amp;E DR Allocations 2024'!L17</f>
        <v>2.0920877144336734</v>
      </c>
      <c r="M19" s="70">
        <f>$B$5*'SDG&amp;E DR Allocations 2024'!M17</f>
        <v>2.0851242932081249</v>
      </c>
      <c r="N19" s="70">
        <f>$B$5*'SDG&amp;E DR Allocations 2024'!N17</f>
        <v>1.8445787601470962</v>
      </c>
    </row>
    <row r="20" spans="1:14" x14ac:dyDescent="0.3">
      <c r="A20" s="7" t="s">
        <v>16</v>
      </c>
      <c r="B20" s="88">
        <f>'SDG&amp;E DR Allocations 2024'!B18</f>
        <v>0</v>
      </c>
      <c r="C20" s="70">
        <f>$B$5*'SDG&amp;E DR Allocations 2024'!C18</f>
        <v>-0.11014938339628312</v>
      </c>
      <c r="D20" s="70">
        <f>$B$5*'SDG&amp;E DR Allocations 2024'!D18</f>
        <v>-0.11010068606436273</v>
      </c>
      <c r="E20" s="70">
        <f>$B$5*'SDG&amp;E DR Allocations 2024'!E18</f>
        <v>-0.10822022735103934</v>
      </c>
      <c r="F20" s="70">
        <f>$B$5*'SDG&amp;E DR Allocations 2024'!F18</f>
        <v>0.2554440715122972</v>
      </c>
      <c r="G20" s="70">
        <f>$B$5*'SDG&amp;E DR Allocations 2024'!G18</f>
        <v>0.36067580289160811</v>
      </c>
      <c r="H20" s="70">
        <f>$B$5*'SDG&amp;E DR Allocations 2024'!H18</f>
        <v>0.51453298560976979</v>
      </c>
      <c r="I20" s="70">
        <f>$B$5*'SDG&amp;E DR Allocations 2024'!I18</f>
        <v>0.48409797306060753</v>
      </c>
      <c r="J20" s="70">
        <f>$B$5*'SDG&amp;E DR Allocations 2024'!J18</f>
        <v>0.90768103111982357</v>
      </c>
      <c r="K20" s="70">
        <f>$B$5*'SDG&amp;E DR Allocations 2024'!K18</f>
        <v>1.1677618454933159</v>
      </c>
      <c r="L20" s="70">
        <f>$B$5*'SDG&amp;E DR Allocations 2024'!L18</f>
        <v>0.73896219023466092</v>
      </c>
      <c r="M20" s="70">
        <f>$B$5*'SDG&amp;E DR Allocations 2024'!M18</f>
        <v>-3.6829776770621485E-2</v>
      </c>
      <c r="N20" s="70">
        <f>$B$5*'SDG&amp;E DR Allocations 2024'!N18</f>
        <v>-0.10961364711318203</v>
      </c>
    </row>
    <row r="21" spans="1:14" x14ac:dyDescent="0.3">
      <c r="A21" s="7" t="s">
        <v>17</v>
      </c>
      <c r="B21" s="88">
        <f>'SDG&amp;E DR Allocations 2024'!B19</f>
        <v>0</v>
      </c>
      <c r="C21" s="70">
        <f>$B$5*'SDG&amp;E DR Allocations 2024'!C19</f>
        <v>-2.6028399597644807</v>
      </c>
      <c r="D21" s="70">
        <f>$B$5*'SDG&amp;E DR Allocations 2024'!D19</f>
        <v>-2.601740234327321</v>
      </c>
      <c r="E21" s="70">
        <f>$B$5*'SDG&amp;E DR Allocations 2024'!E19</f>
        <v>-1.890476465678216</v>
      </c>
      <c r="F21" s="70">
        <f>$B$5*'SDG&amp;E DR Allocations 2024'!F19</f>
        <v>-0.74727159286737399</v>
      </c>
      <c r="G21" s="70">
        <f>$B$5*'SDG&amp;E DR Allocations 2024'!G19</f>
        <v>-0.48196303542852387</v>
      </c>
      <c r="H21" s="70">
        <f>$B$5*'SDG&amp;E DR Allocations 2024'!H19</f>
        <v>-0.36007648029327421</v>
      </c>
      <c r="I21" s="70">
        <f>$B$5*'SDG&amp;E DR Allocations 2024'!I19</f>
        <v>-0.12739104730635858</v>
      </c>
      <c r="J21" s="70">
        <f>$B$5*'SDG&amp;E DR Allocations 2024'!J19</f>
        <v>1.8505113643258855</v>
      </c>
      <c r="K21" s="70">
        <f>$B$5*'SDG&amp;E DR Allocations 2024'!K19</f>
        <v>3.9394189033985172</v>
      </c>
      <c r="L21" s="70">
        <f>$B$5*'SDG&amp;E DR Allocations 2024'!L19</f>
        <v>1.795996528762575</v>
      </c>
      <c r="M21" s="70">
        <f>$B$5*'SDG&amp;E DR Allocations 2024'!M19</f>
        <v>-1.6165869735449561</v>
      </c>
      <c r="N21" s="70">
        <f>$B$5*'SDG&amp;E DR Allocations 2024'!N19</f>
        <v>-2.5907447673797575</v>
      </c>
    </row>
    <row r="22" spans="1:14" x14ac:dyDescent="0.3">
      <c r="A22" s="7" t="s">
        <v>5</v>
      </c>
      <c r="B22" s="88">
        <f>'SDG&amp;E DR Allocations 2024'!B20</f>
        <v>1</v>
      </c>
      <c r="C22" s="70">
        <f>$B$5*'SDG&amp;E DR Allocations 2024'!C20</f>
        <v>3.2097435800297238</v>
      </c>
      <c r="D22" s="70">
        <f>$B$5*'SDG&amp;E DR Allocations 2024'!D20</f>
        <v>2.7257257871031735</v>
      </c>
      <c r="E22" s="70">
        <f>$B$5*'SDG&amp;E DR Allocations 2024'!E20</f>
        <v>1.9723734062165037</v>
      </c>
      <c r="F22" s="70">
        <f>$B$5*'SDG&amp;E DR Allocations 2024'!F20</f>
        <v>6.7048588215529916</v>
      </c>
      <c r="G22" s="70">
        <f>$B$5*'SDG&amp;E DR Allocations 2024'!G20</f>
        <v>7.0270305929660832</v>
      </c>
      <c r="H22" s="70">
        <f>$B$5*'SDG&amp;E DR Allocations 2024'!H20</f>
        <v>6.6825394931674031</v>
      </c>
      <c r="I22" s="70">
        <f>$B$5*'SDG&amp;E DR Allocations 2024'!I20</f>
        <v>7.6124912794232387</v>
      </c>
      <c r="J22" s="70">
        <f>$B$5*'SDG&amp;E DR Allocations 2024'!J20</f>
        <v>9.1507556243777231</v>
      </c>
      <c r="K22" s="70">
        <f>$B$5*'SDG&amp;E DR Allocations 2024'!K20</f>
        <v>11.01464293109176</v>
      </c>
      <c r="L22" s="70">
        <f>$B$5*'SDG&amp;E DR Allocations 2024'!L20</f>
        <v>9.4860625944971986</v>
      </c>
      <c r="M22" s="70">
        <f>$B$5*'SDG&amp;E DR Allocations 2024'!M20</f>
        <v>5.4473864100694636</v>
      </c>
      <c r="N22" s="70">
        <f>$B$5*'SDG&amp;E DR Allocations 2024'!N20</f>
        <v>2.0995467452689955</v>
      </c>
    </row>
    <row r="23" spans="1:14" x14ac:dyDescent="0.3">
      <c r="A23" s="22" t="s">
        <v>25</v>
      </c>
      <c r="B23" s="88">
        <f>'SDG&amp;E DR Allocations 2024'!B21</f>
        <v>1</v>
      </c>
      <c r="C23" s="70">
        <f>$B$5*'SDG&amp;E DR Allocations 2024'!C21</f>
        <v>9.7933943987131116</v>
      </c>
      <c r="D23" s="70">
        <f>$B$5*'SDG&amp;E DR Allocations 2024'!D21</f>
        <v>9.2375134742975256</v>
      </c>
      <c r="E23" s="70">
        <f>$B$5*'SDG&amp;E DR Allocations 2024'!E21</f>
        <v>8.1717148528575922</v>
      </c>
      <c r="F23" s="70">
        <f>$B$5*'SDG&amp;E DR Allocations 2024'!F21</f>
        <v>11.831729521393756</v>
      </c>
      <c r="G23" s="70">
        <f>$B$5*'SDG&amp;E DR Allocations 2024'!G21</f>
        <v>12.865883484649608</v>
      </c>
      <c r="H23" s="70">
        <f>$B$5*'SDG&amp;E DR Allocations 2024'!H21</f>
        <v>12.683618318367039</v>
      </c>
      <c r="I23" s="70">
        <f>$B$5*'SDG&amp;E DR Allocations 2024'!I21</f>
        <v>13.364574907207457</v>
      </c>
      <c r="J23" s="70">
        <f>$B$5*'SDG&amp;E DR Allocations 2024'!J21</f>
        <v>14.758145816802942</v>
      </c>
      <c r="K23" s="70">
        <f>$B$5*'SDG&amp;E DR Allocations 2024'!K21</f>
        <v>16.266577108955424</v>
      </c>
      <c r="L23" s="70">
        <f>$B$5*'SDG&amp;E DR Allocations 2024'!L21</f>
        <v>14.951720372772266</v>
      </c>
      <c r="M23" s="70">
        <f>$B$5*'SDG&amp;E DR Allocations 2024'!M21</f>
        <v>11.398038158798215</v>
      </c>
      <c r="N23" s="70">
        <f>$B$5*'SDG&amp;E DR Allocations 2024'!N21</f>
        <v>8.4667733478784513</v>
      </c>
    </row>
    <row r="24" spans="1:14" x14ac:dyDescent="0.3">
      <c r="A24" s="7" t="s">
        <v>18</v>
      </c>
      <c r="B24" s="88">
        <f>'SDG&amp;E DR Allocations 2024'!B22</f>
        <v>0</v>
      </c>
      <c r="C24" s="70">
        <f>$B$5*'SDG&amp;E DR Allocations 2024'!C22</f>
        <v>0</v>
      </c>
      <c r="D24" s="70">
        <f>$B$5*'SDG&amp;E DR Allocations 2024'!D22</f>
        <v>0</v>
      </c>
      <c r="E24" s="70">
        <f>$B$5*'SDG&amp;E DR Allocations 2024'!E22</f>
        <v>0</v>
      </c>
      <c r="F24" s="70">
        <f>$B$5*'SDG&amp;E DR Allocations 2024'!F22</f>
        <v>5.208291488942967E-2</v>
      </c>
      <c r="G24" s="70">
        <f>$B$5*'SDG&amp;E DR Allocations 2024'!G22</f>
        <v>3.9880348937252223E-2</v>
      </c>
      <c r="H24" s="70">
        <f>$B$5*'SDG&amp;E DR Allocations 2024'!H22</f>
        <v>5.3576682436253742E-2</v>
      </c>
      <c r="I24" s="70">
        <f>$B$5*'SDG&amp;E DR Allocations 2024'!I22</f>
        <v>9.7587990014460071E-2</v>
      </c>
      <c r="J24" s="70">
        <f>$B$5*'SDG&amp;E DR Allocations 2024'!J22</f>
        <v>8.9157008773180807E-2</v>
      </c>
      <c r="K24" s="70">
        <f>$B$5*'SDG&amp;E DR Allocations 2024'!K22</f>
        <v>5.2648552491761036E-2</v>
      </c>
      <c r="L24" s="70">
        <f>$B$5*'SDG&amp;E DR Allocations 2024'!L22</f>
        <v>5.3117392799813777E-2</v>
      </c>
      <c r="M24" s="70">
        <f>$B$5*'SDG&amp;E DR Allocations 2024'!M22</f>
        <v>5.3065368911293945E-2</v>
      </c>
      <c r="N24" s="70">
        <f>$B$5*'SDG&amp;E DR Allocations 2024'!N22</f>
        <v>0</v>
      </c>
    </row>
    <row r="25" spans="1:14" x14ac:dyDescent="0.3">
      <c r="A25" s="7" t="s">
        <v>19</v>
      </c>
      <c r="B25" s="88">
        <f>'SDG&amp;E DR Allocations 2024'!B23</f>
        <v>0</v>
      </c>
      <c r="C25" s="70">
        <f>$B$5*'SDG&amp;E DR Allocations 2024'!C23</f>
        <v>0.40011781847476957</v>
      </c>
      <c r="D25" s="70">
        <f>$B$5*'SDG&amp;E DR Allocations 2024'!D23</f>
        <v>0.39063384202122692</v>
      </c>
      <c r="E25" s="70">
        <f>$B$5*'SDG&amp;E DR Allocations 2024'!E23</f>
        <v>0.16940182520449118</v>
      </c>
      <c r="F25" s="70">
        <f>$B$5*'SDG&amp;E DR Allocations 2024'!F23</f>
        <v>0.16969698956608814</v>
      </c>
      <c r="G25" s="70">
        <f>$B$5*'SDG&amp;E DR Allocations 2024'!G23</f>
        <v>0.36794625958800281</v>
      </c>
      <c r="H25" s="70">
        <f>$B$5*'SDG&amp;E DR Allocations 2024'!H23</f>
        <v>0.29764377415180254</v>
      </c>
      <c r="I25" s="70">
        <f>$B$5*'SDG&amp;E DR Allocations 2024'!I23</f>
        <v>0.31323451691865872</v>
      </c>
      <c r="J25" s="70">
        <f>$B$5*'SDG&amp;E DR Allocations 2024'!J23</f>
        <v>0.36549496704340007</v>
      </c>
      <c r="K25" s="70">
        <f>$B$5*'SDG&amp;E DR Allocations 2024'!K23</f>
        <v>0.3437942661345002</v>
      </c>
      <c r="L25" s="70">
        <f>$B$5*'SDG&amp;E DR Allocations 2024'!L23</f>
        <v>0.29610119524598155</v>
      </c>
      <c r="M25" s="70">
        <f>$B$5*'SDG&amp;E DR Allocations 2024'!M23</f>
        <v>0.3806825499236588</v>
      </c>
      <c r="N25" s="70">
        <f>$B$5*'SDG&amp;E DR Allocations 2024'!N23</f>
        <v>0.4133747599124904</v>
      </c>
    </row>
    <row r="26" spans="1:14" x14ac:dyDescent="0.3">
      <c r="A26" s="7" t="s">
        <v>20</v>
      </c>
      <c r="B26" s="88">
        <f>'SDG&amp;E DR Allocations 2024'!B24</f>
        <v>0</v>
      </c>
      <c r="C26" s="70">
        <f>$B$5*'SDG&amp;E DR Allocations 2024'!C24</f>
        <v>8.7624370136260961</v>
      </c>
      <c r="D26" s="70">
        <f>$B$5*'SDG&amp;E DR Allocations 2024'!D24</f>
        <v>8.5766409187316928</v>
      </c>
      <c r="E26" s="70">
        <f>$B$5*'SDG&amp;E DR Allocations 2024'!E24</f>
        <v>2.9840271441936466</v>
      </c>
      <c r="F26" s="70">
        <f>$B$5*'SDG&amp;E DR Allocations 2024'!F24</f>
        <v>3.0446254169940978</v>
      </c>
      <c r="G26" s="70">
        <f>$B$5*'SDG&amp;E DR Allocations 2024'!G24</f>
        <v>8.0291064476966856</v>
      </c>
      <c r="H26" s="70">
        <f>$B$5*'SDG&amp;E DR Allocations 2024'!H24</f>
        <v>1.8020012969970729</v>
      </c>
      <c r="I26" s="70">
        <f>$B$5*'SDG&amp;E DR Allocations 2024'!I24</f>
        <v>1.8701921643018748</v>
      </c>
      <c r="J26" s="70">
        <f>$B$5*'SDG&amp;E DR Allocations 2024'!J24</f>
        <v>2.0008619298934986</v>
      </c>
      <c r="K26" s="70">
        <f>$B$5*'SDG&amp;E DR Allocations 2024'!K24</f>
        <v>1.9702814018726318</v>
      </c>
      <c r="L26" s="70">
        <f>$B$5*'SDG&amp;E DR Allocations 2024'!L24</f>
        <v>1.8520318078994698</v>
      </c>
      <c r="M26" s="70">
        <f>$B$5*'SDG&amp;E DR Allocations 2024'!M24</f>
        <v>8.2163855938911468</v>
      </c>
      <c r="N26" s="70">
        <f>$B$5*'SDG&amp;E DR Allocations 2024'!N24</f>
        <v>8.9253908500671404</v>
      </c>
    </row>
    <row r="27" spans="1:14" x14ac:dyDescent="0.3">
      <c r="A27" s="100" t="s">
        <v>29</v>
      </c>
      <c r="B27" s="101"/>
      <c r="C27" s="71">
        <f t="shared" ref="C27:N27" si="1">SUM(C18:C26)</f>
        <v>21.233040374812674</v>
      </c>
      <c r="D27" s="71">
        <f t="shared" si="1"/>
        <v>20.069620422014587</v>
      </c>
      <c r="E27" s="71">
        <f t="shared" si="1"/>
        <v>12.92707196947206</v>
      </c>
      <c r="F27" s="71">
        <f t="shared" si="1"/>
        <v>23.091116114250099</v>
      </c>
      <c r="G27" s="71">
        <f t="shared" si="1"/>
        <v>30.267639007743348</v>
      </c>
      <c r="H27" s="71">
        <f t="shared" si="1"/>
        <v>23.746368848674948</v>
      </c>
      <c r="I27" s="71">
        <f t="shared" si="1"/>
        <v>25.742295957560639</v>
      </c>
      <c r="J27" s="71">
        <f t="shared" si="1"/>
        <v>31.316986942454122</v>
      </c>
      <c r="K27" s="71">
        <f t="shared" si="1"/>
        <v>36.995114928389796</v>
      </c>
      <c r="L27" s="71">
        <f t="shared" si="1"/>
        <v>31.276170544727552</v>
      </c>
      <c r="M27" s="71">
        <f t="shared" si="1"/>
        <v>25.937515930091447</v>
      </c>
      <c r="N27" s="71">
        <f t="shared" si="1"/>
        <v>19.059130417809442</v>
      </c>
    </row>
    <row r="28" spans="1:14" x14ac:dyDescent="0.3">
      <c r="A28" s="8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s="43" customFormat="1" ht="28.8" customHeight="1" x14ac:dyDescent="0.3">
      <c r="A29" s="102" t="s">
        <v>40</v>
      </c>
      <c r="B29" s="103"/>
      <c r="C29" s="72">
        <f>SUM(C15,C27)</f>
        <v>21.233040374812674</v>
      </c>
      <c r="D29" s="72">
        <f t="shared" ref="D29:N29" si="2">SUM(D15,D27)</f>
        <v>20.069620422014587</v>
      </c>
      <c r="E29" s="72">
        <f t="shared" si="2"/>
        <v>12.92707196947206</v>
      </c>
      <c r="F29" s="72">
        <f t="shared" si="2"/>
        <v>27.022119677964412</v>
      </c>
      <c r="G29" s="72">
        <f t="shared" si="2"/>
        <v>35.365260387911462</v>
      </c>
      <c r="H29" s="72">
        <f t="shared" si="2"/>
        <v>30.035342825720857</v>
      </c>
      <c r="I29" s="72">
        <f t="shared" si="2"/>
        <v>36.060500477284492</v>
      </c>
      <c r="J29" s="72">
        <f t="shared" si="2"/>
        <v>41.487533835484776</v>
      </c>
      <c r="K29" s="72">
        <f t="shared" si="2"/>
        <v>47.551037295660805</v>
      </c>
      <c r="L29" s="72">
        <f t="shared" si="2"/>
        <v>39.709823566895636</v>
      </c>
      <c r="M29" s="72">
        <f t="shared" si="2"/>
        <v>30.283338861299473</v>
      </c>
      <c r="N29" s="72">
        <f t="shared" si="2"/>
        <v>19.059130417809442</v>
      </c>
    </row>
    <row r="31" spans="1:14" x14ac:dyDescent="0.3">
      <c r="A31" s="92" t="s">
        <v>11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4" x14ac:dyDescent="0.3">
      <c r="A32" s="92" t="s">
        <v>13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 x14ac:dyDescent="0.3">
      <c r="A33" s="91" t="s">
        <v>12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5" spans="1:14" x14ac:dyDescent="0.3">
      <c r="A35" t="s">
        <v>21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3">
      <c r="A36" t="s">
        <v>22</v>
      </c>
      <c r="L36" s="21"/>
    </row>
    <row r="37" spans="1:14" x14ac:dyDescent="0.3">
      <c r="A37" t="s">
        <v>24</v>
      </c>
      <c r="L37" s="20"/>
    </row>
  </sheetData>
  <mergeCells count="9">
    <mergeCell ref="A32:N32"/>
    <mergeCell ref="A33:N33"/>
    <mergeCell ref="A1:N1"/>
    <mergeCell ref="A2:N2"/>
    <mergeCell ref="A3:N3"/>
    <mergeCell ref="A31:N31"/>
    <mergeCell ref="A27:B27"/>
    <mergeCell ref="A15:B15"/>
    <mergeCell ref="A29:B29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5"/>
  <sheetViews>
    <sheetView topLeftCell="A4" workbookViewId="0">
      <selection activeCell="B15" sqref="B15:B24"/>
    </sheetView>
  </sheetViews>
  <sheetFormatPr defaultColWidth="10.6640625" defaultRowHeight="14.4" x14ac:dyDescent="0.3"/>
  <cols>
    <col min="1" max="1" width="69.6640625" bestFit="1" customWidth="1"/>
    <col min="2" max="2" width="10.6640625" bestFit="1" customWidth="1"/>
    <col min="3" max="3" width="7.44140625" bestFit="1" customWidth="1"/>
    <col min="4" max="4" width="6.77734375" bestFit="1" customWidth="1"/>
    <col min="5" max="5" width="7.109375" bestFit="1" customWidth="1"/>
    <col min="6" max="6" width="6.6640625" bestFit="1" customWidth="1"/>
    <col min="7" max="7" width="7.44140625" bestFit="1" customWidth="1"/>
    <col min="8" max="8" width="6.5546875" bestFit="1" customWidth="1"/>
    <col min="9" max="9" width="6" bestFit="1" customWidth="1"/>
    <col min="10" max="10" width="7" bestFit="1" customWidth="1"/>
    <col min="11" max="11" width="6.77734375" bestFit="1" customWidth="1"/>
    <col min="12" max="12" width="6.5546875" bestFit="1" customWidth="1"/>
    <col min="13" max="13" width="7.109375" bestFit="1" customWidth="1"/>
    <col min="14" max="14" width="6.77734375" bestFit="1" customWidth="1"/>
  </cols>
  <sheetData>
    <row r="1" spans="1:25" ht="15" customHeight="1" x14ac:dyDescent="0.3">
      <c r="A1" s="93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25" ht="30.6" customHeight="1" x14ac:dyDescent="0.3">
      <c r="A2" s="96" t="s">
        <v>46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</row>
    <row r="3" spans="1:25" ht="31.95" customHeight="1" x14ac:dyDescent="0.3">
      <c r="A3" s="107" t="s">
        <v>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1:25" x14ac:dyDescent="0.3">
      <c r="A4" s="11"/>
      <c r="B4" s="1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5" ht="15.6" x14ac:dyDescent="0.3">
      <c r="A5" s="15" t="s">
        <v>28</v>
      </c>
      <c r="B5" s="85" t="s">
        <v>0</v>
      </c>
      <c r="C5" s="16">
        <v>45658</v>
      </c>
      <c r="D5" s="16">
        <v>45689</v>
      </c>
      <c r="E5" s="16">
        <v>45717</v>
      </c>
      <c r="F5" s="16">
        <v>45748</v>
      </c>
      <c r="G5" s="16">
        <v>45778</v>
      </c>
      <c r="H5" s="16">
        <v>45809</v>
      </c>
      <c r="I5" s="16">
        <v>45839</v>
      </c>
      <c r="J5" s="16">
        <v>45870</v>
      </c>
      <c r="K5" s="16">
        <v>45901</v>
      </c>
      <c r="L5" s="16">
        <v>45931</v>
      </c>
      <c r="M5" s="16">
        <v>45962</v>
      </c>
      <c r="N5" s="16">
        <v>45992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6" x14ac:dyDescent="0.3">
      <c r="A6" s="41" t="s">
        <v>33</v>
      </c>
      <c r="B6" s="86">
        <v>0</v>
      </c>
      <c r="C6" s="73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6" x14ac:dyDescent="0.3">
      <c r="A7" s="41" t="s">
        <v>34</v>
      </c>
      <c r="B7" s="86">
        <v>0</v>
      </c>
      <c r="C7" s="75">
        <v>0</v>
      </c>
      <c r="D7" s="76">
        <v>0</v>
      </c>
      <c r="E7" s="76">
        <v>0</v>
      </c>
      <c r="F7" s="76">
        <v>0</v>
      </c>
      <c r="G7" s="76">
        <v>1.4016412</v>
      </c>
      <c r="H7" s="76">
        <v>1.4016412</v>
      </c>
      <c r="I7" s="76">
        <v>1.4016412</v>
      </c>
      <c r="J7" s="76">
        <v>1.4016412</v>
      </c>
      <c r="K7" s="76">
        <v>1.4016412</v>
      </c>
      <c r="L7" s="76">
        <v>1.4016412</v>
      </c>
      <c r="M7" s="76">
        <v>0</v>
      </c>
      <c r="N7" s="76">
        <v>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6" x14ac:dyDescent="0.3">
      <c r="A8" s="41" t="s">
        <v>35</v>
      </c>
      <c r="B8" s="86">
        <v>0</v>
      </c>
      <c r="C8" s="74">
        <v>0</v>
      </c>
      <c r="D8" s="74">
        <v>0</v>
      </c>
      <c r="E8" s="74">
        <v>0</v>
      </c>
      <c r="F8" s="74">
        <v>0</v>
      </c>
      <c r="G8" s="73">
        <v>0.51411194000000005</v>
      </c>
      <c r="H8" s="73">
        <v>0.51411194000000005</v>
      </c>
      <c r="I8" s="73">
        <v>0.51411194000000005</v>
      </c>
      <c r="J8" s="74">
        <v>0.51411194000000005</v>
      </c>
      <c r="K8" s="73">
        <v>0.51411194000000005</v>
      </c>
      <c r="L8" s="73">
        <v>0.51411194000000005</v>
      </c>
      <c r="M8" s="74">
        <v>0</v>
      </c>
      <c r="N8" s="74">
        <v>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6" x14ac:dyDescent="0.3">
      <c r="A9" s="41" t="s">
        <v>36</v>
      </c>
      <c r="B9" s="86">
        <v>0</v>
      </c>
      <c r="C9" s="75">
        <v>0</v>
      </c>
      <c r="D9" s="75">
        <v>0</v>
      </c>
      <c r="E9" s="75">
        <v>0</v>
      </c>
      <c r="F9" s="76">
        <v>0.1658786845238808</v>
      </c>
      <c r="G9" s="76">
        <v>0.18309213622057338</v>
      </c>
      <c r="H9" s="76">
        <v>0.17412350867537577</v>
      </c>
      <c r="I9" s="76">
        <v>0.15083062815493128</v>
      </c>
      <c r="J9" s="76">
        <v>0.14436307287368705</v>
      </c>
      <c r="K9" s="76">
        <v>0.1531267142164392</v>
      </c>
      <c r="L9" s="76">
        <v>0.15995044505413675</v>
      </c>
      <c r="M9" s="76">
        <v>0</v>
      </c>
      <c r="N9" s="76">
        <v>0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6" x14ac:dyDescent="0.3">
      <c r="A10" s="41" t="s">
        <v>37</v>
      </c>
      <c r="B10" s="86">
        <v>0</v>
      </c>
      <c r="C10" s="75">
        <v>0</v>
      </c>
      <c r="D10" s="75">
        <v>0</v>
      </c>
      <c r="E10" s="75">
        <v>0</v>
      </c>
      <c r="F10" s="76">
        <v>0.2324020857392986</v>
      </c>
      <c r="G10" s="76">
        <v>0.11348887858814845</v>
      </c>
      <c r="H10" s="76">
        <v>0.33854303646301676</v>
      </c>
      <c r="I10" s="76">
        <v>0.92181593077391832</v>
      </c>
      <c r="J10" s="76">
        <v>1.1280626343275639</v>
      </c>
      <c r="K10" s="76">
        <v>1.3314790842182511</v>
      </c>
      <c r="L10" s="76">
        <v>0.70500113717658941</v>
      </c>
      <c r="M10" s="76">
        <v>0</v>
      </c>
      <c r="N10" s="76">
        <v>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6" x14ac:dyDescent="0.3">
      <c r="A11" s="41" t="s">
        <v>39</v>
      </c>
      <c r="B11" s="86">
        <v>0</v>
      </c>
      <c r="C11" s="75">
        <v>0</v>
      </c>
      <c r="D11" s="76">
        <v>0</v>
      </c>
      <c r="E11" s="76">
        <v>0</v>
      </c>
      <c r="F11" s="76">
        <v>7.7037802371396541E-2</v>
      </c>
      <c r="G11" s="74">
        <v>6.9912859982833572E-2</v>
      </c>
      <c r="H11" s="74">
        <v>0.11386088734998509</v>
      </c>
      <c r="I11" s="74">
        <v>0.17563351855065018</v>
      </c>
      <c r="J11" s="74">
        <v>0.20932968809059743</v>
      </c>
      <c r="K11" s="74">
        <v>0.20041254488361701</v>
      </c>
      <c r="L11" s="74">
        <v>0.13123069648428903</v>
      </c>
      <c r="M11" s="76">
        <v>8.5824325208146757E-2</v>
      </c>
      <c r="N11" s="76">
        <v>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6" x14ac:dyDescent="0.3">
      <c r="A12" s="41" t="s">
        <v>38</v>
      </c>
      <c r="B12" s="86">
        <v>0</v>
      </c>
      <c r="C12" s="74">
        <v>0</v>
      </c>
      <c r="D12" s="74">
        <v>0</v>
      </c>
      <c r="E12" s="74">
        <v>0</v>
      </c>
      <c r="F12" s="74">
        <v>3.8046169897255999</v>
      </c>
      <c r="G12" s="74">
        <v>2.9875142314891887</v>
      </c>
      <c r="H12" s="74">
        <v>3.9550588383678962</v>
      </c>
      <c r="I12" s="74">
        <v>7.6160338945464883</v>
      </c>
      <c r="J12" s="74">
        <v>7.084725730295121</v>
      </c>
      <c r="K12" s="74">
        <v>7.2073113137386713</v>
      </c>
      <c r="L12" s="74">
        <v>5.8062993524621751</v>
      </c>
      <c r="M12" s="74">
        <v>4.7389003307246806</v>
      </c>
      <c r="N12" s="74">
        <v>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6" x14ac:dyDescent="0.3">
      <c r="A13" s="100" t="s">
        <v>31</v>
      </c>
      <c r="B13" s="101"/>
      <c r="C13" s="66">
        <f t="shared" ref="C13:N13" si="0">SUM(C6:C12)</f>
        <v>0</v>
      </c>
      <c r="D13" s="66">
        <f t="shared" si="0"/>
        <v>0</v>
      </c>
      <c r="E13" s="66">
        <f t="shared" si="0"/>
        <v>0</v>
      </c>
      <c r="F13" s="66">
        <f t="shared" si="0"/>
        <v>4.2799355623601762</v>
      </c>
      <c r="G13" s="66">
        <f t="shared" si="0"/>
        <v>5.2697612462807442</v>
      </c>
      <c r="H13" s="66">
        <f t="shared" si="0"/>
        <v>6.4973394108562736</v>
      </c>
      <c r="I13" s="66">
        <f t="shared" si="0"/>
        <v>10.780067112025989</v>
      </c>
      <c r="J13" s="66">
        <f t="shared" si="0"/>
        <v>10.482234265586969</v>
      </c>
      <c r="K13" s="66">
        <f t="shared" si="0"/>
        <v>10.808082797056979</v>
      </c>
      <c r="L13" s="66">
        <f t="shared" si="0"/>
        <v>8.7182347711771904</v>
      </c>
      <c r="M13" s="66">
        <f t="shared" si="0"/>
        <v>4.8247246559328278</v>
      </c>
      <c r="N13" s="66">
        <f t="shared" si="0"/>
        <v>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31" customFormat="1" x14ac:dyDescent="0.3">
      <c r="A14" s="27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25" x14ac:dyDescent="0.3">
      <c r="A15" s="54" t="s">
        <v>9</v>
      </c>
      <c r="B15" s="85" t="s">
        <v>0</v>
      </c>
      <c r="C15" s="16">
        <v>45658</v>
      </c>
      <c r="D15" s="16">
        <v>45689</v>
      </c>
      <c r="E15" s="16">
        <v>45717</v>
      </c>
      <c r="F15" s="16">
        <v>45748</v>
      </c>
      <c r="G15" s="16">
        <v>45778</v>
      </c>
      <c r="H15" s="16">
        <v>45809</v>
      </c>
      <c r="I15" s="16">
        <v>45839</v>
      </c>
      <c r="J15" s="16">
        <v>45870</v>
      </c>
      <c r="K15" s="16">
        <v>45901</v>
      </c>
      <c r="L15" s="16">
        <v>45931</v>
      </c>
      <c r="M15" s="16">
        <v>45962</v>
      </c>
      <c r="N15" s="16">
        <v>45992</v>
      </c>
    </row>
    <row r="16" spans="1:25" x14ac:dyDescent="0.3">
      <c r="A16" s="22" t="s">
        <v>14</v>
      </c>
      <c r="B16" s="88">
        <f>'SDG&amp;E DR Allocations 2024'!B16</f>
        <v>0</v>
      </c>
      <c r="C16" s="64">
        <v>7.93073978275061E-3</v>
      </c>
      <c r="D16" s="65">
        <v>8.0854399129748292E-3</v>
      </c>
      <c r="E16" s="65">
        <v>6.7859999835491198E-3</v>
      </c>
      <c r="F16" s="65">
        <v>6.5091000869870203E-3</v>
      </c>
      <c r="G16" s="65">
        <v>6.7030801437795197E-3</v>
      </c>
      <c r="H16" s="65">
        <v>6.8749999627470996E-3</v>
      </c>
      <c r="I16" s="65">
        <v>6.9496599026024298E-3</v>
      </c>
      <c r="J16" s="65">
        <v>7.4817598797380898E-3</v>
      </c>
      <c r="K16" s="65">
        <v>7.6538398861885097E-3</v>
      </c>
      <c r="L16" s="65">
        <v>7.5606601312756504E-3</v>
      </c>
      <c r="M16" s="65">
        <v>7.8345201909542101E-3</v>
      </c>
      <c r="N16" s="65">
        <v>7.7431797981262198E-3</v>
      </c>
    </row>
    <row r="17" spans="1:14" x14ac:dyDescent="0.3">
      <c r="A17" s="22" t="s">
        <v>15</v>
      </c>
      <c r="B17" s="88">
        <f>'SDG&amp;E DR Allocations 2024'!B17</f>
        <v>0</v>
      </c>
      <c r="C17" s="65">
        <v>1.44448590278625</v>
      </c>
      <c r="D17" s="65">
        <v>1.50052058696747</v>
      </c>
      <c r="E17" s="65">
        <v>1.3356467485427901</v>
      </c>
      <c r="F17" s="65">
        <v>1.4582656621932999</v>
      </c>
      <c r="G17" s="65">
        <v>1.66975080966949</v>
      </c>
      <c r="H17" s="65">
        <v>1.6805573701858501</v>
      </c>
      <c r="I17" s="65">
        <v>1.7254403829574601</v>
      </c>
      <c r="J17" s="65">
        <v>1.7797323465347299</v>
      </c>
      <c r="K17" s="65">
        <v>1.81696236133575</v>
      </c>
      <c r="L17" s="65">
        <v>1.70412969589233</v>
      </c>
      <c r="M17" s="65">
        <v>1.6984153985977199</v>
      </c>
      <c r="N17" s="65">
        <v>1.5042821168899501</v>
      </c>
    </row>
    <row r="18" spans="1:14" x14ac:dyDescent="0.3">
      <c r="A18" s="22" t="s">
        <v>16</v>
      </c>
      <c r="B18" s="88">
        <f>'SDG&amp;E DR Allocations 2024'!B18</f>
        <v>0</v>
      </c>
      <c r="C18" s="65">
        <v>-9.80864992365241E-2</v>
      </c>
      <c r="D18" s="65">
        <v>-9.3825983628630594E-2</v>
      </c>
      <c r="E18" s="65">
        <v>-8.8074705749750098E-2</v>
      </c>
      <c r="F18" s="65">
        <v>0.19809092395007599</v>
      </c>
      <c r="G18" s="65">
        <v>0.265844123950228</v>
      </c>
      <c r="H18" s="65">
        <v>0.35947012603282902</v>
      </c>
      <c r="I18" s="65">
        <v>0.31958273351192501</v>
      </c>
      <c r="J18" s="65">
        <v>0.56426407694816605</v>
      </c>
      <c r="K18" s="65">
        <v>0.68093799352645901</v>
      </c>
      <c r="L18" s="65">
        <v>0.40239348113536799</v>
      </c>
      <c r="M18" s="65">
        <v>-1.8633267655968701E-2</v>
      </c>
      <c r="N18" s="65">
        <v>-5.1220894325524603E-2</v>
      </c>
    </row>
    <row r="19" spans="1:14" x14ac:dyDescent="0.3">
      <c r="A19" s="22" t="s">
        <v>17</v>
      </c>
      <c r="B19" s="88">
        <f>'SDG&amp;E DR Allocations 2024'!B19</f>
        <v>0</v>
      </c>
      <c r="C19" s="65">
        <v>-2.3179081916809099</v>
      </c>
      <c r="D19" s="65">
        <v>-2.2168200492858898</v>
      </c>
      <c r="E19" s="65">
        <v>-1.5379828453063999</v>
      </c>
      <c r="F19" s="65">
        <v>-0.57913543730974204</v>
      </c>
      <c r="G19" s="65">
        <v>-0.354929360747337</v>
      </c>
      <c r="H19" s="65">
        <v>-0.25126733332872397</v>
      </c>
      <c r="I19" s="65">
        <v>-8.39730970561504E-2</v>
      </c>
      <c r="J19" s="65">
        <v>1.14824674874544</v>
      </c>
      <c r="K19" s="65">
        <v>2.2919384241104099</v>
      </c>
      <c r="L19" s="65">
        <v>0.97532854080200204</v>
      </c>
      <c r="M19" s="65">
        <v>-0.81522080153226895</v>
      </c>
      <c r="N19" s="65">
        <v>-1.20594042539597</v>
      </c>
    </row>
    <row r="20" spans="1:14" x14ac:dyDescent="0.3">
      <c r="A20" s="22" t="s">
        <v>5</v>
      </c>
      <c r="B20" s="88">
        <f>'SDG&amp;E DR Allocations 2024'!B20</f>
        <v>1</v>
      </c>
      <c r="C20" s="65">
        <v>3.4474449228495399</v>
      </c>
      <c r="D20" s="65">
        <v>2.92225533910096</v>
      </c>
      <c r="E20" s="65">
        <v>2.0948021441698099</v>
      </c>
      <c r="F20" s="65">
        <v>7.1903366804122903</v>
      </c>
      <c r="G20" s="65">
        <v>7.5359990239143402</v>
      </c>
      <c r="H20" s="65">
        <v>7.1646870613098104</v>
      </c>
      <c r="I20" s="65">
        <v>8.16903767585754</v>
      </c>
      <c r="J20" s="65">
        <v>9.8247365593910203</v>
      </c>
      <c r="K20" s="65">
        <v>11.832183980941799</v>
      </c>
      <c r="L20" s="65">
        <v>10.1842472553253</v>
      </c>
      <c r="M20" s="65">
        <v>5.83352057933807</v>
      </c>
      <c r="N20" s="65">
        <v>2.2391953609883801</v>
      </c>
    </row>
    <row r="21" spans="1:14" x14ac:dyDescent="0.3">
      <c r="A21" s="22" t="s">
        <v>25</v>
      </c>
      <c r="B21" s="88">
        <f>'SDG&amp;E DR Allocations 2024'!B21</f>
        <v>1</v>
      </c>
      <c r="C21" s="65">
        <v>10.651370644569401</v>
      </c>
      <c r="D21" s="65">
        <v>10.046790266037</v>
      </c>
      <c r="E21" s="65">
        <v>8.8876194953918493</v>
      </c>
      <c r="F21" s="65">
        <v>12.868279409408601</v>
      </c>
      <c r="G21" s="65">
        <v>13.993032932281499</v>
      </c>
      <c r="H21" s="65">
        <v>13.794799900054899</v>
      </c>
      <c r="I21" s="65">
        <v>14.5354138374329</v>
      </c>
      <c r="J21" s="65">
        <v>16.051072502136201</v>
      </c>
      <c r="K21" s="65">
        <v>17.6916533470154</v>
      </c>
      <c r="L21" s="65">
        <v>16.261605358123798</v>
      </c>
      <c r="M21" s="65">
        <v>12.3965935230255</v>
      </c>
      <c r="N21" s="65">
        <v>9.2085273265838605</v>
      </c>
    </row>
    <row r="22" spans="1:14" x14ac:dyDescent="0.3">
      <c r="A22" s="22" t="s">
        <v>18</v>
      </c>
      <c r="B22" s="88">
        <f>'SDG&amp;E DR Allocations 2024'!B22</f>
        <v>0</v>
      </c>
      <c r="C22" s="65">
        <v>0</v>
      </c>
      <c r="D22" s="65">
        <v>0</v>
      </c>
      <c r="E22" s="65">
        <v>0</v>
      </c>
      <c r="F22" s="65">
        <v>4.3470813499391303E-2</v>
      </c>
      <c r="G22" s="65">
        <v>3.3285984661603499E-2</v>
      </c>
      <c r="H22" s="65">
        <v>4.4717580085707399E-2</v>
      </c>
      <c r="I22" s="65">
        <v>8.1451450846451001E-2</v>
      </c>
      <c r="J22" s="65">
        <v>7.4414569102334599E-2</v>
      </c>
      <c r="K22" s="65">
        <v>4.3942914983385199E-2</v>
      </c>
      <c r="L22" s="65">
        <v>4.4334235356265399E-2</v>
      </c>
      <c r="M22" s="65">
        <v>4.4290819504560403E-2</v>
      </c>
      <c r="N22" s="65">
        <v>0</v>
      </c>
    </row>
    <row r="23" spans="1:14" x14ac:dyDescent="0.3">
      <c r="A23" s="22" t="s">
        <v>19</v>
      </c>
      <c r="B23" s="88">
        <f>'SDG&amp;E DR Allocations 2024'!B23</f>
        <v>0</v>
      </c>
      <c r="C23" s="65">
        <v>0.37961903214454601</v>
      </c>
      <c r="D23" s="65">
        <v>0.37065616250038103</v>
      </c>
      <c r="E23" s="65">
        <v>0.16087806224823001</v>
      </c>
      <c r="F23" s="65">
        <v>0.16125573217868799</v>
      </c>
      <c r="G23" s="65">
        <v>0.34921205043792702</v>
      </c>
      <c r="H23" s="65">
        <v>0.27519905567169201</v>
      </c>
      <c r="I23" s="65">
        <v>0.28970876336097701</v>
      </c>
      <c r="J23" s="65">
        <v>0.338377505540848</v>
      </c>
      <c r="K23" s="65">
        <v>0.31814765930175798</v>
      </c>
      <c r="L23" s="65">
        <v>0.273705273866653</v>
      </c>
      <c r="M23" s="65">
        <v>0.361188143491745</v>
      </c>
      <c r="N23" s="65">
        <v>0.392109274864197</v>
      </c>
    </row>
    <row r="24" spans="1:14" x14ac:dyDescent="0.3">
      <c r="A24" s="22" t="s">
        <v>20</v>
      </c>
      <c r="B24" s="88">
        <f>'SDG&amp;E DR Allocations 2024'!B24</f>
        <v>0</v>
      </c>
      <c r="C24" s="65">
        <v>7.43764305114746</v>
      </c>
      <c r="D24" s="65">
        <v>7.2806644439697301</v>
      </c>
      <c r="E24" s="65">
        <v>2.5315260887146001</v>
      </c>
      <c r="F24" s="65">
        <v>2.58698678016663</v>
      </c>
      <c r="G24" s="65">
        <v>6.8197970390319798</v>
      </c>
      <c r="H24" s="65">
        <v>1.2521662712097199</v>
      </c>
      <c r="I24" s="65">
        <v>1.3022942543029801</v>
      </c>
      <c r="J24" s="65">
        <v>1.3951835632324201</v>
      </c>
      <c r="K24" s="65">
        <v>1.3753143548965501</v>
      </c>
      <c r="L24" s="65">
        <v>1.2903027534484901</v>
      </c>
      <c r="M24" s="65">
        <v>6.9765043258667001</v>
      </c>
      <c r="N24" s="65">
        <v>7.5765323638915998</v>
      </c>
    </row>
    <row r="25" spans="1:14" x14ac:dyDescent="0.3">
      <c r="A25" s="100" t="s">
        <v>54</v>
      </c>
      <c r="B25" s="101"/>
      <c r="C25" s="71">
        <f t="shared" ref="C25:N25" si="1">SUM(C16:C24)</f>
        <v>20.952499602362515</v>
      </c>
      <c r="D25" s="71">
        <f t="shared" si="1"/>
        <v>19.818326205573996</v>
      </c>
      <c r="E25" s="71">
        <f t="shared" si="1"/>
        <v>13.391200987994678</v>
      </c>
      <c r="F25" s="71">
        <f t="shared" si="1"/>
        <v>23.934059664586218</v>
      </c>
      <c r="G25" s="71">
        <f t="shared" si="1"/>
        <v>30.31869568334351</v>
      </c>
      <c r="H25" s="71">
        <f t="shared" si="1"/>
        <v>24.32720503118453</v>
      </c>
      <c r="I25" s="71">
        <f t="shared" si="1"/>
        <v>26.345905661116682</v>
      </c>
      <c r="J25" s="71">
        <f t="shared" si="1"/>
        <v>31.183509631510894</v>
      </c>
      <c r="K25" s="71">
        <f t="shared" si="1"/>
        <v>36.0587348759977</v>
      </c>
      <c r="L25" s="71">
        <f t="shared" si="1"/>
        <v>31.143607254081484</v>
      </c>
      <c r="M25" s="71">
        <f t="shared" si="1"/>
        <v>26.48449324082701</v>
      </c>
      <c r="N25" s="71">
        <f t="shared" si="1"/>
        <v>19.671228303294619</v>
      </c>
    </row>
    <row r="26" spans="1:14" x14ac:dyDescent="0.3">
      <c r="A26" s="1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8.8" customHeight="1" x14ac:dyDescent="0.3">
      <c r="A27" s="102" t="s">
        <v>42</v>
      </c>
      <c r="B27" s="103"/>
      <c r="C27" s="72">
        <f>SUM(C13,C25)</f>
        <v>20.952499602362515</v>
      </c>
      <c r="D27" s="72">
        <f t="shared" ref="D27:N27" si="2">SUM(D13,D25)</f>
        <v>19.818326205573996</v>
      </c>
      <c r="E27" s="72">
        <f t="shared" si="2"/>
        <v>13.391200987994678</v>
      </c>
      <c r="F27" s="72">
        <f t="shared" si="2"/>
        <v>28.213995226946395</v>
      </c>
      <c r="G27" s="72">
        <f t="shared" si="2"/>
        <v>35.588456929624257</v>
      </c>
      <c r="H27" s="72">
        <f t="shared" si="2"/>
        <v>30.824544442040803</v>
      </c>
      <c r="I27" s="72">
        <f t="shared" si="2"/>
        <v>37.125972773142671</v>
      </c>
      <c r="J27" s="72">
        <f t="shared" si="2"/>
        <v>41.665743897097862</v>
      </c>
      <c r="K27" s="72">
        <f t="shared" si="2"/>
        <v>46.866817673054683</v>
      </c>
      <c r="L27" s="72">
        <f t="shared" si="2"/>
        <v>39.861842025258674</v>
      </c>
      <c r="M27" s="72">
        <f t="shared" si="2"/>
        <v>31.30921789675984</v>
      </c>
      <c r="N27" s="72">
        <f t="shared" si="2"/>
        <v>19.671228303294619</v>
      </c>
    </row>
    <row r="28" spans="1:14" x14ac:dyDescent="0.3">
      <c r="A28" s="3"/>
      <c r="B28" s="3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3">
      <c r="A29" s="92" t="s">
        <v>11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1:14" x14ac:dyDescent="0.3">
      <c r="A30" s="92" t="s">
        <v>13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3">
      <c r="A31" s="91" t="s">
        <v>12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3" spans="1:14" x14ac:dyDescent="0.3">
      <c r="A33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3">
      <c r="A34" t="s">
        <v>26</v>
      </c>
      <c r="L34" s="21"/>
    </row>
    <row r="35" spans="1:14" x14ac:dyDescent="0.3">
      <c r="A35" t="s">
        <v>24</v>
      </c>
      <c r="L35" s="20"/>
    </row>
  </sheetData>
  <mergeCells count="9">
    <mergeCell ref="A31:N31"/>
    <mergeCell ref="A29:N29"/>
    <mergeCell ref="A30:N30"/>
    <mergeCell ref="A1:N1"/>
    <mergeCell ref="A2:N2"/>
    <mergeCell ref="A3:N3"/>
    <mergeCell ref="A27:B27"/>
    <mergeCell ref="A13:B13"/>
    <mergeCell ref="A25:B25"/>
  </mergeCells>
  <pageMargins left="0.75" right="0.75" top="1" bottom="1" header="0.5" footer="0.5"/>
  <pageSetup orientation="portrait" horizontalDpi="4294967292" verticalDpi="4294967292"/>
  <ignoredErrors>
    <ignoredError sqref="C13:N13 C25:N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"/>
  <sheetViews>
    <sheetView topLeftCell="A5" workbookViewId="0">
      <selection activeCell="E15" sqref="E15"/>
    </sheetView>
  </sheetViews>
  <sheetFormatPr defaultColWidth="10.6640625" defaultRowHeight="14.4" x14ac:dyDescent="0.3"/>
  <cols>
    <col min="1" max="1" width="69.6640625" bestFit="1" customWidth="1"/>
    <col min="2" max="2" width="11.88671875" customWidth="1"/>
    <col min="3" max="3" width="8.21875" bestFit="1" customWidth="1"/>
    <col min="4" max="4" width="6.77734375" bestFit="1" customWidth="1"/>
    <col min="5" max="5" width="7.109375" bestFit="1" customWidth="1"/>
    <col min="6" max="6" width="6.6640625" bestFit="1" customWidth="1"/>
    <col min="7" max="7" width="7.44140625" bestFit="1" customWidth="1"/>
    <col min="8" max="8" width="6.5546875" bestFit="1" customWidth="1"/>
    <col min="9" max="9" width="6" bestFit="1" customWidth="1"/>
    <col min="10" max="10" width="7" bestFit="1" customWidth="1"/>
    <col min="11" max="11" width="6.77734375" bestFit="1" customWidth="1"/>
    <col min="12" max="12" width="6.5546875" bestFit="1" customWidth="1"/>
    <col min="13" max="13" width="7.109375" bestFit="1" customWidth="1"/>
    <col min="14" max="14" width="6.77734375" bestFit="1" customWidth="1"/>
  </cols>
  <sheetData>
    <row r="1" spans="1:14" ht="15.6" x14ac:dyDescent="0.3">
      <c r="A1" s="110" t="s">
        <v>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4" ht="32.4" customHeight="1" x14ac:dyDescent="0.3">
      <c r="A2" s="105" t="s">
        <v>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31.2" customHeight="1" x14ac:dyDescent="0.3">
      <c r="A3" s="113" t="s">
        <v>51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ht="1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3">
      <c r="A5" s="13" t="s">
        <v>23</v>
      </c>
      <c r="B5" s="35">
        <v>1.071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31" customFormat="1" x14ac:dyDescent="0.3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31" customFormat="1" x14ac:dyDescent="0.3">
      <c r="A7" s="15" t="s">
        <v>28</v>
      </c>
      <c r="B7" s="85" t="s">
        <v>0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</row>
    <row r="8" spans="1:14" s="31" customFormat="1" x14ac:dyDescent="0.3">
      <c r="A8" s="41" t="s">
        <v>33</v>
      </c>
      <c r="B8" s="86">
        <v>0</v>
      </c>
      <c r="C8" s="79">
        <f>('SDG&amp;E DR Allocations 2025'!C6*'SDG&amp;E DR Allocations 2025 wDLF'!$B5)</f>
        <v>0</v>
      </c>
      <c r="D8" s="79">
        <f>('SDG&amp;E DR Allocations 2025'!D6*'SDG&amp;E DR Allocations 2025 wDLF'!$B5)</f>
        <v>0</v>
      </c>
      <c r="E8" s="79">
        <f>('SDG&amp;E DR Allocations 2025'!E6*'SDG&amp;E DR Allocations 2025 wDLF'!$B5)</f>
        <v>0</v>
      </c>
      <c r="F8" s="79">
        <f>('SDG&amp;E DR Allocations 2025'!F6*'SDG&amp;E DR Allocations 2025 wDLF'!$B5)</f>
        <v>0</v>
      </c>
      <c r="G8" s="79">
        <f>('SDG&amp;E DR Allocations 2025'!G6*'SDG&amp;E DR Allocations 2025 wDLF'!$B5)</f>
        <v>0</v>
      </c>
      <c r="H8" s="79">
        <f>('SDG&amp;E DR Allocations 2025'!H6*'SDG&amp;E DR Allocations 2025 wDLF'!$B5)</f>
        <v>0</v>
      </c>
      <c r="I8" s="79">
        <f>('SDG&amp;E DR Allocations 2025'!I6*'SDG&amp;E DR Allocations 2025 wDLF'!$B5)</f>
        <v>0</v>
      </c>
      <c r="J8" s="79">
        <f>('SDG&amp;E DR Allocations 2025'!J6*'SDG&amp;E DR Allocations 2025 wDLF'!$B5)</f>
        <v>0</v>
      </c>
      <c r="K8" s="79">
        <f>('SDG&amp;E DR Allocations 2025'!K6*'SDG&amp;E DR Allocations 2025 wDLF'!$B5)</f>
        <v>0</v>
      </c>
      <c r="L8" s="79">
        <f>('SDG&amp;E DR Allocations 2025'!L6*'SDG&amp;E DR Allocations 2025 wDLF'!$B5)</f>
        <v>0</v>
      </c>
      <c r="M8" s="79">
        <f>('SDG&amp;E DR Allocations 2025'!M6*'SDG&amp;E DR Allocations 2025 wDLF'!$B5)</f>
        <v>0</v>
      </c>
      <c r="N8" s="79">
        <f>('SDG&amp;E DR Allocations 2025'!N6*'SDG&amp;E DR Allocations 2025 wDLF'!$B5)</f>
        <v>0</v>
      </c>
    </row>
    <row r="9" spans="1:14" s="31" customFormat="1" x14ac:dyDescent="0.3">
      <c r="A9" s="41" t="s">
        <v>34</v>
      </c>
      <c r="B9" s="86">
        <v>0</v>
      </c>
      <c r="C9" s="79">
        <f>('SDG&amp;E DR Allocations 2025'!C7*'SDG&amp;E DR Allocations 2025 wDLF'!$B5)</f>
        <v>0</v>
      </c>
      <c r="D9" s="79">
        <f>('SDG&amp;E DR Allocations 2025'!D7*'SDG&amp;E DR Allocations 2025 wDLF'!$B5)</f>
        <v>0</v>
      </c>
      <c r="E9" s="79">
        <f>('SDG&amp;E DR Allocations 2025'!E7*'SDG&amp;E DR Allocations 2025 wDLF'!$B5)</f>
        <v>0</v>
      </c>
      <c r="F9" s="79">
        <f>('SDG&amp;E DR Allocations 2025'!F7*'SDG&amp;E DR Allocations 2025 wDLF'!$B5)</f>
        <v>0</v>
      </c>
      <c r="G9" s="79">
        <f>('SDG&amp;E DR Allocations 2025'!G7*'SDG&amp;E DR Allocations 2025 wDLF'!$B5)</f>
        <v>1.5011577251999999</v>
      </c>
      <c r="H9" s="79">
        <f>('SDG&amp;E DR Allocations 2025'!H7*'SDG&amp;E DR Allocations 2025 wDLF'!$B5)</f>
        <v>1.5011577251999999</v>
      </c>
      <c r="I9" s="79">
        <f>('SDG&amp;E DR Allocations 2025'!I7*'SDG&amp;E DR Allocations 2025 wDLF'!$B5)</f>
        <v>1.5011577251999999</v>
      </c>
      <c r="J9" s="79">
        <f>('SDG&amp;E DR Allocations 2025'!J7*'SDG&amp;E DR Allocations 2025 wDLF'!$B5)</f>
        <v>1.5011577251999999</v>
      </c>
      <c r="K9" s="79">
        <f>('SDG&amp;E DR Allocations 2025'!K7*'SDG&amp;E DR Allocations 2025 wDLF'!$B5)</f>
        <v>1.5011577251999999</v>
      </c>
      <c r="L9" s="79">
        <f>('SDG&amp;E DR Allocations 2025'!L7*'SDG&amp;E DR Allocations 2025 wDLF'!$B5)</f>
        <v>1.5011577251999999</v>
      </c>
      <c r="M9" s="79">
        <f>('SDG&amp;E DR Allocations 2025'!M7*'SDG&amp;E DR Allocations 2025 wDLF'!$B5)</f>
        <v>0</v>
      </c>
      <c r="N9" s="79">
        <f>('SDG&amp;E DR Allocations 2025'!N7*'SDG&amp;E DR Allocations 2025 wDLF'!$B5)</f>
        <v>0</v>
      </c>
    </row>
    <row r="10" spans="1:14" s="31" customFormat="1" x14ac:dyDescent="0.3">
      <c r="A10" s="41" t="s">
        <v>35</v>
      </c>
      <c r="B10" s="86">
        <v>0</v>
      </c>
      <c r="C10" s="79">
        <f>('SDG&amp;E DR Allocations 2025'!C8*'SDG&amp;E DR Allocations 2025 wDLF'!$B5)</f>
        <v>0</v>
      </c>
      <c r="D10" s="79">
        <f>('SDG&amp;E DR Allocations 2025'!D8*'SDG&amp;E DR Allocations 2025 wDLF'!$B5)</f>
        <v>0</v>
      </c>
      <c r="E10" s="79">
        <f>('SDG&amp;E DR Allocations 2025'!E8*'SDG&amp;E DR Allocations 2025 wDLF'!$B5)</f>
        <v>0</v>
      </c>
      <c r="F10" s="79">
        <f>('SDG&amp;E DR Allocations 2025'!F8*'SDG&amp;E DR Allocations 2025 wDLF'!$B5)</f>
        <v>0</v>
      </c>
      <c r="G10" s="79">
        <f>('SDG&amp;E DR Allocations 2025'!G8*'SDG&amp;E DR Allocations 2025 wDLF'!$B5)</f>
        <v>0.55061388773999997</v>
      </c>
      <c r="H10" s="79">
        <f>('SDG&amp;E DR Allocations 2025'!H8*'SDG&amp;E DR Allocations 2025 wDLF'!$B5)</f>
        <v>0.55061388773999997</v>
      </c>
      <c r="I10" s="79">
        <f>('SDG&amp;E DR Allocations 2025'!I8*'SDG&amp;E DR Allocations 2025 wDLF'!$B5)</f>
        <v>0.55061388773999997</v>
      </c>
      <c r="J10" s="79">
        <f>('SDG&amp;E DR Allocations 2025'!J8*'SDG&amp;E DR Allocations 2025 wDLF'!$B5)</f>
        <v>0.55061388773999997</v>
      </c>
      <c r="K10" s="79">
        <f>('SDG&amp;E DR Allocations 2025'!K8*'SDG&amp;E DR Allocations 2025 wDLF'!$B5)</f>
        <v>0.55061388773999997</v>
      </c>
      <c r="L10" s="79">
        <f>('SDG&amp;E DR Allocations 2025'!L8*'SDG&amp;E DR Allocations 2025 wDLF'!$B5)</f>
        <v>0.55061388773999997</v>
      </c>
      <c r="M10" s="79">
        <f>('SDG&amp;E DR Allocations 2025'!M8*'SDG&amp;E DR Allocations 2025 wDLF'!$B5)</f>
        <v>0</v>
      </c>
      <c r="N10" s="79">
        <f>('SDG&amp;E DR Allocations 2025'!N8*'SDG&amp;E DR Allocations 2025 wDLF'!$B5)</f>
        <v>0</v>
      </c>
    </row>
    <row r="11" spans="1:14" s="31" customFormat="1" x14ac:dyDescent="0.3">
      <c r="A11" s="41" t="s">
        <v>36</v>
      </c>
      <c r="B11" s="86">
        <v>0</v>
      </c>
      <c r="C11" s="79">
        <f>('SDG&amp;E DR Allocations 2025'!C9*'SDG&amp;E DR Allocations 2025 wDLF'!$B5)</f>
        <v>0</v>
      </c>
      <c r="D11" s="79">
        <f>('SDG&amp;E DR Allocations 2025'!D9*'SDG&amp;E DR Allocations 2025 wDLF'!$B5)</f>
        <v>0</v>
      </c>
      <c r="E11" s="79">
        <f>('SDG&amp;E DR Allocations 2025'!E9*'SDG&amp;E DR Allocations 2025 wDLF'!$B5)</f>
        <v>0</v>
      </c>
      <c r="F11" s="79">
        <f>('SDG&amp;E DR Allocations 2025'!F9*'SDG&amp;E DR Allocations 2025 wDLF'!$B5)</f>
        <v>0.17765607112507634</v>
      </c>
      <c r="G11" s="79">
        <f>('SDG&amp;E DR Allocations 2025'!G9*'SDG&amp;E DR Allocations 2025 wDLF'!$B5)</f>
        <v>0.19609167789223408</v>
      </c>
      <c r="H11" s="79">
        <f>('SDG&amp;E DR Allocations 2025'!H9*'SDG&amp;E DR Allocations 2025 wDLF'!$B5)</f>
        <v>0.18648627779132743</v>
      </c>
      <c r="I11" s="79">
        <f>('SDG&amp;E DR Allocations 2025'!I9*'SDG&amp;E DR Allocations 2025 wDLF'!$B5)</f>
        <v>0.16153960275393139</v>
      </c>
      <c r="J11" s="79">
        <f>('SDG&amp;E DR Allocations 2025'!J9*'SDG&amp;E DR Allocations 2025 wDLF'!$B5)</f>
        <v>0.15461285104771882</v>
      </c>
      <c r="K11" s="79">
        <f>('SDG&amp;E DR Allocations 2025'!K9*'SDG&amp;E DR Allocations 2025 wDLF'!$B5)</f>
        <v>0.16399871092580637</v>
      </c>
      <c r="L11" s="79">
        <f>('SDG&amp;E DR Allocations 2025'!L9*'SDG&amp;E DR Allocations 2025 wDLF'!$B5)</f>
        <v>0.17130692665298045</v>
      </c>
      <c r="M11" s="79">
        <f>('SDG&amp;E DR Allocations 2025'!M9*'SDG&amp;E DR Allocations 2025 wDLF'!$B5)</f>
        <v>0</v>
      </c>
      <c r="N11" s="79">
        <f>('SDG&amp;E DR Allocations 2025'!N9*'SDG&amp;E DR Allocations 2025 wDLF'!$B5)</f>
        <v>0</v>
      </c>
    </row>
    <row r="12" spans="1:14" s="31" customFormat="1" x14ac:dyDescent="0.3">
      <c r="A12" s="41" t="s">
        <v>37</v>
      </c>
      <c r="B12" s="86">
        <v>0</v>
      </c>
      <c r="C12" s="79">
        <f>('SDG&amp;E DR Allocations 2025'!C10*'SDG&amp;E DR Allocations 2025 wDLF'!$B5)</f>
        <v>0</v>
      </c>
      <c r="D12" s="79">
        <f>('SDG&amp;E DR Allocations 2025'!D10*'SDG&amp;E DR Allocations 2025 wDLF'!$B5)</f>
        <v>0</v>
      </c>
      <c r="E12" s="79">
        <f>('SDG&amp;E DR Allocations 2025'!E10*'SDG&amp;E DR Allocations 2025 wDLF'!$B5)</f>
        <v>0</v>
      </c>
      <c r="F12" s="79">
        <f>('SDG&amp;E DR Allocations 2025'!F10*'SDG&amp;E DR Allocations 2025 wDLF'!$B5)</f>
        <v>0.24890263382678879</v>
      </c>
      <c r="G12" s="79">
        <f>('SDG&amp;E DR Allocations 2025'!G10*'SDG&amp;E DR Allocations 2025 wDLF'!$B5)</f>
        <v>0.12154658896790699</v>
      </c>
      <c r="H12" s="79">
        <f>('SDG&amp;E DR Allocations 2025'!H10*'SDG&amp;E DR Allocations 2025 wDLF'!$B5)</f>
        <v>0.36257959205189094</v>
      </c>
      <c r="I12" s="79">
        <f>('SDG&amp;E DR Allocations 2025'!I10*'SDG&amp;E DR Allocations 2025 wDLF'!$B5)</f>
        <v>0.98726486185886653</v>
      </c>
      <c r="J12" s="79">
        <f>('SDG&amp;E DR Allocations 2025'!J10*'SDG&amp;E DR Allocations 2025 wDLF'!$B5)</f>
        <v>1.208155081364821</v>
      </c>
      <c r="K12" s="79">
        <f>('SDG&amp;E DR Allocations 2025'!K10*'SDG&amp;E DR Allocations 2025 wDLF'!$B5)</f>
        <v>1.4260140991977468</v>
      </c>
      <c r="L12" s="79">
        <f>('SDG&amp;E DR Allocations 2025'!L10*'SDG&amp;E DR Allocations 2025 wDLF'!$B5)</f>
        <v>0.7550562179161272</v>
      </c>
      <c r="M12" s="79">
        <f>('SDG&amp;E DR Allocations 2025'!M10*'SDG&amp;E DR Allocations 2025 wDLF'!$B5)</f>
        <v>0</v>
      </c>
      <c r="N12" s="79">
        <f>('SDG&amp;E DR Allocations 2025'!N10*'SDG&amp;E DR Allocations 2025 wDLF'!$B5)</f>
        <v>0</v>
      </c>
    </row>
    <row r="13" spans="1:14" s="31" customFormat="1" x14ac:dyDescent="0.3">
      <c r="A13" s="41" t="s">
        <v>39</v>
      </c>
      <c r="B13" s="86">
        <v>0</v>
      </c>
      <c r="C13" s="79">
        <f>('SDG&amp;E DR Allocations 2025'!C11*'SDG&amp;E DR Allocations 2025 wDLF'!$B5)</f>
        <v>0</v>
      </c>
      <c r="D13" s="79">
        <f>('SDG&amp;E DR Allocations 2025'!D11*'SDG&amp;E DR Allocations 2025 wDLF'!$B5)</f>
        <v>0</v>
      </c>
      <c r="E13" s="79">
        <f>('SDG&amp;E DR Allocations 2025'!E11*'SDG&amp;E DR Allocations 2025 wDLF'!$B5)</f>
        <v>0</v>
      </c>
      <c r="F13" s="79">
        <f>('SDG&amp;E DR Allocations 2025'!F11*'SDG&amp;E DR Allocations 2025 wDLF'!$B5)</f>
        <v>8.2507486339765693E-2</v>
      </c>
      <c r="G13" s="79">
        <f>('SDG&amp;E DR Allocations 2025'!G11*'SDG&amp;E DR Allocations 2025 wDLF'!$B5)</f>
        <v>7.4876673041614758E-2</v>
      </c>
      <c r="H13" s="79">
        <f>('SDG&amp;E DR Allocations 2025'!H11*'SDG&amp;E DR Allocations 2025 wDLF'!$B5)</f>
        <v>0.12194501035183403</v>
      </c>
      <c r="I13" s="79">
        <f>('SDG&amp;E DR Allocations 2025'!I11*'SDG&amp;E DR Allocations 2025 wDLF'!$B5)</f>
        <v>0.18810349836774634</v>
      </c>
      <c r="J13" s="79">
        <f>('SDG&amp;E DR Allocations 2025'!J11*'SDG&amp;E DR Allocations 2025 wDLF'!$B5)</f>
        <v>0.22419209594502984</v>
      </c>
      <c r="K13" s="79">
        <f>('SDG&amp;E DR Allocations 2025'!K11*'SDG&amp;E DR Allocations 2025 wDLF'!$B5)</f>
        <v>0.21464183557035382</v>
      </c>
      <c r="L13" s="79">
        <f>('SDG&amp;E DR Allocations 2025'!L11*'SDG&amp;E DR Allocations 2025 wDLF'!$B5)</f>
        <v>0.14054807593467356</v>
      </c>
      <c r="M13" s="79">
        <f>('SDG&amp;E DR Allocations 2025'!M11*'SDG&amp;E DR Allocations 2025 wDLF'!$B5)</f>
        <v>9.1917852297925179E-2</v>
      </c>
      <c r="N13" s="79">
        <f>('SDG&amp;E DR Allocations 2025'!N11*'SDG&amp;E DR Allocations 2025 wDLF'!$B5)</f>
        <v>0</v>
      </c>
    </row>
    <row r="14" spans="1:14" s="31" customFormat="1" x14ac:dyDescent="0.3">
      <c r="A14" s="41" t="s">
        <v>38</v>
      </c>
      <c r="B14" s="86">
        <v>0</v>
      </c>
      <c r="C14" s="79">
        <f>('SDG&amp;E DR Allocations 2025'!C12*'SDG&amp;E DR Allocations 2025 wDLF'!$B5)</f>
        <v>0</v>
      </c>
      <c r="D14" s="79">
        <f>('SDG&amp;E DR Allocations 2025'!D12*'SDG&amp;E DR Allocations 2025 wDLF'!$B5)</f>
        <v>0</v>
      </c>
      <c r="E14" s="79">
        <f>('SDG&amp;E DR Allocations 2025'!E12*'SDG&amp;E DR Allocations 2025 wDLF'!$B5)</f>
        <v>0</v>
      </c>
      <c r="F14" s="79">
        <f>('SDG&amp;E DR Allocations 2025'!F12*'SDG&amp;E DR Allocations 2025 wDLF'!$B5)</f>
        <v>4.0747447959961169</v>
      </c>
      <c r="G14" s="79">
        <f>('SDG&amp;E DR Allocations 2025'!G12*'SDG&amp;E DR Allocations 2025 wDLF'!$B5)</f>
        <v>3.1996277419249211</v>
      </c>
      <c r="H14" s="79">
        <f>('SDG&amp;E DR Allocations 2025'!H12*'SDG&amp;E DR Allocations 2025 wDLF'!$B5)</f>
        <v>4.2358680158920166</v>
      </c>
      <c r="I14" s="79">
        <f>('SDG&amp;E DR Allocations 2025'!I12*'SDG&amp;E DR Allocations 2025 wDLF'!$B5)</f>
        <v>8.1567723010592879</v>
      </c>
      <c r="J14" s="79">
        <f>('SDG&amp;E DR Allocations 2025'!J12*'SDG&amp;E DR Allocations 2025 wDLF'!$B5)</f>
        <v>7.5877412571460745</v>
      </c>
      <c r="K14" s="79">
        <f>('SDG&amp;E DR Allocations 2025'!K12*'SDG&amp;E DR Allocations 2025 wDLF'!$B5)</f>
        <v>7.7190304170141166</v>
      </c>
      <c r="L14" s="79">
        <f>('SDG&amp;E DR Allocations 2025'!L12*'SDG&amp;E DR Allocations 2025 wDLF'!$B5)</f>
        <v>6.2185466064869894</v>
      </c>
      <c r="M14" s="79">
        <f>('SDG&amp;E DR Allocations 2025'!M12*'SDG&amp;E DR Allocations 2025 wDLF'!$B5)</f>
        <v>5.0753622542061327</v>
      </c>
      <c r="N14" s="79">
        <f>('SDG&amp;E DR Allocations 2025'!N12*'SDG&amp;E DR Allocations 2025 wDLF'!$B5)</f>
        <v>0</v>
      </c>
    </row>
    <row r="15" spans="1:14" s="31" customFormat="1" x14ac:dyDescent="0.3">
      <c r="A15" s="100" t="s">
        <v>31</v>
      </c>
      <c r="B15" s="101"/>
      <c r="C15" s="66">
        <f t="shared" ref="C15:N15" si="0">SUM(C8:C14)</f>
        <v>0</v>
      </c>
      <c r="D15" s="66">
        <f t="shared" si="0"/>
        <v>0</v>
      </c>
      <c r="E15" s="66">
        <f t="shared" si="0"/>
        <v>0</v>
      </c>
      <c r="F15" s="66">
        <f t="shared" si="0"/>
        <v>4.5838109872877482</v>
      </c>
      <c r="G15" s="66">
        <f t="shared" si="0"/>
        <v>5.6439142947666756</v>
      </c>
      <c r="H15" s="66">
        <f t="shared" si="0"/>
        <v>6.9586505090270681</v>
      </c>
      <c r="I15" s="66">
        <f t="shared" si="0"/>
        <v>11.545451876979833</v>
      </c>
      <c r="J15" s="66">
        <f t="shared" si="0"/>
        <v>11.226472898443644</v>
      </c>
      <c r="K15" s="66">
        <f t="shared" si="0"/>
        <v>11.575456675648024</v>
      </c>
      <c r="L15" s="66">
        <f t="shared" si="0"/>
        <v>9.3372294399307698</v>
      </c>
      <c r="M15" s="66">
        <f t="shared" si="0"/>
        <v>5.1672801065040579</v>
      </c>
      <c r="N15" s="66">
        <f t="shared" si="0"/>
        <v>0</v>
      </c>
    </row>
    <row r="16" spans="1:14" s="31" customFormat="1" x14ac:dyDescent="0.3">
      <c r="A16" s="32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3">
      <c r="A17" s="54" t="s">
        <v>9</v>
      </c>
      <c r="B17" s="85" t="s">
        <v>0</v>
      </c>
      <c r="C17" s="14">
        <v>45658</v>
      </c>
      <c r="D17" s="14">
        <v>45689</v>
      </c>
      <c r="E17" s="14">
        <v>45717</v>
      </c>
      <c r="F17" s="14">
        <v>45748</v>
      </c>
      <c r="G17" s="14">
        <v>45778</v>
      </c>
      <c r="H17" s="14">
        <v>45809</v>
      </c>
      <c r="I17" s="14">
        <v>45839</v>
      </c>
      <c r="J17" s="14">
        <v>45870</v>
      </c>
      <c r="K17" s="14">
        <v>45901</v>
      </c>
      <c r="L17" s="14">
        <v>45931</v>
      </c>
      <c r="M17" s="14">
        <v>45962</v>
      </c>
      <c r="N17" s="14">
        <v>45992</v>
      </c>
    </row>
    <row r="18" spans="1:14" x14ac:dyDescent="0.3">
      <c r="A18" s="7" t="s">
        <v>1</v>
      </c>
      <c r="B18" s="88">
        <f>'SDG&amp;E DR Allocations 2024'!B16</f>
        <v>0</v>
      </c>
      <c r="C18" s="68">
        <f>$B$5*'SDG&amp;E DR Allocations 2025'!C16</f>
        <v>8.4938223073259024E-3</v>
      </c>
      <c r="D18" s="68">
        <f>$B$5*'SDG&amp;E DR Allocations 2025'!D16</f>
        <v>8.6595061467960414E-3</v>
      </c>
      <c r="E18" s="68">
        <f>$B$5*'SDG&amp;E DR Allocations 2025'!E16</f>
        <v>7.2678059823811066E-3</v>
      </c>
      <c r="F18" s="68">
        <f>$B$5*'SDG&amp;E DR Allocations 2025'!F16</f>
        <v>6.9712461931630988E-3</v>
      </c>
      <c r="G18" s="68">
        <f>$B$5*'SDG&amp;E DR Allocations 2025'!G16</f>
        <v>7.1789988339878655E-3</v>
      </c>
      <c r="H18" s="68">
        <f>$B$5*'SDG&amp;E DR Allocations 2025'!H16</f>
        <v>7.3631249601021432E-3</v>
      </c>
      <c r="I18" s="68">
        <f>$B$5*'SDG&amp;E DR Allocations 2025'!I16</f>
        <v>7.4430857556872024E-3</v>
      </c>
      <c r="J18" s="68">
        <f>$B$5*'SDG&amp;E DR Allocations 2025'!J16</f>
        <v>8.0129648311994938E-3</v>
      </c>
      <c r="K18" s="68">
        <f>$B$5*'SDG&amp;E DR Allocations 2025'!K16</f>
        <v>8.1972625181078937E-3</v>
      </c>
      <c r="L18" s="68">
        <f>$B$5*'SDG&amp;E DR Allocations 2025'!L16</f>
        <v>8.0974670005962215E-3</v>
      </c>
      <c r="M18" s="68">
        <f>$B$5*'SDG&amp;E DR Allocations 2025'!M16</f>
        <v>8.390771124511958E-3</v>
      </c>
      <c r="N18" s="68">
        <f>$B$5*'SDG&amp;E DR Allocations 2025'!N16</f>
        <v>8.2929455637931818E-3</v>
      </c>
    </row>
    <row r="19" spans="1:14" x14ac:dyDescent="0.3">
      <c r="A19" s="7" t="s">
        <v>2</v>
      </c>
      <c r="B19" s="88">
        <f>'SDG&amp;E DR Allocations 2024'!B17</f>
        <v>0</v>
      </c>
      <c r="C19" s="68">
        <f>$B$5*'SDG&amp;E DR Allocations 2025'!C17</f>
        <v>1.5470444018840737</v>
      </c>
      <c r="D19" s="68">
        <f>$B$5*'SDG&amp;E DR Allocations 2025'!D17</f>
        <v>1.6070575486421603</v>
      </c>
      <c r="E19" s="68">
        <f>$B$5*'SDG&amp;E DR Allocations 2025'!E17</f>
        <v>1.430477667689328</v>
      </c>
      <c r="F19" s="68">
        <f>$B$5*'SDG&amp;E DR Allocations 2025'!F17</f>
        <v>1.5618025242090241</v>
      </c>
      <c r="G19" s="68">
        <f>$B$5*'SDG&amp;E DR Allocations 2025'!G17</f>
        <v>1.7883031171560237</v>
      </c>
      <c r="H19" s="68">
        <f>$B$5*'SDG&amp;E DR Allocations 2025'!H17</f>
        <v>1.7998769434690454</v>
      </c>
      <c r="I19" s="68">
        <f>$B$5*'SDG&amp;E DR Allocations 2025'!I17</f>
        <v>1.8479466501474395</v>
      </c>
      <c r="J19" s="68">
        <f>$B$5*'SDG&amp;E DR Allocations 2025'!J17</f>
        <v>1.9060933431386957</v>
      </c>
      <c r="K19" s="68">
        <f>$B$5*'SDG&amp;E DR Allocations 2025'!K17</f>
        <v>1.9459666889905882</v>
      </c>
      <c r="L19" s="68">
        <f>$B$5*'SDG&amp;E DR Allocations 2025'!L17</f>
        <v>1.8251229043006854</v>
      </c>
      <c r="M19" s="68">
        <f>$B$5*'SDG&amp;E DR Allocations 2025'!M17</f>
        <v>1.819002891898158</v>
      </c>
      <c r="N19" s="68">
        <f>$B$5*'SDG&amp;E DR Allocations 2025'!N17</f>
        <v>1.6110861471891365</v>
      </c>
    </row>
    <row r="20" spans="1:14" x14ac:dyDescent="0.3">
      <c r="A20" s="7" t="s">
        <v>3</v>
      </c>
      <c r="B20" s="88">
        <f>'SDG&amp;E DR Allocations 2024'!B18</f>
        <v>0</v>
      </c>
      <c r="C20" s="68">
        <f>$B$5*'SDG&amp;E DR Allocations 2025'!C18</f>
        <v>-0.1050506406823173</v>
      </c>
      <c r="D20" s="68">
        <f>$B$5*'SDG&amp;E DR Allocations 2025'!D18</f>
        <v>-0.10048762846626336</v>
      </c>
      <c r="E20" s="68">
        <f>$B$5*'SDG&amp;E DR Allocations 2025'!E18</f>
        <v>-9.4328009857982356E-2</v>
      </c>
      <c r="F20" s="68">
        <f>$B$5*'SDG&amp;E DR Allocations 2025'!F18</f>
        <v>0.21215537955053138</v>
      </c>
      <c r="G20" s="68">
        <f>$B$5*'SDG&amp;E DR Allocations 2025'!G18</f>
        <v>0.28471905675069414</v>
      </c>
      <c r="H20" s="68">
        <f>$B$5*'SDG&amp;E DR Allocations 2025'!H18</f>
        <v>0.38499250498115989</v>
      </c>
      <c r="I20" s="68">
        <f>$B$5*'SDG&amp;E DR Allocations 2025'!I18</f>
        <v>0.34227310759127166</v>
      </c>
      <c r="J20" s="68">
        <f>$B$5*'SDG&amp;E DR Allocations 2025'!J18</f>
        <v>0.60432682641148583</v>
      </c>
      <c r="K20" s="68">
        <f>$B$5*'SDG&amp;E DR Allocations 2025'!K18</f>
        <v>0.72928459106683752</v>
      </c>
      <c r="L20" s="68">
        <f>$B$5*'SDG&amp;E DR Allocations 2025'!L18</f>
        <v>0.43096341829597912</v>
      </c>
      <c r="M20" s="68">
        <f>$B$5*'SDG&amp;E DR Allocations 2025'!M18</f>
        <v>-1.9956229659542479E-2</v>
      </c>
      <c r="N20" s="68">
        <f>$B$5*'SDG&amp;E DR Allocations 2025'!N18</f>
        <v>-5.4857577822636845E-2</v>
      </c>
    </row>
    <row r="21" spans="1:14" x14ac:dyDescent="0.3">
      <c r="A21" s="7" t="s">
        <v>4</v>
      </c>
      <c r="B21" s="88">
        <f>'SDG&amp;E DR Allocations 2024'!B19</f>
        <v>0</v>
      </c>
      <c r="C21" s="68">
        <f>$B$5*'SDG&amp;E DR Allocations 2025'!C19</f>
        <v>-2.4824796732902543</v>
      </c>
      <c r="D21" s="68">
        <f>$B$5*'SDG&amp;E DR Allocations 2025'!D19</f>
        <v>-2.374214272785188</v>
      </c>
      <c r="E21" s="68">
        <f>$B$5*'SDG&amp;E DR Allocations 2025'!E19</f>
        <v>-1.6471796273231543</v>
      </c>
      <c r="F21" s="68">
        <f>$B$5*'SDG&amp;E DR Allocations 2025'!F19</f>
        <v>-0.62025405335873374</v>
      </c>
      <c r="G21" s="68">
        <f>$B$5*'SDG&amp;E DR Allocations 2025'!G19</f>
        <v>-0.38012934536039789</v>
      </c>
      <c r="H21" s="68">
        <f>$B$5*'SDG&amp;E DR Allocations 2025'!H19</f>
        <v>-0.26910731399506338</v>
      </c>
      <c r="I21" s="68">
        <f>$B$5*'SDG&amp;E DR Allocations 2025'!I19</f>
        <v>-8.9935186947137077E-2</v>
      </c>
      <c r="J21" s="68">
        <f>$B$5*'SDG&amp;E DR Allocations 2025'!J19</f>
        <v>1.2297722679063661</v>
      </c>
      <c r="K21" s="68">
        <f>$B$5*'SDG&amp;E DR Allocations 2025'!K19</f>
        <v>2.4546660522222488</v>
      </c>
      <c r="L21" s="68">
        <f>$B$5*'SDG&amp;E DR Allocations 2025'!L19</f>
        <v>1.0445768671989442</v>
      </c>
      <c r="M21" s="68">
        <f>$B$5*'SDG&amp;E DR Allocations 2025'!M19</f>
        <v>-0.87310147844106001</v>
      </c>
      <c r="N21" s="68">
        <f>$B$5*'SDG&amp;E DR Allocations 2025'!N19</f>
        <v>-1.2915621955990839</v>
      </c>
    </row>
    <row r="22" spans="1:14" x14ac:dyDescent="0.3">
      <c r="A22" s="7" t="s">
        <v>5</v>
      </c>
      <c r="B22" s="88">
        <f>'SDG&amp;E DR Allocations 2024'!B20</f>
        <v>1</v>
      </c>
      <c r="C22" s="68">
        <f>$B$5*'SDG&amp;E DR Allocations 2025'!C20</f>
        <v>3.6922135123718571</v>
      </c>
      <c r="D22" s="68">
        <f>$B$5*'SDG&amp;E DR Allocations 2025'!D20</f>
        <v>3.1297354681771279</v>
      </c>
      <c r="E22" s="68">
        <f>$B$5*'SDG&amp;E DR Allocations 2025'!E20</f>
        <v>2.2435330964058662</v>
      </c>
      <c r="F22" s="68">
        <f>$B$5*'SDG&amp;E DR Allocations 2025'!F20</f>
        <v>7.7008505847215627</v>
      </c>
      <c r="G22" s="68">
        <f>$B$5*'SDG&amp;E DR Allocations 2025'!G20</f>
        <v>8.0710549546122579</v>
      </c>
      <c r="H22" s="68">
        <f>$B$5*'SDG&amp;E DR Allocations 2025'!H20</f>
        <v>7.6733798426628068</v>
      </c>
      <c r="I22" s="68">
        <f>$B$5*'SDG&amp;E DR Allocations 2025'!I20</f>
        <v>8.7490393508434252</v>
      </c>
      <c r="J22" s="68">
        <f>$B$5*'SDG&amp;E DR Allocations 2025'!J20</f>
        <v>10.522292855107782</v>
      </c>
      <c r="K22" s="68">
        <f>$B$5*'SDG&amp;E DR Allocations 2025'!K20</f>
        <v>12.672269043588667</v>
      </c>
      <c r="L22" s="68">
        <f>$B$5*'SDG&amp;E DR Allocations 2025'!L20</f>
        <v>10.907328810453395</v>
      </c>
      <c r="M22" s="68">
        <f>$B$5*'SDG&amp;E DR Allocations 2025'!M20</f>
        <v>6.2477005404710724</v>
      </c>
      <c r="N22" s="68">
        <f>$B$5*'SDG&amp;E DR Allocations 2025'!N20</f>
        <v>2.3981782316185551</v>
      </c>
    </row>
    <row r="23" spans="1:14" x14ac:dyDescent="0.3">
      <c r="A23" s="22" t="s">
        <v>25</v>
      </c>
      <c r="B23" s="88">
        <f>'SDG&amp;E DR Allocations 2024'!B21</f>
        <v>1</v>
      </c>
      <c r="C23" s="68">
        <f>$B$5*'SDG&amp;E DR Allocations 2025'!C21</f>
        <v>11.407617960333827</v>
      </c>
      <c r="D23" s="68">
        <f>$B$5*'SDG&amp;E DR Allocations 2025'!D21</f>
        <v>10.760112374925626</v>
      </c>
      <c r="E23" s="68">
        <f>$B$5*'SDG&amp;E DR Allocations 2025'!E21</f>
        <v>9.5186404795646702</v>
      </c>
      <c r="F23" s="68">
        <f>$B$5*'SDG&amp;E DR Allocations 2025'!F21</f>
        <v>13.781927247476611</v>
      </c>
      <c r="G23" s="68">
        <f>$B$5*'SDG&amp;E DR Allocations 2025'!G21</f>
        <v>14.986538270473485</v>
      </c>
      <c r="H23" s="68">
        <f>$B$5*'SDG&amp;E DR Allocations 2025'!H21</f>
        <v>14.774230692958797</v>
      </c>
      <c r="I23" s="68">
        <f>$B$5*'SDG&amp;E DR Allocations 2025'!I21</f>
        <v>15.567428219890635</v>
      </c>
      <c r="J23" s="68">
        <f>$B$5*'SDG&amp;E DR Allocations 2025'!J21</f>
        <v>17.190698649787869</v>
      </c>
      <c r="K23" s="68">
        <f>$B$5*'SDG&amp;E DR Allocations 2025'!K21</f>
        <v>18.947760734653492</v>
      </c>
      <c r="L23" s="68">
        <f>$B$5*'SDG&amp;E DR Allocations 2025'!L21</f>
        <v>17.416179338550588</v>
      </c>
      <c r="M23" s="68">
        <f>$B$5*'SDG&amp;E DR Allocations 2025'!M21</f>
        <v>13.27675166316031</v>
      </c>
      <c r="N23" s="68">
        <f>$B$5*'SDG&amp;E DR Allocations 2025'!N21</f>
        <v>9.8623327667713134</v>
      </c>
    </row>
    <row r="24" spans="1:14" x14ac:dyDescent="0.3">
      <c r="A24" s="7" t="s">
        <v>6</v>
      </c>
      <c r="B24" s="88">
        <f>'SDG&amp;E DR Allocations 2024'!B22</f>
        <v>0</v>
      </c>
      <c r="C24" s="68">
        <f>$B$5*'SDG&amp;E DR Allocations 2025'!C22</f>
        <v>0</v>
      </c>
      <c r="D24" s="68">
        <f>$B$5*'SDG&amp;E DR Allocations 2025'!D22</f>
        <v>0</v>
      </c>
      <c r="E24" s="68">
        <f>$B$5*'SDG&amp;E DR Allocations 2025'!E22</f>
        <v>0</v>
      </c>
      <c r="F24" s="68">
        <f>$B$5*'SDG&amp;E DR Allocations 2025'!F22</f>
        <v>4.6557241257848082E-2</v>
      </c>
      <c r="G24" s="68">
        <f>$B$5*'SDG&amp;E DR Allocations 2025'!G22</f>
        <v>3.5649289572577347E-2</v>
      </c>
      <c r="H24" s="68">
        <f>$B$5*'SDG&amp;E DR Allocations 2025'!H22</f>
        <v>4.789252827179262E-2</v>
      </c>
      <c r="I24" s="68">
        <f>$B$5*'SDG&amp;E DR Allocations 2025'!I22</f>
        <v>8.7234503856549017E-2</v>
      </c>
      <c r="J24" s="68">
        <f>$B$5*'SDG&amp;E DR Allocations 2025'!J22</f>
        <v>7.9698003508600346E-2</v>
      </c>
      <c r="K24" s="68">
        <f>$B$5*'SDG&amp;E DR Allocations 2025'!K22</f>
        <v>4.7062861947205548E-2</v>
      </c>
      <c r="L24" s="68">
        <f>$B$5*'SDG&amp;E DR Allocations 2025'!L22</f>
        <v>4.7481966066560237E-2</v>
      </c>
      <c r="M24" s="68">
        <f>$B$5*'SDG&amp;E DR Allocations 2025'!M22</f>
        <v>4.7435467689384191E-2</v>
      </c>
      <c r="N24" s="68">
        <f>$B$5*'SDG&amp;E DR Allocations 2025'!N22</f>
        <v>0</v>
      </c>
    </row>
    <row r="25" spans="1:14" x14ac:dyDescent="0.3">
      <c r="A25" s="7" t="s">
        <v>7</v>
      </c>
      <c r="B25" s="88">
        <f>'SDG&amp;E DR Allocations 2024'!B23</f>
        <v>0</v>
      </c>
      <c r="C25" s="68">
        <f>$B$5*'SDG&amp;E DR Allocations 2025'!C23</f>
        <v>0.40657198342680878</v>
      </c>
      <c r="D25" s="68">
        <f>$B$5*'SDG&amp;E DR Allocations 2025'!D23</f>
        <v>0.39697275003790805</v>
      </c>
      <c r="E25" s="68">
        <f>$B$5*'SDG&amp;E DR Allocations 2025'!E23</f>
        <v>0.17230040466785432</v>
      </c>
      <c r="F25" s="68">
        <f>$B$5*'SDG&amp;E DR Allocations 2025'!F23</f>
        <v>0.17270488916337484</v>
      </c>
      <c r="G25" s="68">
        <f>$B$5*'SDG&amp;E DR Allocations 2025'!G23</f>
        <v>0.37400610601901985</v>
      </c>
      <c r="H25" s="68">
        <f>$B$5*'SDG&amp;E DR Allocations 2025'!H23</f>
        <v>0.29473818862438211</v>
      </c>
      <c r="I25" s="68">
        <f>$B$5*'SDG&amp;E DR Allocations 2025'!I23</f>
        <v>0.31027808555960634</v>
      </c>
      <c r="J25" s="68">
        <f>$B$5*'SDG&amp;E DR Allocations 2025'!J23</f>
        <v>0.3624023084342482</v>
      </c>
      <c r="K25" s="68">
        <f>$B$5*'SDG&amp;E DR Allocations 2025'!K23</f>
        <v>0.34073614311218275</v>
      </c>
      <c r="L25" s="68">
        <f>$B$5*'SDG&amp;E DR Allocations 2025'!L23</f>
        <v>0.29313834831118535</v>
      </c>
      <c r="M25" s="68">
        <f>$B$5*'SDG&amp;E DR Allocations 2025'!M23</f>
        <v>0.38683250167965888</v>
      </c>
      <c r="N25" s="68">
        <f>$B$5*'SDG&amp;E DR Allocations 2025'!N23</f>
        <v>0.41994903337955497</v>
      </c>
    </row>
    <row r="26" spans="1:14" x14ac:dyDescent="0.3">
      <c r="A26" s="7" t="s">
        <v>8</v>
      </c>
      <c r="B26" s="88">
        <f>'SDG&amp;E DR Allocations 2024'!B24</f>
        <v>0</v>
      </c>
      <c r="C26" s="68">
        <f>$B$5*'SDG&amp;E DR Allocations 2025'!C24</f>
        <v>7.9657157077789291</v>
      </c>
      <c r="D26" s="68">
        <f>$B$5*'SDG&amp;E DR Allocations 2025'!D24</f>
        <v>7.7975916194915804</v>
      </c>
      <c r="E26" s="68">
        <f>$B$5*'SDG&amp;E DR Allocations 2025'!E24</f>
        <v>2.7112644410133364</v>
      </c>
      <c r="F26" s="68">
        <f>$B$5*'SDG&amp;E DR Allocations 2025'!F24</f>
        <v>2.7706628415584604</v>
      </c>
      <c r="G26" s="68">
        <f>$B$5*'SDG&amp;E DR Allocations 2025'!G24</f>
        <v>7.30400262880325</v>
      </c>
      <c r="H26" s="68">
        <f>$B$5*'SDG&amp;E DR Allocations 2025'!H24</f>
        <v>1.3410700764656101</v>
      </c>
      <c r="I26" s="68">
        <f>$B$5*'SDG&amp;E DR Allocations 2025'!I24</f>
        <v>1.3947571463584916</v>
      </c>
      <c r="J26" s="68">
        <f>$B$5*'SDG&amp;E DR Allocations 2025'!J24</f>
        <v>1.4942415962219218</v>
      </c>
      <c r="K26" s="68">
        <f>$B$5*'SDG&amp;E DR Allocations 2025'!K24</f>
        <v>1.4729616740942051</v>
      </c>
      <c r="L26" s="68">
        <f>$B$5*'SDG&amp;E DR Allocations 2025'!L24</f>
        <v>1.3819142489433329</v>
      </c>
      <c r="M26" s="68">
        <f>$B$5*'SDG&amp;E DR Allocations 2025'!M24</f>
        <v>7.4718361330032357</v>
      </c>
      <c r="N26" s="68">
        <f>$B$5*'SDG&amp;E DR Allocations 2025'!N24</f>
        <v>8.1144661617279024</v>
      </c>
    </row>
    <row r="27" spans="1:14" x14ac:dyDescent="0.3">
      <c r="A27" s="100" t="s">
        <v>54</v>
      </c>
      <c r="B27" s="101"/>
      <c r="C27" s="69">
        <f t="shared" ref="C27:N27" si="1">SUM(C18:C26)</f>
        <v>22.440127074130249</v>
      </c>
      <c r="D27" s="69">
        <f t="shared" si="1"/>
        <v>21.225427366169747</v>
      </c>
      <c r="E27" s="69">
        <f t="shared" si="1"/>
        <v>14.341976258142299</v>
      </c>
      <c r="F27" s="69">
        <f t="shared" si="1"/>
        <v>25.633377900771841</v>
      </c>
      <c r="G27" s="69">
        <f t="shared" si="1"/>
        <v>32.471323076860898</v>
      </c>
      <c r="H27" s="69">
        <f t="shared" si="1"/>
        <v>26.054436588398634</v>
      </c>
      <c r="I27" s="69">
        <f t="shared" si="1"/>
        <v>28.216464963055969</v>
      </c>
      <c r="J27" s="77">
        <f t="shared" si="1"/>
        <v>33.39753881534817</v>
      </c>
      <c r="K27" s="69">
        <f t="shared" si="1"/>
        <v>38.618905052193533</v>
      </c>
      <c r="L27" s="69">
        <f t="shared" si="1"/>
        <v>33.354803369121264</v>
      </c>
      <c r="M27" s="69">
        <f t="shared" si="1"/>
        <v>28.364892260925728</v>
      </c>
      <c r="N27" s="69">
        <f t="shared" si="1"/>
        <v>21.067885512828532</v>
      </c>
    </row>
    <row r="28" spans="1:14" x14ac:dyDescent="0.3">
      <c r="A28" s="8"/>
      <c r="B28" s="24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4" ht="28.8" customHeight="1" x14ac:dyDescent="0.3">
      <c r="A29" s="115" t="s">
        <v>43</v>
      </c>
      <c r="B29" s="116"/>
      <c r="C29" s="72">
        <f>SUM(C15,C27)</f>
        <v>22.440127074130249</v>
      </c>
      <c r="D29" s="72">
        <f t="shared" ref="D29:N29" si="2">SUM(D15,D27)</f>
        <v>21.225427366169747</v>
      </c>
      <c r="E29" s="72">
        <f t="shared" si="2"/>
        <v>14.341976258142299</v>
      </c>
      <c r="F29" s="72">
        <f t="shared" si="2"/>
        <v>30.217188888059589</v>
      </c>
      <c r="G29" s="72">
        <f t="shared" si="2"/>
        <v>38.115237371627572</v>
      </c>
      <c r="H29" s="72">
        <f t="shared" si="2"/>
        <v>33.013087097425704</v>
      </c>
      <c r="I29" s="72">
        <f t="shared" si="2"/>
        <v>39.761916840035802</v>
      </c>
      <c r="J29" s="72">
        <f t="shared" si="2"/>
        <v>44.624011713791816</v>
      </c>
      <c r="K29" s="72">
        <f t="shared" si="2"/>
        <v>50.194361727841553</v>
      </c>
      <c r="L29" s="72">
        <f t="shared" si="2"/>
        <v>42.692032809052037</v>
      </c>
      <c r="M29" s="72">
        <f t="shared" si="2"/>
        <v>33.532172367429787</v>
      </c>
      <c r="N29" s="72">
        <f t="shared" si="2"/>
        <v>21.067885512828532</v>
      </c>
    </row>
    <row r="30" spans="1:14" x14ac:dyDescent="0.3">
      <c r="A30" s="8"/>
      <c r="B30" s="2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3">
      <c r="A32" s="92" t="s">
        <v>11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 x14ac:dyDescent="0.3">
      <c r="A33" s="92" t="s">
        <v>13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14" x14ac:dyDescent="0.3">
      <c r="A34" s="91" t="s">
        <v>12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6" spans="1:14" x14ac:dyDescent="0.3">
      <c r="A36" t="s">
        <v>21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3">
      <c r="A37" t="s">
        <v>26</v>
      </c>
      <c r="L37" s="21"/>
    </row>
    <row r="38" spans="1:14" x14ac:dyDescent="0.3">
      <c r="A38" t="s">
        <v>24</v>
      </c>
      <c r="L38" s="20"/>
    </row>
  </sheetData>
  <mergeCells count="10">
    <mergeCell ref="A32:N32"/>
    <mergeCell ref="A33:N33"/>
    <mergeCell ref="A34:N34"/>
    <mergeCell ref="A1:N1"/>
    <mergeCell ref="A2:N2"/>
    <mergeCell ref="A3:N3"/>
    <mergeCell ref="A4:N4"/>
    <mergeCell ref="A15:B15"/>
    <mergeCell ref="A27:B27"/>
    <mergeCell ref="A29:B2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workbookViewId="0">
      <selection activeCell="K26" sqref="K26"/>
    </sheetView>
  </sheetViews>
  <sheetFormatPr defaultColWidth="10.6640625" defaultRowHeight="14.4" x14ac:dyDescent="0.3"/>
  <cols>
    <col min="1" max="1" width="69.6640625" bestFit="1" customWidth="1"/>
    <col min="2" max="2" width="9.44140625" bestFit="1" customWidth="1"/>
    <col min="3" max="3" width="7" bestFit="1" customWidth="1"/>
    <col min="4" max="4" width="7.21875" bestFit="1" customWidth="1"/>
    <col min="5" max="5" width="7.77734375" bestFit="1" customWidth="1"/>
    <col min="6" max="6" width="7.33203125" bestFit="1" customWidth="1"/>
    <col min="7" max="7" width="8" bestFit="1" customWidth="1"/>
    <col min="8" max="8" width="7.109375" bestFit="1" customWidth="1"/>
    <col min="9" max="9" width="6.88671875" bestFit="1" customWidth="1"/>
    <col min="10" max="10" width="7.6640625" bestFit="1" customWidth="1"/>
    <col min="11" max="11" width="7.33203125" bestFit="1" customWidth="1"/>
    <col min="12" max="12" width="7.21875" bestFit="1" customWidth="1"/>
    <col min="13" max="13" width="7.77734375" bestFit="1" customWidth="1"/>
    <col min="14" max="14" width="7.33203125" bestFit="1" customWidth="1"/>
  </cols>
  <sheetData>
    <row r="1" spans="1:14" ht="15.6" x14ac:dyDescent="0.3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 ht="29.4" customHeight="1" x14ac:dyDescent="0.3">
      <c r="A2" s="117" t="s">
        <v>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</row>
    <row r="3" spans="1:14" ht="30" customHeight="1" x14ac:dyDescent="0.3">
      <c r="A3" s="99" t="s">
        <v>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x14ac:dyDescent="0.3">
      <c r="A4" s="37"/>
      <c r="B4" s="3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5" t="s">
        <v>28</v>
      </c>
      <c r="B5" s="85" t="s">
        <v>0</v>
      </c>
      <c r="C5" s="16">
        <v>45658</v>
      </c>
      <c r="D5" s="16">
        <v>45689</v>
      </c>
      <c r="E5" s="16">
        <v>45717</v>
      </c>
      <c r="F5" s="16">
        <v>45748</v>
      </c>
      <c r="G5" s="16">
        <v>45778</v>
      </c>
      <c r="H5" s="16">
        <v>45809</v>
      </c>
      <c r="I5" s="16">
        <v>45839</v>
      </c>
      <c r="J5" s="16">
        <v>45870</v>
      </c>
      <c r="K5" s="16">
        <v>45901</v>
      </c>
      <c r="L5" s="16">
        <v>45931</v>
      </c>
      <c r="M5" s="16">
        <v>45962</v>
      </c>
      <c r="N5" s="16">
        <v>45992</v>
      </c>
    </row>
    <row r="6" spans="1:14" x14ac:dyDescent="0.3">
      <c r="A6" s="41" t="s">
        <v>33</v>
      </c>
      <c r="B6" s="86">
        <v>0</v>
      </c>
      <c r="C6" s="73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</row>
    <row r="7" spans="1:14" x14ac:dyDescent="0.3">
      <c r="A7" s="41" t="s">
        <v>34</v>
      </c>
      <c r="B7" s="86">
        <v>0</v>
      </c>
      <c r="C7" s="75">
        <v>0</v>
      </c>
      <c r="D7" s="76">
        <v>0</v>
      </c>
      <c r="E7" s="76">
        <v>0</v>
      </c>
      <c r="F7" s="76">
        <v>0</v>
      </c>
      <c r="G7" s="76">
        <v>1.4296738000000002</v>
      </c>
      <c r="H7" s="76">
        <v>1.4296738000000002</v>
      </c>
      <c r="I7" s="76">
        <v>1.4296738000000002</v>
      </c>
      <c r="J7" s="76">
        <v>1.4296738000000002</v>
      </c>
      <c r="K7" s="76">
        <v>1.4296738000000002</v>
      </c>
      <c r="L7" s="76">
        <v>1.4296738000000002</v>
      </c>
      <c r="M7" s="76">
        <v>0</v>
      </c>
      <c r="N7" s="76">
        <v>0</v>
      </c>
    </row>
    <row r="8" spans="1:14" x14ac:dyDescent="0.3">
      <c r="A8" s="41" t="s">
        <v>35</v>
      </c>
      <c r="B8" s="86">
        <v>0</v>
      </c>
      <c r="C8" s="73">
        <v>0</v>
      </c>
      <c r="D8" s="74">
        <v>0</v>
      </c>
      <c r="E8" s="74">
        <v>0</v>
      </c>
      <c r="F8" s="74">
        <v>0</v>
      </c>
      <c r="G8" s="74">
        <v>0.52439418000000004</v>
      </c>
      <c r="H8" s="74">
        <v>0.52439418000000004</v>
      </c>
      <c r="I8" s="74">
        <v>0.52439418000000004</v>
      </c>
      <c r="J8" s="76">
        <v>0.52439418000000004</v>
      </c>
      <c r="K8" s="74">
        <v>0.52439418000000004</v>
      </c>
      <c r="L8" s="74">
        <v>0.52439418000000004</v>
      </c>
      <c r="M8" s="74">
        <v>0</v>
      </c>
      <c r="N8" s="74">
        <v>0</v>
      </c>
    </row>
    <row r="9" spans="1:14" x14ac:dyDescent="0.3">
      <c r="A9" s="41" t="s">
        <v>36</v>
      </c>
      <c r="B9" s="86">
        <v>0</v>
      </c>
      <c r="C9" s="75">
        <v>0</v>
      </c>
      <c r="D9" s="75">
        <v>0</v>
      </c>
      <c r="E9" s="75">
        <v>0</v>
      </c>
      <c r="F9" s="76">
        <v>0.15303924888226222</v>
      </c>
      <c r="G9" s="76">
        <v>0.16915104695511421</v>
      </c>
      <c r="H9" s="76">
        <v>0.16069083632687367</v>
      </c>
      <c r="I9" s="76">
        <v>0.13865125028922023</v>
      </c>
      <c r="J9" s="76">
        <v>0.13255229391328632</v>
      </c>
      <c r="K9" s="76">
        <v>0.14058185422738739</v>
      </c>
      <c r="L9" s="76">
        <v>0.14726341337784882</v>
      </c>
      <c r="M9" s="76">
        <v>0</v>
      </c>
      <c r="N9" s="76">
        <v>0</v>
      </c>
    </row>
    <row r="10" spans="1:14" x14ac:dyDescent="0.3">
      <c r="A10" s="41" t="s">
        <v>37</v>
      </c>
      <c r="B10" s="86">
        <v>0</v>
      </c>
      <c r="C10" s="73">
        <v>0</v>
      </c>
      <c r="D10" s="74">
        <v>0</v>
      </c>
      <c r="E10" s="74">
        <v>0</v>
      </c>
      <c r="F10" s="76">
        <v>0.20630714075758244</v>
      </c>
      <c r="G10" s="76">
        <v>0.10352514801798592</v>
      </c>
      <c r="H10" s="76">
        <v>0.29956597556745057</v>
      </c>
      <c r="I10" s="76">
        <v>0.80852071463680042</v>
      </c>
      <c r="J10" s="76">
        <v>0.98803435978423459</v>
      </c>
      <c r="K10" s="76">
        <v>1.16572126794915</v>
      </c>
      <c r="L10" s="76">
        <v>0.61956148581370662</v>
      </c>
      <c r="M10" s="74">
        <v>0</v>
      </c>
      <c r="N10" s="74">
        <v>0</v>
      </c>
    </row>
    <row r="11" spans="1:14" x14ac:dyDescent="0.3">
      <c r="A11" s="41" t="s">
        <v>39</v>
      </c>
      <c r="B11" s="86">
        <v>0</v>
      </c>
      <c r="C11" s="75">
        <v>0</v>
      </c>
      <c r="D11" s="76">
        <v>0</v>
      </c>
      <c r="E11" s="76">
        <v>0</v>
      </c>
      <c r="F11" s="74">
        <v>6.2217692438240976E-2</v>
      </c>
      <c r="G11" s="74">
        <v>5.6463406784948787E-2</v>
      </c>
      <c r="H11" s="74">
        <v>9.1956953444416428E-2</v>
      </c>
      <c r="I11" s="74">
        <v>0.14184609338953216</v>
      </c>
      <c r="J11" s="74">
        <v>0.16905998207380071</v>
      </c>
      <c r="K11" s="74">
        <v>0.16185828001170063</v>
      </c>
      <c r="L11" s="74">
        <v>0.10598525826003506</v>
      </c>
      <c r="M11" s="76">
        <v>6.9313914670947788E-2</v>
      </c>
      <c r="N11" s="76">
        <v>0</v>
      </c>
    </row>
    <row r="12" spans="1:14" x14ac:dyDescent="0.3">
      <c r="A12" s="41" t="s">
        <v>38</v>
      </c>
      <c r="B12" s="86">
        <v>0</v>
      </c>
      <c r="C12" s="73">
        <v>0</v>
      </c>
      <c r="D12" s="74">
        <v>0</v>
      </c>
      <c r="E12" s="74">
        <v>0</v>
      </c>
      <c r="F12" s="74">
        <v>4.5263539980621896</v>
      </c>
      <c r="G12" s="74">
        <v>3.5409911426435783</v>
      </c>
      <c r="H12" s="74">
        <v>4.678725298710928</v>
      </c>
      <c r="I12" s="74">
        <v>9.0044868422051412</v>
      </c>
      <c r="J12" s="74">
        <v>8.3427359619391872</v>
      </c>
      <c r="K12" s="74">
        <v>8.4589948194222337</v>
      </c>
      <c r="L12" s="74">
        <v>6.8234088733549854</v>
      </c>
      <c r="M12" s="74">
        <v>5.5813338745280348</v>
      </c>
      <c r="N12" s="74">
        <v>0</v>
      </c>
    </row>
    <row r="13" spans="1:14" x14ac:dyDescent="0.3">
      <c r="A13" s="100" t="s">
        <v>32</v>
      </c>
      <c r="B13" s="101"/>
      <c r="C13" s="66">
        <f t="shared" ref="C13:N13" si="0">SUM(C6:C12)</f>
        <v>0</v>
      </c>
      <c r="D13" s="66">
        <f t="shared" si="0"/>
        <v>0</v>
      </c>
      <c r="E13" s="66">
        <f t="shared" si="0"/>
        <v>0</v>
      </c>
      <c r="F13" s="66">
        <f t="shared" si="0"/>
        <v>4.9479180801402753</v>
      </c>
      <c r="G13" s="66">
        <f t="shared" si="0"/>
        <v>5.8241987244016276</v>
      </c>
      <c r="H13" s="66">
        <f t="shared" si="0"/>
        <v>7.1850070440496694</v>
      </c>
      <c r="I13" s="66">
        <f t="shared" si="0"/>
        <v>12.047572880520693</v>
      </c>
      <c r="J13" s="66">
        <f t="shared" si="0"/>
        <v>11.58645057771051</v>
      </c>
      <c r="K13" s="66">
        <f t="shared" si="0"/>
        <v>11.881224201610472</v>
      </c>
      <c r="L13" s="66">
        <f t="shared" si="0"/>
        <v>9.6502870108065757</v>
      </c>
      <c r="M13" s="66">
        <f t="shared" si="0"/>
        <v>5.6506477891989828</v>
      </c>
      <c r="N13" s="66">
        <f t="shared" si="0"/>
        <v>0</v>
      </c>
    </row>
    <row r="14" spans="1:14" x14ac:dyDescent="0.3">
      <c r="A14" s="37"/>
      <c r="B14" s="3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x14ac:dyDescent="0.3">
      <c r="A15" s="37"/>
      <c r="B15" s="3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x14ac:dyDescent="0.3">
      <c r="A16" s="54" t="s">
        <v>9</v>
      </c>
      <c r="B16" s="85" t="s">
        <v>0</v>
      </c>
      <c r="C16" s="16">
        <v>46023</v>
      </c>
      <c r="D16" s="16">
        <v>46054</v>
      </c>
      <c r="E16" s="16">
        <v>46082</v>
      </c>
      <c r="F16" s="16">
        <v>46113</v>
      </c>
      <c r="G16" s="16">
        <v>46143</v>
      </c>
      <c r="H16" s="16">
        <v>46174</v>
      </c>
      <c r="I16" s="16">
        <v>46204</v>
      </c>
      <c r="J16" s="16">
        <v>46235</v>
      </c>
      <c r="K16" s="16">
        <v>46266</v>
      </c>
      <c r="L16" s="16">
        <v>46296</v>
      </c>
      <c r="M16" s="16">
        <v>46327</v>
      </c>
      <c r="N16" s="16">
        <v>46357</v>
      </c>
    </row>
    <row r="17" spans="1:14" x14ac:dyDescent="0.3">
      <c r="A17" s="22" t="s">
        <v>14</v>
      </c>
      <c r="B17" s="88">
        <f>'SDG&amp;E DR Allocations 2024'!B16</f>
        <v>0</v>
      </c>
      <c r="C17" s="64">
        <v>7.8254602849483507E-3</v>
      </c>
      <c r="D17" s="65">
        <v>7.9799396917223896E-3</v>
      </c>
      <c r="E17" s="65">
        <v>6.7046401090919997E-3</v>
      </c>
      <c r="F17" s="65">
        <v>6.4135799184441601E-3</v>
      </c>
      <c r="G17" s="65">
        <v>6.5835998393595201E-3</v>
      </c>
      <c r="H17" s="65">
        <v>6.7484402097761596E-3</v>
      </c>
      <c r="I17" s="65">
        <v>6.80895987898111E-3</v>
      </c>
      <c r="J17" s="65">
        <v>7.3311198502778998E-3</v>
      </c>
      <c r="K17" s="65">
        <v>7.4991798028349902E-3</v>
      </c>
      <c r="L17" s="65">
        <v>7.4209799058735397E-3</v>
      </c>
      <c r="M17" s="65">
        <v>7.7041201293468501E-3</v>
      </c>
      <c r="N17" s="65">
        <v>7.6356800273060799E-3</v>
      </c>
    </row>
    <row r="18" spans="1:14" x14ac:dyDescent="0.3">
      <c r="A18" s="22" t="s">
        <v>15</v>
      </c>
      <c r="B18" s="88">
        <f>'SDG&amp;E DR Allocations 2024'!B17</f>
        <v>0</v>
      </c>
      <c r="C18" s="65">
        <v>1.3813513517379801</v>
      </c>
      <c r="D18" s="65">
        <v>1.43494713306427</v>
      </c>
      <c r="E18" s="65">
        <v>1.28318119049072</v>
      </c>
      <c r="F18" s="65">
        <v>1.3997929096221899</v>
      </c>
      <c r="G18" s="65">
        <v>1.59586298465729</v>
      </c>
      <c r="H18" s="65">
        <v>1.6060807704925499</v>
      </c>
      <c r="I18" s="65">
        <v>1.6485180854797401</v>
      </c>
      <c r="J18" s="65">
        <v>1.69985175132751</v>
      </c>
      <c r="K18" s="65">
        <v>1.7350535392761199</v>
      </c>
      <c r="L18" s="65">
        <v>1.62836873531342</v>
      </c>
      <c r="M18" s="65">
        <v>1.6229658126831099</v>
      </c>
      <c r="N18" s="65">
        <v>1.4382784366607699</v>
      </c>
    </row>
    <row r="19" spans="1:14" x14ac:dyDescent="0.3">
      <c r="A19" s="22" t="s">
        <v>16</v>
      </c>
      <c r="B19" s="88">
        <f>'SDG&amp;E DR Allocations 2024'!B18</f>
        <v>0</v>
      </c>
      <c r="C19" s="65">
        <v>-5.12330521829426E-2</v>
      </c>
      <c r="D19" s="65">
        <v>-5.1245206408202598E-2</v>
      </c>
      <c r="E19" s="65">
        <v>-5.04042118787765E-2</v>
      </c>
      <c r="F19" s="65">
        <v>0.11905549671500899</v>
      </c>
      <c r="G19" s="65">
        <v>0.16821543489349999</v>
      </c>
      <c r="H19" s="65">
        <v>0.24013609886169399</v>
      </c>
      <c r="I19" s="65">
        <v>0.22608559131622299</v>
      </c>
      <c r="J19" s="65">
        <v>0.42419770956039399</v>
      </c>
      <c r="K19" s="65">
        <v>0.54611598849296605</v>
      </c>
      <c r="L19" s="65">
        <v>0.34581860601901998</v>
      </c>
      <c r="M19" s="65">
        <v>-1.7247290536761301E-2</v>
      </c>
      <c r="N19" s="65">
        <v>-5.1366753503680203E-2</v>
      </c>
    </row>
    <row r="20" spans="1:14" x14ac:dyDescent="0.3">
      <c r="A20" s="22" t="s">
        <v>17</v>
      </c>
      <c r="B20" s="88">
        <f>'SDG&amp;E DR Allocations 2024'!B19</f>
        <v>0</v>
      </c>
      <c r="C20" s="65">
        <v>-1.20627607107162</v>
      </c>
      <c r="D20" s="65">
        <v>-1.2066116809845</v>
      </c>
      <c r="E20" s="65">
        <v>-0.87736262083053596</v>
      </c>
      <c r="F20" s="65">
        <v>-0.34704901427030599</v>
      </c>
      <c r="G20" s="65">
        <v>-0.223990908265114</v>
      </c>
      <c r="H20" s="65">
        <v>-0.16746189221739799</v>
      </c>
      <c r="I20" s="65">
        <v>-5.9287692233920102E-2</v>
      </c>
      <c r="J20" s="65">
        <v>0.86183093860745397</v>
      </c>
      <c r="K20" s="65">
        <v>1.8359761476516701</v>
      </c>
      <c r="L20" s="65">
        <v>0.83761613965034498</v>
      </c>
      <c r="M20" s="65">
        <v>-0.75447234511375405</v>
      </c>
      <c r="N20" s="65">
        <v>-1.2099671959877001</v>
      </c>
    </row>
    <row r="21" spans="1:14" x14ac:dyDescent="0.3">
      <c r="A21" s="22" t="s">
        <v>5</v>
      </c>
      <c r="B21" s="88">
        <f>'SDG&amp;E DR Allocations 2024'!B20</f>
        <v>1</v>
      </c>
      <c r="C21" s="65">
        <v>3.8178006178699402</v>
      </c>
      <c r="D21" s="65">
        <v>3.2323830857872999</v>
      </c>
      <c r="E21" s="65">
        <v>2.3029509857296899</v>
      </c>
      <c r="F21" s="65">
        <v>7.9548845231533098</v>
      </c>
      <c r="G21" s="65">
        <v>8.3374177455902103</v>
      </c>
      <c r="H21" s="65">
        <v>7.9252802550792696</v>
      </c>
      <c r="I21" s="65">
        <v>9.0414800167083698</v>
      </c>
      <c r="J21" s="65">
        <v>10.877562034130101</v>
      </c>
      <c r="K21" s="65">
        <v>13.1046183824539</v>
      </c>
      <c r="L21" s="65">
        <v>11.275246560573599</v>
      </c>
      <c r="M21" s="65">
        <v>6.44786157608032</v>
      </c>
      <c r="N21" s="65">
        <v>2.4684323072433498</v>
      </c>
    </row>
    <row r="22" spans="1:14" x14ac:dyDescent="0.3">
      <c r="A22" s="22" t="s">
        <v>25</v>
      </c>
      <c r="B22" s="88">
        <f>'SDG&amp;E DR Allocations 2024'!B21</f>
        <v>1</v>
      </c>
      <c r="C22" s="65">
        <v>11.8904870510101</v>
      </c>
      <c r="D22" s="65">
        <v>11.2155734539032</v>
      </c>
      <c r="E22" s="65">
        <v>9.9215517282486001</v>
      </c>
      <c r="F22" s="65">
        <v>14.3652976036072</v>
      </c>
      <c r="G22" s="65">
        <v>15.620898437499999</v>
      </c>
      <c r="H22" s="65">
        <v>15.399604034423801</v>
      </c>
      <c r="I22" s="65">
        <v>16.226376914978001</v>
      </c>
      <c r="J22" s="65">
        <v>17.918357563018802</v>
      </c>
      <c r="K22" s="65">
        <v>19.7497941017151</v>
      </c>
      <c r="L22" s="65">
        <v>18.1533827781677</v>
      </c>
      <c r="M22" s="65">
        <v>13.8387386322021</v>
      </c>
      <c r="N22" s="65">
        <v>10.2797919273376</v>
      </c>
    </row>
    <row r="23" spans="1:14" x14ac:dyDescent="0.3">
      <c r="A23" s="22" t="s">
        <v>18</v>
      </c>
      <c r="B23" s="88">
        <f>'SDG&amp;E DR Allocations 2024'!B22</f>
        <v>0</v>
      </c>
      <c r="C23" s="65">
        <v>0</v>
      </c>
      <c r="D23" s="65">
        <v>0</v>
      </c>
      <c r="E23" s="65">
        <v>0</v>
      </c>
      <c r="F23" s="65">
        <v>3.8858826414716802E-2</v>
      </c>
      <c r="G23" s="65">
        <v>2.9754549100098698E-2</v>
      </c>
      <c r="H23" s="65">
        <v>3.9973320834170802E-2</v>
      </c>
      <c r="I23" s="65">
        <v>7.2809957309372994E-2</v>
      </c>
      <c r="J23" s="65">
        <v>6.6519643705085202E-2</v>
      </c>
      <c r="K23" s="65">
        <v>3.92808413416878E-2</v>
      </c>
      <c r="L23" s="65">
        <v>3.9630649646698803E-2</v>
      </c>
      <c r="M23" s="65">
        <v>3.9591834137988398E-2</v>
      </c>
      <c r="N23" s="65">
        <v>0</v>
      </c>
    </row>
    <row r="24" spans="1:14" x14ac:dyDescent="0.3">
      <c r="A24" s="22" t="s">
        <v>19</v>
      </c>
      <c r="B24" s="88">
        <f>'SDG&amp;E DR Allocations 2024'!B23</f>
        <v>0</v>
      </c>
      <c r="C24" s="65">
        <v>0.37845942378044101</v>
      </c>
      <c r="D24" s="65">
        <v>0.36951771378517201</v>
      </c>
      <c r="E24" s="65">
        <v>0.16036051511764501</v>
      </c>
      <c r="F24" s="65">
        <v>0.160719379782677</v>
      </c>
      <c r="G24" s="65">
        <v>0.34812608361244202</v>
      </c>
      <c r="H24" s="65">
        <v>0.27572658658027599</v>
      </c>
      <c r="I24" s="65">
        <v>0.29024526476860002</v>
      </c>
      <c r="J24" s="65">
        <v>0.33894374966621399</v>
      </c>
      <c r="K24" s="65">
        <v>0.31870597600936901</v>
      </c>
      <c r="L24" s="65">
        <v>0.27424180507659901</v>
      </c>
      <c r="M24" s="65">
        <v>0.36008623242378202</v>
      </c>
      <c r="N24" s="65">
        <v>0.390930235385895</v>
      </c>
    </row>
    <row r="25" spans="1:14" x14ac:dyDescent="0.3">
      <c r="A25" s="22" t="s">
        <v>20</v>
      </c>
      <c r="B25" s="88">
        <f>'SDG&amp;E DR Allocations 2024'!B24</f>
        <v>0</v>
      </c>
      <c r="C25" s="65">
        <v>7.0680074691772496</v>
      </c>
      <c r="D25" s="65">
        <v>6.9187150001525897</v>
      </c>
      <c r="E25" s="65">
        <v>2.4053404331207302</v>
      </c>
      <c r="F25" s="65">
        <v>2.45739078521729</v>
      </c>
      <c r="G25" s="65">
        <v>6.48012018203735</v>
      </c>
      <c r="H25" s="65">
        <v>1.2374447584152199</v>
      </c>
      <c r="I25" s="65">
        <v>1.2863785028457599</v>
      </c>
      <c r="J25" s="65">
        <v>1.37790155410767</v>
      </c>
      <c r="K25" s="65">
        <v>1.3579461574554399</v>
      </c>
      <c r="L25" s="65">
        <v>1.2743988037109399</v>
      </c>
      <c r="M25" s="65">
        <v>6.6294484138488796</v>
      </c>
      <c r="N25" s="65">
        <v>7.1999964714050302</v>
      </c>
    </row>
    <row r="26" spans="1:14" x14ac:dyDescent="0.3">
      <c r="A26" s="100" t="s">
        <v>53</v>
      </c>
      <c r="B26" s="101"/>
      <c r="C26" s="71">
        <f t="shared" ref="C26:N26" si="1">SUM(C17:C25)</f>
        <v>23.286422250606098</v>
      </c>
      <c r="D26" s="71">
        <f t="shared" si="1"/>
        <v>21.921259438991552</v>
      </c>
      <c r="E26" s="71">
        <f t="shared" si="1"/>
        <v>15.152322660107167</v>
      </c>
      <c r="F26" s="71">
        <f t="shared" si="1"/>
        <v>26.155364090160528</v>
      </c>
      <c r="G26" s="71">
        <f t="shared" si="1"/>
        <v>32.362988108965141</v>
      </c>
      <c r="H26" s="71">
        <f t="shared" si="1"/>
        <v>26.563532372679358</v>
      </c>
      <c r="I26" s="71">
        <f t="shared" si="1"/>
        <v>28.739415601051132</v>
      </c>
      <c r="J26" s="71">
        <f t="shared" si="1"/>
        <v>33.57249606397351</v>
      </c>
      <c r="K26" s="71">
        <f t="shared" si="1"/>
        <v>38.694990314199089</v>
      </c>
      <c r="L26" s="71">
        <f t="shared" si="1"/>
        <v>33.836125058064191</v>
      </c>
      <c r="M26" s="71">
        <f t="shared" si="1"/>
        <v>28.174676985855012</v>
      </c>
      <c r="N26" s="71">
        <f t="shared" si="1"/>
        <v>20.523731108568569</v>
      </c>
    </row>
    <row r="27" spans="1:14" x14ac:dyDescent="0.3">
      <c r="A27" s="11"/>
      <c r="B27" s="2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14" ht="28.8" customHeight="1" x14ac:dyDescent="0.3">
      <c r="A28" s="102" t="s">
        <v>44</v>
      </c>
      <c r="B28" s="103"/>
      <c r="C28" s="72">
        <f>SUM(C13,C26)</f>
        <v>23.286422250606098</v>
      </c>
      <c r="D28" s="72">
        <f t="shared" ref="D28:N28" si="2">SUM(D13,D26)</f>
        <v>21.921259438991552</v>
      </c>
      <c r="E28" s="72">
        <f t="shared" si="2"/>
        <v>15.152322660107167</v>
      </c>
      <c r="F28" s="72">
        <f t="shared" si="2"/>
        <v>31.103282170300805</v>
      </c>
      <c r="G28" s="72">
        <f t="shared" si="2"/>
        <v>38.187186833366766</v>
      </c>
      <c r="H28" s="72">
        <f t="shared" si="2"/>
        <v>33.748539416729031</v>
      </c>
      <c r="I28" s="72">
        <f t="shared" si="2"/>
        <v>40.786988481571825</v>
      </c>
      <c r="J28" s="72">
        <f t="shared" si="2"/>
        <v>45.158946641684018</v>
      </c>
      <c r="K28" s="72">
        <f t="shared" si="2"/>
        <v>50.576214515809561</v>
      </c>
      <c r="L28" s="72">
        <f t="shared" si="2"/>
        <v>43.486412068870763</v>
      </c>
      <c r="M28" s="72">
        <f t="shared" si="2"/>
        <v>33.825324775053993</v>
      </c>
      <c r="N28" s="72">
        <f t="shared" si="2"/>
        <v>20.523731108568569</v>
      </c>
    </row>
    <row r="29" spans="1:14" x14ac:dyDescent="0.3">
      <c r="A29" s="3"/>
      <c r="B29" s="3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3">
      <c r="A30" s="92" t="s">
        <v>11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3">
      <c r="A31" s="92" t="s">
        <v>13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4" x14ac:dyDescent="0.3">
      <c r="A32" s="91" t="s">
        <v>12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4" spans="1:14" x14ac:dyDescent="0.3">
      <c r="A34" t="s">
        <v>21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3">
      <c r="A35" t="s">
        <v>27</v>
      </c>
      <c r="L35" s="21"/>
    </row>
    <row r="36" spans="1:14" x14ac:dyDescent="0.3">
      <c r="A36" t="s">
        <v>24</v>
      </c>
      <c r="L36" s="20"/>
    </row>
  </sheetData>
  <mergeCells count="9">
    <mergeCell ref="A30:N30"/>
    <mergeCell ref="A31:N31"/>
    <mergeCell ref="A32:N32"/>
    <mergeCell ref="A1:N1"/>
    <mergeCell ref="A2:N2"/>
    <mergeCell ref="A3:N3"/>
    <mergeCell ref="A13:B13"/>
    <mergeCell ref="A26:B26"/>
    <mergeCell ref="A28:B28"/>
  </mergeCells>
  <pageMargins left="0.75" right="0.75" top="1" bottom="1" header="0.5" footer="0.5"/>
  <pageSetup orientation="portrait" horizontalDpi="4294967292" verticalDpi="4294967292"/>
  <ignoredErrors>
    <ignoredError sqref="C13:N13 C26:N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tabSelected="1" workbookViewId="0">
      <selection activeCell="A3" sqref="A3:N3"/>
    </sheetView>
  </sheetViews>
  <sheetFormatPr defaultColWidth="10.6640625" defaultRowHeight="14.4" x14ac:dyDescent="0.3"/>
  <cols>
    <col min="1" max="1" width="69.6640625" bestFit="1" customWidth="1"/>
    <col min="2" max="2" width="9.44140625" bestFit="1" customWidth="1"/>
    <col min="3" max="3" width="6.44140625" bestFit="1" customWidth="1"/>
    <col min="4" max="4" width="6.77734375" bestFit="1" customWidth="1"/>
    <col min="5" max="5" width="7.109375" bestFit="1" customWidth="1"/>
    <col min="6" max="6" width="6.6640625" bestFit="1" customWidth="1"/>
    <col min="7" max="7" width="7.44140625" bestFit="1" customWidth="1"/>
    <col min="8" max="8" width="6.5546875" bestFit="1" customWidth="1"/>
    <col min="9" max="9" width="6" bestFit="1" customWidth="1"/>
    <col min="10" max="10" width="7" bestFit="1" customWidth="1"/>
    <col min="11" max="11" width="6.77734375" bestFit="1" customWidth="1"/>
    <col min="12" max="12" width="6.5546875" bestFit="1" customWidth="1"/>
    <col min="13" max="13" width="7.109375" bestFit="1" customWidth="1"/>
    <col min="14" max="14" width="6.77734375" bestFit="1" customWidth="1"/>
  </cols>
  <sheetData>
    <row r="1" spans="1:14" ht="31.8" customHeight="1" x14ac:dyDescent="0.3">
      <c r="A1" s="110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4" ht="28.8" customHeight="1" x14ac:dyDescent="0.3">
      <c r="A2" s="105" t="s">
        <v>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34.200000000000003" customHeight="1" x14ac:dyDescent="0.3">
      <c r="A3" s="106" t="s">
        <v>52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5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3">
      <c r="A5" s="13" t="s">
        <v>23</v>
      </c>
      <c r="B5" s="19">
        <v>1.071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spans="1:14" x14ac:dyDescent="0.3">
      <c r="A6" s="32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x14ac:dyDescent="0.3">
      <c r="A7" s="15" t="s">
        <v>28</v>
      </c>
      <c r="B7" s="85" t="s">
        <v>0</v>
      </c>
      <c r="C7" s="16">
        <v>45658</v>
      </c>
      <c r="D7" s="16">
        <v>45689</v>
      </c>
      <c r="E7" s="16">
        <v>45717</v>
      </c>
      <c r="F7" s="16">
        <v>45748</v>
      </c>
      <c r="G7" s="16">
        <v>45778</v>
      </c>
      <c r="H7" s="16">
        <v>45809</v>
      </c>
      <c r="I7" s="16">
        <v>45839</v>
      </c>
      <c r="J7" s="16">
        <v>45870</v>
      </c>
      <c r="K7" s="16">
        <v>45901</v>
      </c>
      <c r="L7" s="16">
        <v>45931</v>
      </c>
      <c r="M7" s="16">
        <v>45962</v>
      </c>
      <c r="N7" s="16">
        <v>45992</v>
      </c>
    </row>
    <row r="8" spans="1:14" x14ac:dyDescent="0.3">
      <c r="A8" s="41" t="s">
        <v>33</v>
      </c>
      <c r="B8" s="86">
        <v>0</v>
      </c>
      <c r="C8" s="79">
        <f>('SDG&amp;E DR Allocations 2026'!C6*'SDG&amp;E DR Allocations 2026 wDLF'!$B5)</f>
        <v>0</v>
      </c>
      <c r="D8" s="79">
        <f>('SDG&amp;E DR Allocations 2026'!D6*'SDG&amp;E DR Allocations 2026 wDLF'!$B5)</f>
        <v>0</v>
      </c>
      <c r="E8" s="79">
        <f>('SDG&amp;E DR Allocations 2026'!E6*'SDG&amp;E DR Allocations 2026 wDLF'!$B5)</f>
        <v>0</v>
      </c>
      <c r="F8" s="79">
        <f>('SDG&amp;E DR Allocations 2026'!F6*'SDG&amp;E DR Allocations 2026 wDLF'!$B5)</f>
        <v>0</v>
      </c>
      <c r="G8" s="79">
        <f>('SDG&amp;E DR Allocations 2026'!G6*'SDG&amp;E DR Allocations 2026 wDLF'!$B5)</f>
        <v>0</v>
      </c>
      <c r="H8" s="79">
        <f>('SDG&amp;E DR Allocations 2026'!H6*'SDG&amp;E DR Allocations 2026 wDLF'!$B5)</f>
        <v>0</v>
      </c>
      <c r="I8" s="79">
        <f>('SDG&amp;E DR Allocations 2026'!I6*'SDG&amp;E DR Allocations 2026 wDLF'!$B5)</f>
        <v>0</v>
      </c>
      <c r="J8" s="79">
        <f>('SDG&amp;E DR Allocations 2026'!J6*'SDG&amp;E DR Allocations 2026 wDLF'!$B5)</f>
        <v>0</v>
      </c>
      <c r="K8" s="79">
        <f>('SDG&amp;E DR Allocations 2026'!K6*'SDG&amp;E DR Allocations 2026 wDLF'!$B5)</f>
        <v>0</v>
      </c>
      <c r="L8" s="79">
        <f>('SDG&amp;E DR Allocations 2026'!L6*'SDG&amp;E DR Allocations 2026 wDLF'!$B5)</f>
        <v>0</v>
      </c>
      <c r="M8" s="79">
        <f>('SDG&amp;E DR Allocations 2026'!M6*'SDG&amp;E DR Allocations 2026 wDLF'!$B5)</f>
        <v>0</v>
      </c>
      <c r="N8" s="79">
        <f>('SDG&amp;E DR Allocations 2026'!N6*'SDG&amp;E DR Allocations 2026 wDLF'!$B5)</f>
        <v>0</v>
      </c>
    </row>
    <row r="9" spans="1:14" x14ac:dyDescent="0.3">
      <c r="A9" s="41" t="s">
        <v>34</v>
      </c>
      <c r="B9" s="86">
        <v>0</v>
      </c>
      <c r="C9" s="79">
        <f>('SDG&amp;E DR Allocations 2026'!C7*'SDG&amp;E DR Allocations 2026 wDLF'!$B5)</f>
        <v>0</v>
      </c>
      <c r="D9" s="79">
        <f>('SDG&amp;E DR Allocations 2026'!D7*'SDG&amp;E DR Allocations 2026 wDLF'!$B5)</f>
        <v>0</v>
      </c>
      <c r="E9" s="79">
        <f>('SDG&amp;E DR Allocations 2026'!E7*'SDG&amp;E DR Allocations 2026 wDLF'!$B5)</f>
        <v>0</v>
      </c>
      <c r="F9" s="79">
        <f>('SDG&amp;E DR Allocations 2026'!F7*'SDG&amp;E DR Allocations 2026 wDLF'!$B5)</f>
        <v>0</v>
      </c>
      <c r="G9" s="79">
        <f>('SDG&amp;E DR Allocations 2026'!G7*'SDG&amp;E DR Allocations 2026 wDLF'!$B5)</f>
        <v>1.5311806398000001</v>
      </c>
      <c r="H9" s="79">
        <f>('SDG&amp;E DR Allocations 2026'!H7*'SDG&amp;E DR Allocations 2026 wDLF'!$B5)</f>
        <v>1.5311806398000001</v>
      </c>
      <c r="I9" s="79">
        <f>('SDG&amp;E DR Allocations 2026'!I7*'SDG&amp;E DR Allocations 2026 wDLF'!$B5)</f>
        <v>1.5311806398000001</v>
      </c>
      <c r="J9" s="79">
        <f>('SDG&amp;E DR Allocations 2026'!J7*'SDG&amp;E DR Allocations 2026 wDLF'!$B5)</f>
        <v>1.5311806398000001</v>
      </c>
      <c r="K9" s="79">
        <f>('SDG&amp;E DR Allocations 2026'!K7*'SDG&amp;E DR Allocations 2026 wDLF'!$B5)</f>
        <v>1.5311806398000001</v>
      </c>
      <c r="L9" s="79">
        <f>('SDG&amp;E DR Allocations 2026'!L7*'SDG&amp;E DR Allocations 2026 wDLF'!$B5)</f>
        <v>1.5311806398000001</v>
      </c>
      <c r="M9" s="79">
        <f>('SDG&amp;E DR Allocations 2026'!M7*'SDG&amp;E DR Allocations 2026 wDLF'!$B5)</f>
        <v>0</v>
      </c>
      <c r="N9" s="79">
        <f>('SDG&amp;E DR Allocations 2026'!N7*'SDG&amp;E DR Allocations 2026 wDLF'!$B5)</f>
        <v>0</v>
      </c>
    </row>
    <row r="10" spans="1:14" x14ac:dyDescent="0.3">
      <c r="A10" s="41" t="s">
        <v>35</v>
      </c>
      <c r="B10" s="86">
        <v>0</v>
      </c>
      <c r="C10" s="79">
        <f>('SDG&amp;E DR Allocations 2026'!C8*'SDG&amp;E DR Allocations 2026 wDLF'!$B5)</f>
        <v>0</v>
      </c>
      <c r="D10" s="79">
        <f>('SDG&amp;E DR Allocations 2026'!D8*'SDG&amp;E DR Allocations 2026 wDLF'!$B5)</f>
        <v>0</v>
      </c>
      <c r="E10" s="79">
        <f>('SDG&amp;E DR Allocations 2026'!E8*'SDG&amp;E DR Allocations 2026 wDLF'!$B5)</f>
        <v>0</v>
      </c>
      <c r="F10" s="79">
        <f>('SDG&amp;E DR Allocations 2026'!F8*'SDG&amp;E DR Allocations 2026 wDLF'!$B5)</f>
        <v>0</v>
      </c>
      <c r="G10" s="79">
        <f>('SDG&amp;E DR Allocations 2026'!G8*'SDG&amp;E DR Allocations 2026 wDLF'!$B5)</f>
        <v>0.56162616677999999</v>
      </c>
      <c r="H10" s="79">
        <f>('SDG&amp;E DR Allocations 2026'!H8*'SDG&amp;E DR Allocations 2026 wDLF'!$B5)</f>
        <v>0.56162616677999999</v>
      </c>
      <c r="I10" s="79">
        <f>('SDG&amp;E DR Allocations 2026'!I8*'SDG&amp;E DR Allocations 2026 wDLF'!$B5)</f>
        <v>0.56162616677999999</v>
      </c>
      <c r="J10" s="79">
        <f>('SDG&amp;E DR Allocations 2026'!J8*'SDG&amp;E DR Allocations 2026 wDLF'!$B5)</f>
        <v>0.56162616677999999</v>
      </c>
      <c r="K10" s="79">
        <f>('SDG&amp;E DR Allocations 2026'!K8*'SDG&amp;E DR Allocations 2026 wDLF'!$B5)</f>
        <v>0.56162616677999999</v>
      </c>
      <c r="L10" s="79">
        <f>('SDG&amp;E DR Allocations 2026'!L8*'SDG&amp;E DR Allocations 2026 wDLF'!$B5)</f>
        <v>0.56162616677999999</v>
      </c>
      <c r="M10" s="79">
        <f>('SDG&amp;E DR Allocations 2026'!M8*'SDG&amp;E DR Allocations 2026 wDLF'!$B5)</f>
        <v>0</v>
      </c>
      <c r="N10" s="79">
        <f>('SDG&amp;E DR Allocations 2026'!N8*'SDG&amp;E DR Allocations 2026 wDLF'!$B5)</f>
        <v>0</v>
      </c>
    </row>
    <row r="11" spans="1:14" x14ac:dyDescent="0.3">
      <c r="A11" s="41" t="s">
        <v>36</v>
      </c>
      <c r="B11" s="86">
        <v>0</v>
      </c>
      <c r="C11" s="79">
        <f>('SDG&amp;E DR Allocations 2026'!C9*'SDG&amp;E DR Allocations 2026 wDLF'!$B5)</f>
        <v>0</v>
      </c>
      <c r="D11" s="79">
        <f>('SDG&amp;E DR Allocations 2026'!D9*'SDG&amp;E DR Allocations 2026 wDLF'!$B5)</f>
        <v>0</v>
      </c>
      <c r="E11" s="79">
        <f>('SDG&amp;E DR Allocations 2026'!E9*'SDG&amp;E DR Allocations 2026 wDLF'!$B5)</f>
        <v>0</v>
      </c>
      <c r="F11" s="79">
        <f>('SDG&amp;E DR Allocations 2026'!F9*'SDG&amp;E DR Allocations 2026 wDLF'!$B5)</f>
        <v>0.16390503555290284</v>
      </c>
      <c r="G11" s="79">
        <f>('SDG&amp;E DR Allocations 2026'!G9*'SDG&amp;E DR Allocations 2026 wDLF'!$B5)</f>
        <v>0.1811607712889273</v>
      </c>
      <c r="H11" s="79">
        <f>('SDG&amp;E DR Allocations 2026'!H9*'SDG&amp;E DR Allocations 2026 wDLF'!$B5)</f>
        <v>0.1720998857060817</v>
      </c>
      <c r="I11" s="79">
        <f>('SDG&amp;E DR Allocations 2026'!I9*'SDG&amp;E DR Allocations 2026 wDLF'!$B5)</f>
        <v>0.14849548905975488</v>
      </c>
      <c r="J11" s="79">
        <f>('SDG&amp;E DR Allocations 2026'!J9*'SDG&amp;E DR Allocations 2026 wDLF'!$B5)</f>
        <v>0.14196350678112965</v>
      </c>
      <c r="K11" s="79">
        <f>('SDG&amp;E DR Allocations 2026'!K9*'SDG&amp;E DR Allocations 2026 wDLF'!$B5)</f>
        <v>0.15056316587753188</v>
      </c>
      <c r="L11" s="79">
        <f>('SDG&amp;E DR Allocations 2026'!L9*'SDG&amp;E DR Allocations 2026 wDLF'!$B5)</f>
        <v>0.15771911572767608</v>
      </c>
      <c r="M11" s="79">
        <f>('SDG&amp;E DR Allocations 2026'!M9*'SDG&amp;E DR Allocations 2026 wDLF'!$B5)</f>
        <v>0</v>
      </c>
      <c r="N11" s="79">
        <f>('SDG&amp;E DR Allocations 2026'!N9*'SDG&amp;E DR Allocations 2026 wDLF'!$B5)</f>
        <v>0</v>
      </c>
    </row>
    <row r="12" spans="1:14" x14ac:dyDescent="0.3">
      <c r="A12" s="41" t="s">
        <v>37</v>
      </c>
      <c r="B12" s="86">
        <v>0</v>
      </c>
      <c r="C12" s="79">
        <f>('SDG&amp;E DR Allocations 2026'!C10*'SDG&amp;E DR Allocations 2026 wDLF'!$B5)</f>
        <v>0</v>
      </c>
      <c r="D12" s="79">
        <f>('SDG&amp;E DR Allocations 2026'!D10*'SDG&amp;E DR Allocations 2026 wDLF'!$B5)</f>
        <v>0</v>
      </c>
      <c r="E12" s="79">
        <f>('SDG&amp;E DR Allocations 2026'!E10*'SDG&amp;E DR Allocations 2026 wDLF'!$B5)</f>
        <v>0</v>
      </c>
      <c r="F12" s="79">
        <f>('SDG&amp;E DR Allocations 2026'!F10*'SDG&amp;E DR Allocations 2026 wDLF'!$B5)</f>
        <v>0.22095494775137078</v>
      </c>
      <c r="G12" s="79">
        <f>('SDG&amp;E DR Allocations 2026'!G10*'SDG&amp;E DR Allocations 2026 wDLF'!$B5)</f>
        <v>0.11087543352726291</v>
      </c>
      <c r="H12" s="79">
        <f>('SDG&amp;E DR Allocations 2026'!H10*'SDG&amp;E DR Allocations 2026 wDLF'!$B5)</f>
        <v>0.32083515983273952</v>
      </c>
      <c r="I12" s="79">
        <f>('SDG&amp;E DR Allocations 2026'!I10*'SDG&amp;E DR Allocations 2026 wDLF'!$B5)</f>
        <v>0.86592568537601322</v>
      </c>
      <c r="J12" s="79">
        <f>('SDG&amp;E DR Allocations 2026'!J10*'SDG&amp;E DR Allocations 2026 wDLF'!$B5)</f>
        <v>1.0581847993289153</v>
      </c>
      <c r="K12" s="79">
        <f>('SDG&amp;E DR Allocations 2026'!K10*'SDG&amp;E DR Allocations 2026 wDLF'!$B5)</f>
        <v>1.2484874779735395</v>
      </c>
      <c r="L12" s="79">
        <f>('SDG&amp;E DR Allocations 2026'!L10*'SDG&amp;E DR Allocations 2026 wDLF'!$B5)</f>
        <v>0.66355035130647977</v>
      </c>
      <c r="M12" s="79">
        <f>('SDG&amp;E DR Allocations 2026'!M10*'SDG&amp;E DR Allocations 2026 wDLF'!$B5)</f>
        <v>0</v>
      </c>
      <c r="N12" s="79">
        <f>('SDG&amp;E DR Allocations 2026'!N10*'SDG&amp;E DR Allocations 2026 wDLF'!$B5)</f>
        <v>0</v>
      </c>
    </row>
    <row r="13" spans="1:14" x14ac:dyDescent="0.3">
      <c r="A13" s="41" t="s">
        <v>39</v>
      </c>
      <c r="B13" s="86">
        <v>0</v>
      </c>
      <c r="C13" s="79">
        <f>('SDG&amp;E DR Allocations 2026'!C11*'SDG&amp;E DR Allocations 2026 wDLF'!$B5)</f>
        <v>0</v>
      </c>
      <c r="D13" s="79">
        <f>('SDG&amp;E DR Allocations 2026'!D11*'SDG&amp;E DR Allocations 2026 wDLF'!$B5)</f>
        <v>0</v>
      </c>
      <c r="E13" s="79">
        <f>('SDG&amp;E DR Allocations 2026'!E11*'SDG&amp;E DR Allocations 2026 wDLF'!$B5)</f>
        <v>0</v>
      </c>
      <c r="F13" s="79">
        <f>('SDG&amp;E DR Allocations 2026'!F11*'SDG&amp;E DR Allocations 2026 wDLF'!$B5)</f>
        <v>6.6635148601356081E-2</v>
      </c>
      <c r="G13" s="79">
        <f>('SDG&amp;E DR Allocations 2026'!G11*'SDG&amp;E DR Allocations 2026 wDLF'!$B5)</f>
        <v>6.0472308666680151E-2</v>
      </c>
      <c r="H13" s="79">
        <f>('SDG&amp;E DR Allocations 2026'!H11*'SDG&amp;E DR Allocations 2026 wDLF'!$B5)</f>
        <v>9.8485897138969991E-2</v>
      </c>
      <c r="I13" s="79">
        <f>('SDG&amp;E DR Allocations 2026'!I11*'SDG&amp;E DR Allocations 2026 wDLF'!$B5)</f>
        <v>0.15191716602018893</v>
      </c>
      <c r="J13" s="79">
        <f>('SDG&amp;E DR Allocations 2026'!J11*'SDG&amp;E DR Allocations 2026 wDLF'!$B5)</f>
        <v>0.18106324080104055</v>
      </c>
      <c r="K13" s="79">
        <f>('SDG&amp;E DR Allocations 2026'!K11*'SDG&amp;E DR Allocations 2026 wDLF'!$B5)</f>
        <v>0.17335021789253138</v>
      </c>
      <c r="L13" s="79">
        <f>('SDG&amp;E DR Allocations 2026'!L11*'SDG&amp;E DR Allocations 2026 wDLF'!$B5)</f>
        <v>0.11351021159649755</v>
      </c>
      <c r="M13" s="79">
        <f>('SDG&amp;E DR Allocations 2026'!M11*'SDG&amp;E DR Allocations 2026 wDLF'!$B5)</f>
        <v>7.423520261258508E-2</v>
      </c>
      <c r="N13" s="79">
        <f>('SDG&amp;E DR Allocations 2026'!N11*'SDG&amp;E DR Allocations 2026 wDLF'!$B5)</f>
        <v>0</v>
      </c>
    </row>
    <row r="14" spans="1:14" x14ac:dyDescent="0.3">
      <c r="A14" s="41" t="s">
        <v>38</v>
      </c>
      <c r="B14" s="86">
        <v>0</v>
      </c>
      <c r="C14" s="79">
        <f>('SDG&amp;E DR Allocations 2026'!C12*'SDG&amp;E DR Allocations 2026 wDLF'!$B5)</f>
        <v>0</v>
      </c>
      <c r="D14" s="79">
        <f>('SDG&amp;E DR Allocations 2026'!D12*'SDG&amp;E DR Allocations 2026 wDLF'!$B5)</f>
        <v>0</v>
      </c>
      <c r="E14" s="79">
        <f>('SDG&amp;E DR Allocations 2026'!E12*'SDG&amp;E DR Allocations 2026 wDLF'!$B5)</f>
        <v>0</v>
      </c>
      <c r="F14" s="79">
        <f>('SDG&amp;E DR Allocations 2026'!F12*'SDG&amp;E DR Allocations 2026 wDLF'!$B5)</f>
        <v>4.8477251319246051</v>
      </c>
      <c r="G14" s="79">
        <f>('SDG&amp;E DR Allocations 2026'!G12*'SDG&amp;E DR Allocations 2026 wDLF'!$B5)</f>
        <v>3.7924015137712721</v>
      </c>
      <c r="H14" s="79">
        <f>('SDG&amp;E DR Allocations 2026'!H12*'SDG&amp;E DR Allocations 2026 wDLF'!$B5)</f>
        <v>5.0109147949194037</v>
      </c>
      <c r="I14" s="79">
        <f>('SDG&amp;E DR Allocations 2026'!I12*'SDG&amp;E DR Allocations 2026 wDLF'!$B5)</f>
        <v>9.6438054080017057</v>
      </c>
      <c r="J14" s="79">
        <f>('SDG&amp;E DR Allocations 2026'!J12*'SDG&amp;E DR Allocations 2026 wDLF'!$B5)</f>
        <v>8.9350702152368697</v>
      </c>
      <c r="K14" s="79">
        <f>('SDG&amp;E DR Allocations 2026'!K12*'SDG&amp;E DR Allocations 2026 wDLF'!$B5)</f>
        <v>9.0595834516012115</v>
      </c>
      <c r="L14" s="79">
        <f>('SDG&amp;E DR Allocations 2026'!L12*'SDG&amp;E DR Allocations 2026 wDLF'!$B5)</f>
        <v>7.307870903363189</v>
      </c>
      <c r="M14" s="79">
        <f>('SDG&amp;E DR Allocations 2026'!M12*'SDG&amp;E DR Allocations 2026 wDLF'!$B5)</f>
        <v>5.9776085796195249</v>
      </c>
      <c r="N14" s="79">
        <f>('SDG&amp;E DR Allocations 2026'!N12*'SDG&amp;E DR Allocations 2026 wDLF'!$B5)</f>
        <v>0</v>
      </c>
    </row>
    <row r="15" spans="1:14" x14ac:dyDescent="0.3">
      <c r="A15" s="100" t="s">
        <v>32</v>
      </c>
      <c r="B15" s="101"/>
      <c r="C15" s="66">
        <f t="shared" ref="C15:N15" si="0">SUM(C8:C14)</f>
        <v>0</v>
      </c>
      <c r="D15" s="66">
        <f t="shared" si="0"/>
        <v>0</v>
      </c>
      <c r="E15" s="66">
        <f t="shared" si="0"/>
        <v>0</v>
      </c>
      <c r="F15" s="66">
        <f t="shared" si="0"/>
        <v>5.299220263830235</v>
      </c>
      <c r="G15" s="66">
        <f t="shared" si="0"/>
        <v>6.237716833834142</v>
      </c>
      <c r="H15" s="66">
        <f t="shared" si="0"/>
        <v>7.6951425441771946</v>
      </c>
      <c r="I15" s="66">
        <f t="shared" si="0"/>
        <v>12.902950555037663</v>
      </c>
      <c r="J15" s="66">
        <f t="shared" si="0"/>
        <v>12.409088568727956</v>
      </c>
      <c r="K15" s="66">
        <f t="shared" si="0"/>
        <v>12.724791119924815</v>
      </c>
      <c r="L15" s="66">
        <f t="shared" si="0"/>
        <v>10.335457388573843</v>
      </c>
      <c r="M15" s="66">
        <f t="shared" si="0"/>
        <v>6.0518437822321101</v>
      </c>
      <c r="N15" s="66">
        <f t="shared" si="0"/>
        <v>0</v>
      </c>
    </row>
    <row r="16" spans="1:14" x14ac:dyDescent="0.3">
      <c r="A16" s="49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x14ac:dyDescent="0.3">
      <c r="A17" s="11"/>
      <c r="B17" s="1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3">
      <c r="A18" s="54" t="s">
        <v>9</v>
      </c>
      <c r="B18" s="87" t="s">
        <v>0</v>
      </c>
      <c r="C18" s="16">
        <v>46023</v>
      </c>
      <c r="D18" s="16">
        <v>46054</v>
      </c>
      <c r="E18" s="16">
        <v>46082</v>
      </c>
      <c r="F18" s="16">
        <v>46113</v>
      </c>
      <c r="G18" s="16">
        <v>46143</v>
      </c>
      <c r="H18" s="16">
        <v>46174</v>
      </c>
      <c r="I18" s="16">
        <v>46204</v>
      </c>
      <c r="J18" s="16">
        <v>46235</v>
      </c>
      <c r="K18" s="16">
        <v>46266</v>
      </c>
      <c r="L18" s="16">
        <v>46296</v>
      </c>
      <c r="M18" s="16">
        <v>46327</v>
      </c>
      <c r="N18" s="16">
        <v>46357</v>
      </c>
    </row>
    <row r="19" spans="1:14" x14ac:dyDescent="0.3">
      <c r="A19" s="7" t="s">
        <v>1</v>
      </c>
      <c r="B19" s="88">
        <f>'SDG&amp;E DR Allocations 2024'!B16</f>
        <v>0</v>
      </c>
      <c r="C19" s="70">
        <f>$B$5*'SDG&amp;E DR Allocations 2026'!C17</f>
        <v>8.3810679651796834E-3</v>
      </c>
      <c r="D19" s="70">
        <f>$B$5*'SDG&amp;E DR Allocations 2026'!D17</f>
        <v>8.5465154098346794E-3</v>
      </c>
      <c r="E19" s="70">
        <f>$B$5*'SDG&amp;E DR Allocations 2026'!E17</f>
        <v>7.1806695568375316E-3</v>
      </c>
      <c r="F19" s="70">
        <f>$B$5*'SDG&amp;E DR Allocations 2026'!F17</f>
        <v>6.8689440926536956E-3</v>
      </c>
      <c r="G19" s="70">
        <f>$B$5*'SDG&amp;E DR Allocations 2026'!G17</f>
        <v>7.0510354279540461E-3</v>
      </c>
      <c r="H19" s="70">
        <f>$B$5*'SDG&amp;E DR Allocations 2026'!H17</f>
        <v>7.2275794646702663E-3</v>
      </c>
      <c r="I19" s="70">
        <f>$B$5*'SDG&amp;E DR Allocations 2026'!I17</f>
        <v>7.2923960303887684E-3</v>
      </c>
      <c r="J19" s="70">
        <f>$B$5*'SDG&amp;E DR Allocations 2026'!J17</f>
        <v>7.85162935964763E-3</v>
      </c>
      <c r="K19" s="70">
        <f>$B$5*'SDG&amp;E DR Allocations 2026'!K17</f>
        <v>8.0316215688362742E-3</v>
      </c>
      <c r="L19" s="70">
        <f>$B$5*'SDG&amp;E DR Allocations 2026'!L17</f>
        <v>7.9478694791905603E-3</v>
      </c>
      <c r="M19" s="70">
        <f>$B$5*'SDG&amp;E DR Allocations 2026'!M17</f>
        <v>8.2511126585304764E-3</v>
      </c>
      <c r="N19" s="70">
        <f>$B$5*'SDG&amp;E DR Allocations 2026'!N17</f>
        <v>8.1778133092448111E-3</v>
      </c>
    </row>
    <row r="20" spans="1:14" x14ac:dyDescent="0.3">
      <c r="A20" s="7" t="s">
        <v>2</v>
      </c>
      <c r="B20" s="88">
        <f>'SDG&amp;E DR Allocations 2024'!B17</f>
        <v>0</v>
      </c>
      <c r="C20" s="70">
        <f>$B$5*'SDG&amp;E DR Allocations 2026'!C18</f>
        <v>1.4794272977113765</v>
      </c>
      <c r="D20" s="70">
        <f>$B$5*'SDG&amp;E DR Allocations 2026'!D18</f>
        <v>1.5368283795118332</v>
      </c>
      <c r="E20" s="70">
        <f>$B$5*'SDG&amp;E DR Allocations 2026'!E18</f>
        <v>1.374287055015561</v>
      </c>
      <c r="F20" s="70">
        <f>$B$5*'SDG&amp;E DR Allocations 2026'!F18</f>
        <v>1.4991782062053653</v>
      </c>
      <c r="G20" s="70">
        <f>$B$5*'SDG&amp;E DR Allocations 2026'!G18</f>
        <v>1.7091692565679575</v>
      </c>
      <c r="H20" s="70">
        <f>$B$5*'SDG&amp;E DR Allocations 2026'!H18</f>
        <v>1.720112505197521</v>
      </c>
      <c r="I20" s="70">
        <f>$B$5*'SDG&amp;E DR Allocations 2026'!I18</f>
        <v>1.7655628695488015</v>
      </c>
      <c r="J20" s="70">
        <f>$B$5*'SDG&amp;E DR Allocations 2026'!J18</f>
        <v>1.820541225671763</v>
      </c>
      <c r="K20" s="70">
        <f>$B$5*'SDG&amp;E DR Allocations 2026'!K18</f>
        <v>1.8582423405647244</v>
      </c>
      <c r="L20" s="70">
        <f>$B$5*'SDG&amp;E DR Allocations 2026'!L18</f>
        <v>1.7439829155206727</v>
      </c>
      <c r="M20" s="70">
        <f>$B$5*'SDG&amp;E DR Allocations 2026'!M18</f>
        <v>1.7381963853836107</v>
      </c>
      <c r="N20" s="70">
        <f>$B$5*'SDG&amp;E DR Allocations 2026'!N18</f>
        <v>1.5403962056636846</v>
      </c>
    </row>
    <row r="21" spans="1:14" x14ac:dyDescent="0.3">
      <c r="A21" s="7" t="s">
        <v>3</v>
      </c>
      <c r="B21" s="88">
        <f>'SDG&amp;E DR Allocations 2024'!B18</f>
        <v>0</v>
      </c>
      <c r="C21" s="70">
        <f>$B$5*'SDG&amp;E DR Allocations 2026'!C19</f>
        <v>-5.487059888793152E-2</v>
      </c>
      <c r="D21" s="70">
        <f>$B$5*'SDG&amp;E DR Allocations 2026'!D19</f>
        <v>-5.4883616063184981E-2</v>
      </c>
      <c r="E21" s="70">
        <f>$B$5*'SDG&amp;E DR Allocations 2026'!E19</f>
        <v>-5.3982910922169627E-2</v>
      </c>
      <c r="F21" s="70">
        <f>$B$5*'SDG&amp;E DR Allocations 2026'!F19</f>
        <v>0.12750843698177464</v>
      </c>
      <c r="G21" s="70">
        <f>$B$5*'SDG&amp;E DR Allocations 2026'!G19</f>
        <v>0.1801587307709385</v>
      </c>
      <c r="H21" s="70">
        <f>$B$5*'SDG&amp;E DR Allocations 2026'!H19</f>
        <v>0.25718576188087428</v>
      </c>
      <c r="I21" s="70">
        <f>$B$5*'SDG&amp;E DR Allocations 2026'!I19</f>
        <v>0.24213766829967481</v>
      </c>
      <c r="J21" s="70">
        <f>$B$5*'SDG&amp;E DR Allocations 2026'!J19</f>
        <v>0.45431574693918192</v>
      </c>
      <c r="K21" s="70">
        <f>$B$5*'SDG&amp;E DR Allocations 2026'!K19</f>
        <v>0.58489022367596666</v>
      </c>
      <c r="L21" s="70">
        <f>$B$5*'SDG&amp;E DR Allocations 2026'!L19</f>
        <v>0.37037172704637039</v>
      </c>
      <c r="M21" s="70">
        <f>$B$5*'SDG&amp;E DR Allocations 2026'!M19</f>
        <v>-1.8471848164871352E-2</v>
      </c>
      <c r="N21" s="70">
        <f>$B$5*'SDG&amp;E DR Allocations 2026'!N19</f>
        <v>-5.5013793002441497E-2</v>
      </c>
    </row>
    <row r="22" spans="1:14" x14ac:dyDescent="0.3">
      <c r="A22" s="7" t="s">
        <v>4</v>
      </c>
      <c r="B22" s="88">
        <f>'SDG&amp;E DR Allocations 2024'!B19</f>
        <v>0</v>
      </c>
      <c r="C22" s="70">
        <f>$B$5*'SDG&amp;E DR Allocations 2026'!C20</f>
        <v>-1.2919216721177049</v>
      </c>
      <c r="D22" s="70">
        <f>$B$5*'SDG&amp;E DR Allocations 2026'!D20</f>
        <v>-1.2922811103343994</v>
      </c>
      <c r="E22" s="70">
        <f>$B$5*'SDG&amp;E DR Allocations 2026'!E20</f>
        <v>-0.93965536690950402</v>
      </c>
      <c r="F22" s="70">
        <f>$B$5*'SDG&amp;E DR Allocations 2026'!F20</f>
        <v>-0.37168949428349768</v>
      </c>
      <c r="G22" s="70">
        <f>$B$5*'SDG&amp;E DR Allocations 2026'!G20</f>
        <v>-0.23989426275193709</v>
      </c>
      <c r="H22" s="70">
        <f>$B$5*'SDG&amp;E DR Allocations 2026'!H20</f>
        <v>-0.17935168656483325</v>
      </c>
      <c r="I22" s="70">
        <f>$B$5*'SDG&amp;E DR Allocations 2026'!I20</f>
        <v>-6.3497118382528431E-2</v>
      </c>
      <c r="J22" s="70">
        <f>$B$5*'SDG&amp;E DR Allocations 2026'!J20</f>
        <v>0.9230209352485832</v>
      </c>
      <c r="K22" s="70">
        <f>$B$5*'SDG&amp;E DR Allocations 2026'!K20</f>
        <v>1.9663304541349385</v>
      </c>
      <c r="L22" s="70">
        <f>$B$5*'SDG&amp;E DR Allocations 2026'!L20</f>
        <v>0.89708688556551941</v>
      </c>
      <c r="M22" s="70">
        <f>$B$5*'SDG&amp;E DR Allocations 2026'!M20</f>
        <v>-0.8080398816168306</v>
      </c>
      <c r="N22" s="70">
        <f>$B$5*'SDG&amp;E DR Allocations 2026'!N20</f>
        <v>-1.2958748669028268</v>
      </c>
    </row>
    <row r="23" spans="1:14" x14ac:dyDescent="0.3">
      <c r="A23" s="7" t="s">
        <v>5</v>
      </c>
      <c r="B23" s="88">
        <f>'SDG&amp;E DR Allocations 2024'!B20</f>
        <v>1</v>
      </c>
      <c r="C23" s="70">
        <f>$B$5*'SDG&amp;E DR Allocations 2026'!C21</f>
        <v>4.088864461738706</v>
      </c>
      <c r="D23" s="70">
        <f>$B$5*'SDG&amp;E DR Allocations 2026'!D21</f>
        <v>3.461882284878198</v>
      </c>
      <c r="E23" s="70">
        <f>$B$5*'SDG&amp;E DR Allocations 2026'!E21</f>
        <v>2.4664605057164977</v>
      </c>
      <c r="F23" s="70">
        <f>$B$5*'SDG&amp;E DR Allocations 2026'!F21</f>
        <v>8.5196813242971938</v>
      </c>
      <c r="G23" s="70">
        <f>$B$5*'SDG&amp;E DR Allocations 2026'!G21</f>
        <v>8.9293744055271151</v>
      </c>
      <c r="H23" s="70">
        <f>$B$5*'SDG&amp;E DR Allocations 2026'!H21</f>
        <v>8.4879751531898968</v>
      </c>
      <c r="I23" s="70">
        <f>$B$5*'SDG&amp;E DR Allocations 2026'!I21</f>
        <v>9.6834250978946628</v>
      </c>
      <c r="J23" s="70">
        <f>$B$5*'SDG&amp;E DR Allocations 2026'!J21</f>
        <v>11.649868938553338</v>
      </c>
      <c r="K23" s="70">
        <f>$B$5*'SDG&amp;E DR Allocations 2026'!K21</f>
        <v>14.035046287608127</v>
      </c>
      <c r="L23" s="70">
        <f>$B$5*'SDG&amp;E DR Allocations 2026'!L21</f>
        <v>12.075789066374325</v>
      </c>
      <c r="M23" s="70">
        <f>$B$5*'SDG&amp;E DR Allocations 2026'!M21</f>
        <v>6.9056597479820221</v>
      </c>
      <c r="N23" s="70">
        <f>$B$5*'SDG&amp;E DR Allocations 2026'!N21</f>
        <v>2.6436910010576273</v>
      </c>
    </row>
    <row r="24" spans="1:14" x14ac:dyDescent="0.3">
      <c r="A24" s="22" t="s">
        <v>25</v>
      </c>
      <c r="B24" s="88">
        <f>'SDG&amp;E DR Allocations 2024'!B21</f>
        <v>1</v>
      </c>
      <c r="C24" s="70">
        <f>$B$5*'SDG&amp;E DR Allocations 2026'!C22</f>
        <v>12.734711631631816</v>
      </c>
      <c r="D24" s="70">
        <f>$B$5*'SDG&amp;E DR Allocations 2026'!D22</f>
        <v>12.011879169130328</v>
      </c>
      <c r="E24" s="70">
        <f>$B$5*'SDG&amp;E DR Allocations 2026'!E22</f>
        <v>10.625981900954251</v>
      </c>
      <c r="F24" s="70">
        <f>$B$5*'SDG&amp;E DR Allocations 2026'!F22</f>
        <v>15.385233733463311</v>
      </c>
      <c r="G24" s="70">
        <f>$B$5*'SDG&amp;E DR Allocations 2026'!G22</f>
        <v>16.729982226562498</v>
      </c>
      <c r="H24" s="70">
        <f>$B$5*'SDG&amp;E DR Allocations 2026'!H22</f>
        <v>16.492975920867892</v>
      </c>
      <c r="I24" s="70">
        <f>$B$5*'SDG&amp;E DR Allocations 2026'!I22</f>
        <v>17.37844967594144</v>
      </c>
      <c r="J24" s="70">
        <f>$B$5*'SDG&amp;E DR Allocations 2026'!J22</f>
        <v>19.190560949993134</v>
      </c>
      <c r="K24" s="70">
        <f>$B$5*'SDG&amp;E DR Allocations 2026'!K22</f>
        <v>21.152029482936872</v>
      </c>
      <c r="L24" s="70">
        <f>$B$5*'SDG&amp;E DR Allocations 2026'!L22</f>
        <v>19.442272955417607</v>
      </c>
      <c r="M24" s="70">
        <f>$B$5*'SDG&amp;E DR Allocations 2026'!M22</f>
        <v>14.821289075088448</v>
      </c>
      <c r="N24" s="70">
        <f>$B$5*'SDG&amp;E DR Allocations 2026'!N22</f>
        <v>11.009657154178569</v>
      </c>
    </row>
    <row r="25" spans="1:14" x14ac:dyDescent="0.3">
      <c r="A25" s="7" t="s">
        <v>6</v>
      </c>
      <c r="B25" s="88">
        <f>'SDG&amp;E DR Allocations 2024'!B22</f>
        <v>0</v>
      </c>
      <c r="C25" s="70">
        <f>$B$5*'SDG&amp;E DR Allocations 2026'!C23</f>
        <v>0</v>
      </c>
      <c r="D25" s="70">
        <f>$B$5*'SDG&amp;E DR Allocations 2026'!D23</f>
        <v>0</v>
      </c>
      <c r="E25" s="70">
        <f>$B$5*'SDG&amp;E DR Allocations 2026'!E23</f>
        <v>0</v>
      </c>
      <c r="F25" s="70">
        <f>$B$5*'SDG&amp;E DR Allocations 2026'!F23</f>
        <v>4.1617803090161692E-2</v>
      </c>
      <c r="G25" s="70">
        <f>$B$5*'SDG&amp;E DR Allocations 2026'!G23</f>
        <v>3.1867122086205707E-2</v>
      </c>
      <c r="H25" s="70">
        <f>$B$5*'SDG&amp;E DR Allocations 2026'!H23</f>
        <v>4.2811426613396923E-2</v>
      </c>
      <c r="I25" s="70">
        <f>$B$5*'SDG&amp;E DR Allocations 2026'!I23</f>
        <v>7.7979464278338476E-2</v>
      </c>
      <c r="J25" s="70">
        <f>$B$5*'SDG&amp;E DR Allocations 2026'!J23</f>
        <v>7.1242538408146247E-2</v>
      </c>
      <c r="K25" s="70">
        <f>$B$5*'SDG&amp;E DR Allocations 2026'!K23</f>
        <v>4.2069781076947629E-2</v>
      </c>
      <c r="L25" s="70">
        <f>$B$5*'SDG&amp;E DR Allocations 2026'!L23</f>
        <v>4.2444425771614419E-2</v>
      </c>
      <c r="M25" s="70">
        <f>$B$5*'SDG&amp;E DR Allocations 2026'!M23</f>
        <v>4.240285436178557E-2</v>
      </c>
      <c r="N25" s="70">
        <f>$B$5*'SDG&amp;E DR Allocations 2026'!N23</f>
        <v>0</v>
      </c>
    </row>
    <row r="26" spans="1:14" x14ac:dyDescent="0.3">
      <c r="A26" s="7" t="s">
        <v>7</v>
      </c>
      <c r="B26" s="88">
        <f>'SDG&amp;E DR Allocations 2024'!B23</f>
        <v>0</v>
      </c>
      <c r="C26" s="70">
        <f>$B$5*'SDG&amp;E DR Allocations 2026'!C24</f>
        <v>0.40533004286885232</v>
      </c>
      <c r="D26" s="70">
        <f>$B$5*'SDG&amp;E DR Allocations 2026'!D24</f>
        <v>0.3957534714639192</v>
      </c>
      <c r="E26" s="70">
        <f>$B$5*'SDG&amp;E DR Allocations 2026'!E24</f>
        <v>0.17174611169099779</v>
      </c>
      <c r="F26" s="70">
        <f>$B$5*'SDG&amp;E DR Allocations 2026'!F24</f>
        <v>0.17213045574724706</v>
      </c>
      <c r="G26" s="70">
        <f>$B$5*'SDG&amp;E DR Allocations 2026'!G24</f>
        <v>0.37284303554892539</v>
      </c>
      <c r="H26" s="70">
        <f>$B$5*'SDG&amp;E DR Allocations 2026'!H24</f>
        <v>0.2953031742274756</v>
      </c>
      <c r="I26" s="70">
        <f>$B$5*'SDG&amp;E DR Allocations 2026'!I24</f>
        <v>0.31085267856717058</v>
      </c>
      <c r="J26" s="70">
        <f>$B$5*'SDG&amp;E DR Allocations 2026'!J24</f>
        <v>0.36300875589251519</v>
      </c>
      <c r="K26" s="70">
        <f>$B$5*'SDG&amp;E DR Allocations 2026'!K24</f>
        <v>0.34133410030603417</v>
      </c>
      <c r="L26" s="70">
        <f>$B$5*'SDG&amp;E DR Allocations 2026'!L24</f>
        <v>0.29371297323703754</v>
      </c>
      <c r="M26" s="70">
        <f>$B$5*'SDG&amp;E DR Allocations 2026'!M24</f>
        <v>0.38565235492587052</v>
      </c>
      <c r="N26" s="70">
        <f>$B$5*'SDG&amp;E DR Allocations 2026'!N24</f>
        <v>0.41868628209829351</v>
      </c>
    </row>
    <row r="27" spans="1:14" x14ac:dyDescent="0.3">
      <c r="A27" s="7" t="s">
        <v>8</v>
      </c>
      <c r="B27" s="88">
        <f>'SDG&amp;E DR Allocations 2024'!B24</f>
        <v>0</v>
      </c>
      <c r="C27" s="70">
        <f>$B$5*'SDG&amp;E DR Allocations 2026'!C25</f>
        <v>7.5698359994888342</v>
      </c>
      <c r="D27" s="70">
        <f>$B$5*'SDG&amp;E DR Allocations 2026'!D25</f>
        <v>7.4099437651634235</v>
      </c>
      <c r="E27" s="70">
        <f>$B$5*'SDG&amp;E DR Allocations 2026'!E25</f>
        <v>2.5761196038723018</v>
      </c>
      <c r="F27" s="70">
        <f>$B$5*'SDG&amp;E DR Allocations 2026'!F25</f>
        <v>2.6318655309677177</v>
      </c>
      <c r="G27" s="70">
        <f>$B$5*'SDG&amp;E DR Allocations 2026'!G25</f>
        <v>6.9402087149620018</v>
      </c>
      <c r="H27" s="70">
        <f>$B$5*'SDG&amp;E DR Allocations 2026'!H25</f>
        <v>1.3253033362627005</v>
      </c>
      <c r="I27" s="70">
        <f>$B$5*'SDG&amp;E DR Allocations 2026'!I25</f>
        <v>1.3777113765478088</v>
      </c>
      <c r="J27" s="70">
        <f>$B$5*'SDG&amp;E DR Allocations 2026'!J25</f>
        <v>1.4757325644493144</v>
      </c>
      <c r="K27" s="70">
        <f>$B$5*'SDG&amp;E DR Allocations 2026'!K25</f>
        <v>1.454360334634776</v>
      </c>
      <c r="L27" s="70">
        <f>$B$5*'SDG&amp;E DR Allocations 2026'!L25</f>
        <v>1.3648811187744165</v>
      </c>
      <c r="M27" s="70">
        <f>$B$5*'SDG&amp;E DR Allocations 2026'!M25</f>
        <v>7.1001392512321502</v>
      </c>
      <c r="N27" s="70">
        <f>$B$5*'SDG&amp;E DR Allocations 2026'!N25</f>
        <v>7.7111962208747871</v>
      </c>
    </row>
    <row r="28" spans="1:14" x14ac:dyDescent="0.3">
      <c r="A28" s="100" t="s">
        <v>53</v>
      </c>
      <c r="B28" s="101"/>
      <c r="C28" s="71">
        <f t="shared" ref="C28:N28" si="1">SUM(C19:C27)</f>
        <v>24.939758230399129</v>
      </c>
      <c r="D28" s="71">
        <f t="shared" si="1"/>
        <v>23.477668859159952</v>
      </c>
      <c r="E28" s="71">
        <f t="shared" si="1"/>
        <v>16.228137568974773</v>
      </c>
      <c r="F28" s="71">
        <f t="shared" si="1"/>
        <v>28.012394940561929</v>
      </c>
      <c r="G28" s="71">
        <f t="shared" si="1"/>
        <v>34.660760264701658</v>
      </c>
      <c r="H28" s="71">
        <f t="shared" si="1"/>
        <v>28.449543171139592</v>
      </c>
      <c r="I28" s="71">
        <f t="shared" si="1"/>
        <v>30.779914108725755</v>
      </c>
      <c r="J28" s="81">
        <f t="shared" si="1"/>
        <v>35.956143284515626</v>
      </c>
      <c r="K28" s="71">
        <f t="shared" si="1"/>
        <v>41.442334626507225</v>
      </c>
      <c r="L28" s="71">
        <f t="shared" si="1"/>
        <v>36.238489937186756</v>
      </c>
      <c r="M28" s="71">
        <f t="shared" si="1"/>
        <v>30.175079051850716</v>
      </c>
      <c r="N28" s="71">
        <f t="shared" si="1"/>
        <v>21.98091601727694</v>
      </c>
    </row>
    <row r="29" spans="1:14" x14ac:dyDescent="0.3">
      <c r="A29" s="45"/>
      <c r="B29" s="45"/>
      <c r="C29" s="55"/>
      <c r="D29" s="55"/>
      <c r="E29" s="55"/>
      <c r="F29" s="55"/>
      <c r="G29" s="55"/>
      <c r="H29" s="55"/>
      <c r="I29" s="55"/>
      <c r="J29" s="56"/>
      <c r="K29" s="55"/>
      <c r="L29" s="55"/>
      <c r="M29" s="55"/>
      <c r="N29" s="55"/>
    </row>
    <row r="30" spans="1:14" ht="28.8" customHeight="1" x14ac:dyDescent="0.3">
      <c r="A30" s="115" t="s">
        <v>45</v>
      </c>
      <c r="B30" s="116"/>
      <c r="C30" s="82">
        <f>SUM(C15,C28)</f>
        <v>24.939758230399129</v>
      </c>
      <c r="D30" s="82">
        <f t="shared" ref="D30:N30" si="2">SUM(D15,D28)</f>
        <v>23.477668859159952</v>
      </c>
      <c r="E30" s="82">
        <f t="shared" si="2"/>
        <v>16.228137568974773</v>
      </c>
      <c r="F30" s="82">
        <f t="shared" si="2"/>
        <v>33.311615204392162</v>
      </c>
      <c r="G30" s="82">
        <f t="shared" si="2"/>
        <v>40.8984770985358</v>
      </c>
      <c r="H30" s="82">
        <f t="shared" si="2"/>
        <v>36.144685715316783</v>
      </c>
      <c r="I30" s="82">
        <f t="shared" si="2"/>
        <v>43.682864663763418</v>
      </c>
      <c r="J30" s="82">
        <f t="shared" si="2"/>
        <v>48.365231853243586</v>
      </c>
      <c r="K30" s="82">
        <f t="shared" si="2"/>
        <v>54.167125746432042</v>
      </c>
      <c r="L30" s="82">
        <f t="shared" si="2"/>
        <v>46.573947325760599</v>
      </c>
      <c r="M30" s="82">
        <f t="shared" si="2"/>
        <v>36.226922834082828</v>
      </c>
      <c r="N30" s="82">
        <f t="shared" si="2"/>
        <v>21.98091601727694</v>
      </c>
    </row>
    <row r="31" spans="1:14" x14ac:dyDescent="0.3">
      <c r="A31" s="46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3">
      <c r="A32" s="92" t="s">
        <v>11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 x14ac:dyDescent="0.3">
      <c r="A33" s="92" t="s">
        <v>13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14" x14ac:dyDescent="0.3">
      <c r="A34" s="91" t="s">
        <v>12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6" spans="1:14" x14ac:dyDescent="0.3">
      <c r="A36" t="s">
        <v>21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3">
      <c r="A37" t="s">
        <v>27</v>
      </c>
      <c r="L37" s="21"/>
    </row>
    <row r="38" spans="1:14" x14ac:dyDescent="0.3">
      <c r="A38" t="s">
        <v>24</v>
      </c>
      <c r="L38" s="20"/>
    </row>
  </sheetData>
  <mergeCells count="10">
    <mergeCell ref="A32:N32"/>
    <mergeCell ref="A33:N33"/>
    <mergeCell ref="A34:N34"/>
    <mergeCell ref="A1:N1"/>
    <mergeCell ref="A2:N2"/>
    <mergeCell ref="A3:N3"/>
    <mergeCell ref="A4:N4"/>
    <mergeCell ref="A15:B15"/>
    <mergeCell ref="A28:B28"/>
    <mergeCell ref="A30:B30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SDG&amp;E DR Allocations 2024</vt:lpstr>
      <vt:lpstr>SDG&amp;E DR Allocations 2024 wDLF</vt:lpstr>
      <vt:lpstr>SDG&amp;E DR Allocations 2025</vt:lpstr>
      <vt:lpstr>SDG&amp;E DR Allocations 2025 wDLF</vt:lpstr>
      <vt:lpstr>SDG&amp;E DR Allocations 2026</vt:lpstr>
      <vt:lpstr>SDG&amp;E DR Allocations 2026 wDLF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Brant, Simone</dc:creator>
  <cp:lastModifiedBy>Guishar, Natalie</cp:lastModifiedBy>
  <dcterms:created xsi:type="dcterms:W3CDTF">2018-06-25T22:00:59Z</dcterms:created>
  <dcterms:modified xsi:type="dcterms:W3CDTF">2023-07-10T04:02:26Z</dcterms:modified>
</cp:coreProperties>
</file>