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2009\Project40_DR\DR_2022\Data request\35_SDG&amp;E DR LIP Allocations for 2023-2025\"/>
    </mc:Choice>
  </mc:AlternateContent>
  <xr:revisionPtr revIDLastSave="0" documentId="13_ncr:1_{8CFA28DB-A926-45CB-9C85-8220A502F22D}" xr6:coauthVersionLast="47" xr6:coauthVersionMax="47" xr10:uidLastSave="{00000000-0000-0000-0000-000000000000}"/>
  <bookViews>
    <workbookView xWindow="-98" yWindow="-98" windowWidth="19396" windowHeight="10395" tabRatio="991" xr2:uid="{00000000-000D-0000-FFFF-FFFF00000000}"/>
  </bookViews>
  <sheets>
    <sheet name="SDG&amp;E 2023 DR Allocations" sheetId="1" r:id="rId1"/>
    <sheet name="SDG&amp;E 2023 DR Allocations wLoss" sheetId="2" r:id="rId2"/>
    <sheet name="SDG&amp;E 2024 DR Allocations" sheetId="3" r:id="rId3"/>
    <sheet name="SDG&amp;E 2024 DR Allocations wLoss" sheetId="4" r:id="rId4"/>
    <sheet name="SDG&amp;E 2025 DR Allocations" sheetId="5" r:id="rId5"/>
    <sheet name="SDG&amp;E 2025 DR Allocations wLos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5" l="1"/>
  <c r="E13" i="5"/>
  <c r="F13" i="5"/>
  <c r="G13" i="5"/>
  <c r="H13" i="5"/>
  <c r="I13" i="5"/>
  <c r="J13" i="5"/>
  <c r="K13" i="5"/>
  <c r="L13" i="5"/>
  <c r="M13" i="5"/>
  <c r="N13" i="5"/>
  <c r="C13" i="5"/>
  <c r="D13" i="3"/>
  <c r="E13" i="3"/>
  <c r="F13" i="3"/>
  <c r="G13" i="3"/>
  <c r="H13" i="3"/>
  <c r="I13" i="3"/>
  <c r="J13" i="3"/>
  <c r="K13" i="3"/>
  <c r="L13" i="3"/>
  <c r="M13" i="3"/>
  <c r="N13" i="3"/>
  <c r="C13" i="3"/>
  <c r="D13" i="1"/>
  <c r="E13" i="1"/>
  <c r="F13" i="1"/>
  <c r="G13" i="1"/>
  <c r="H13" i="1"/>
  <c r="I13" i="1"/>
  <c r="J13" i="1"/>
  <c r="K13" i="1"/>
  <c r="L13" i="1"/>
  <c r="M13" i="1"/>
  <c r="N13" i="1"/>
  <c r="C13" i="1"/>
  <c r="F25" i="6"/>
  <c r="F26" i="6"/>
  <c r="F26" i="4"/>
  <c r="F25" i="2"/>
  <c r="F20" i="2"/>
  <c r="E21" i="2"/>
  <c r="F21" i="2"/>
  <c r="N26" i="6"/>
  <c r="M26" i="6"/>
  <c r="L26" i="6"/>
  <c r="K26" i="6"/>
  <c r="J26" i="6"/>
  <c r="I26" i="6"/>
  <c r="H26" i="6"/>
  <c r="G26" i="6"/>
  <c r="E26" i="6"/>
  <c r="D26" i="6"/>
  <c r="C26" i="6"/>
  <c r="N25" i="6"/>
  <c r="M25" i="6"/>
  <c r="L25" i="6"/>
  <c r="K25" i="6"/>
  <c r="J25" i="6"/>
  <c r="I25" i="6"/>
  <c r="H25" i="6"/>
  <c r="G25" i="6"/>
  <c r="E25" i="6"/>
  <c r="D25" i="6"/>
  <c r="C25" i="6"/>
  <c r="N24" i="6"/>
  <c r="M24" i="6"/>
  <c r="L24" i="6"/>
  <c r="K24" i="6"/>
  <c r="J24" i="6"/>
  <c r="I24" i="6"/>
  <c r="H24" i="6"/>
  <c r="G24" i="6"/>
  <c r="F24" i="6"/>
  <c r="E24" i="6"/>
  <c r="D24" i="6"/>
  <c r="C24" i="6"/>
  <c r="N23" i="6"/>
  <c r="M23" i="6"/>
  <c r="L23" i="6"/>
  <c r="K23" i="6"/>
  <c r="J23" i="6"/>
  <c r="I23" i="6"/>
  <c r="H23" i="6"/>
  <c r="G23" i="6"/>
  <c r="F23" i="6"/>
  <c r="E23" i="6"/>
  <c r="D23" i="6"/>
  <c r="C23" i="6"/>
  <c r="N22" i="6"/>
  <c r="M22" i="6"/>
  <c r="L22" i="6"/>
  <c r="K22" i="6"/>
  <c r="J22" i="6"/>
  <c r="I22" i="6"/>
  <c r="H22" i="6"/>
  <c r="G22" i="6"/>
  <c r="F22" i="6"/>
  <c r="E22" i="6"/>
  <c r="D22" i="6"/>
  <c r="C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K18" i="6"/>
  <c r="J18" i="6"/>
  <c r="I18" i="6"/>
  <c r="H18" i="6"/>
  <c r="F18" i="6"/>
  <c r="E18" i="6"/>
  <c r="D18" i="6"/>
  <c r="C18" i="6"/>
  <c r="N14" i="6"/>
  <c r="M14" i="6"/>
  <c r="L14" i="6"/>
  <c r="K14" i="6"/>
  <c r="J14" i="6"/>
  <c r="I14" i="6"/>
  <c r="H14" i="6"/>
  <c r="G14" i="6"/>
  <c r="F14" i="6"/>
  <c r="E14" i="6"/>
  <c r="D14" i="6"/>
  <c r="C14" i="6"/>
  <c r="N13" i="6"/>
  <c r="M13" i="6"/>
  <c r="L13" i="6"/>
  <c r="K13" i="6"/>
  <c r="J13" i="6"/>
  <c r="I13" i="6"/>
  <c r="H13" i="6"/>
  <c r="G13" i="6"/>
  <c r="F13" i="6"/>
  <c r="E13" i="6"/>
  <c r="D13" i="6"/>
  <c r="C13" i="6"/>
  <c r="N12" i="6"/>
  <c r="M12" i="6"/>
  <c r="L12" i="6"/>
  <c r="K12" i="6"/>
  <c r="J12" i="6"/>
  <c r="I12" i="6"/>
  <c r="H12" i="6"/>
  <c r="G12" i="6"/>
  <c r="F12" i="6"/>
  <c r="E12" i="6"/>
  <c r="D12" i="6"/>
  <c r="C12" i="6"/>
  <c r="N11" i="6"/>
  <c r="M11" i="6"/>
  <c r="L11" i="6"/>
  <c r="K11" i="6"/>
  <c r="J11" i="6"/>
  <c r="I11" i="6"/>
  <c r="H11" i="6"/>
  <c r="G11" i="6"/>
  <c r="F11" i="6"/>
  <c r="E11" i="6"/>
  <c r="D11" i="6"/>
  <c r="C11" i="6"/>
  <c r="N10" i="6"/>
  <c r="M10" i="6"/>
  <c r="L10" i="6"/>
  <c r="K10" i="6"/>
  <c r="J10" i="6"/>
  <c r="I10" i="6"/>
  <c r="H10" i="6"/>
  <c r="G10" i="6"/>
  <c r="D10" i="6"/>
  <c r="C10" i="6"/>
  <c r="N9" i="6"/>
  <c r="M9" i="6"/>
  <c r="L9" i="6"/>
  <c r="K9" i="6"/>
  <c r="J9" i="6"/>
  <c r="I9" i="6"/>
  <c r="H9" i="6"/>
  <c r="G9" i="6"/>
  <c r="D9" i="6"/>
  <c r="C9" i="6"/>
  <c r="N26" i="4"/>
  <c r="M26" i="4"/>
  <c r="L26" i="4"/>
  <c r="K26" i="4"/>
  <c r="J26" i="4"/>
  <c r="I26" i="4"/>
  <c r="H26" i="4"/>
  <c r="G26" i="4"/>
  <c r="E26" i="4"/>
  <c r="D26" i="4"/>
  <c r="C26" i="4"/>
  <c r="N25" i="4"/>
  <c r="M25" i="4"/>
  <c r="L25" i="4"/>
  <c r="K25" i="4"/>
  <c r="J25" i="4"/>
  <c r="I25" i="4"/>
  <c r="H25" i="4"/>
  <c r="G25" i="4"/>
  <c r="F25" i="4"/>
  <c r="E25" i="4"/>
  <c r="D25" i="4"/>
  <c r="C25" i="4"/>
  <c r="N24" i="4"/>
  <c r="M24" i="4"/>
  <c r="L24" i="4"/>
  <c r="K24" i="4"/>
  <c r="J24" i="4"/>
  <c r="I24" i="4"/>
  <c r="H24" i="4"/>
  <c r="G24" i="4"/>
  <c r="F24" i="4"/>
  <c r="E24" i="4"/>
  <c r="D24" i="4"/>
  <c r="C24" i="4"/>
  <c r="N23" i="4"/>
  <c r="M23" i="4"/>
  <c r="L23" i="4"/>
  <c r="K23" i="4"/>
  <c r="J23" i="4"/>
  <c r="I23" i="4"/>
  <c r="H23" i="4"/>
  <c r="G23" i="4"/>
  <c r="F23" i="4"/>
  <c r="E23" i="4"/>
  <c r="D23" i="4"/>
  <c r="C23" i="4"/>
  <c r="N22" i="4"/>
  <c r="M22" i="4"/>
  <c r="L22" i="4"/>
  <c r="K22" i="4"/>
  <c r="J22" i="4"/>
  <c r="I22" i="4"/>
  <c r="H22" i="4"/>
  <c r="G22" i="4"/>
  <c r="F22" i="4"/>
  <c r="E22" i="4"/>
  <c r="D22" i="4"/>
  <c r="C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M18" i="4"/>
  <c r="L18" i="4"/>
  <c r="K18" i="4"/>
  <c r="J18" i="4"/>
  <c r="I18" i="4"/>
  <c r="H18" i="4"/>
  <c r="G18" i="4"/>
  <c r="F18" i="4"/>
  <c r="E18" i="4"/>
  <c r="D18" i="4"/>
  <c r="N14" i="4"/>
  <c r="M14" i="4"/>
  <c r="L14" i="4"/>
  <c r="K14" i="4"/>
  <c r="J14" i="4"/>
  <c r="I14" i="4"/>
  <c r="H14" i="4"/>
  <c r="G14" i="4"/>
  <c r="F14" i="4"/>
  <c r="E14" i="4"/>
  <c r="D14" i="4"/>
  <c r="C14" i="4"/>
  <c r="N13" i="4"/>
  <c r="M13" i="4"/>
  <c r="L13" i="4"/>
  <c r="K13" i="4"/>
  <c r="J13" i="4"/>
  <c r="I13" i="4"/>
  <c r="H13" i="4"/>
  <c r="G13" i="4"/>
  <c r="F13" i="4"/>
  <c r="E13" i="4"/>
  <c r="D13" i="4"/>
  <c r="C13" i="4"/>
  <c r="N12" i="4"/>
  <c r="M12" i="4"/>
  <c r="L12" i="4"/>
  <c r="K12" i="4"/>
  <c r="J12" i="4"/>
  <c r="I12" i="4"/>
  <c r="H12" i="4"/>
  <c r="G12" i="4"/>
  <c r="F12" i="4"/>
  <c r="E12" i="4"/>
  <c r="D12" i="4"/>
  <c r="C12" i="4"/>
  <c r="N11" i="4"/>
  <c r="M11" i="4"/>
  <c r="L11" i="4"/>
  <c r="K11" i="4"/>
  <c r="J11" i="4"/>
  <c r="I11" i="4"/>
  <c r="H11" i="4"/>
  <c r="G11" i="4"/>
  <c r="F11" i="4"/>
  <c r="E11" i="4"/>
  <c r="D11" i="4"/>
  <c r="C11" i="4"/>
  <c r="N10" i="4"/>
  <c r="M10" i="4"/>
  <c r="L10" i="4"/>
  <c r="K10" i="4"/>
  <c r="J10" i="4"/>
  <c r="I10" i="4"/>
  <c r="H10" i="4"/>
  <c r="G10" i="4"/>
  <c r="D10" i="4"/>
  <c r="C10" i="4"/>
  <c r="N9" i="4"/>
  <c r="M9" i="4"/>
  <c r="L9" i="4"/>
  <c r="K9" i="4"/>
  <c r="J9" i="4"/>
  <c r="I9" i="4"/>
  <c r="H9" i="4"/>
  <c r="G9" i="4"/>
  <c r="D9" i="4"/>
  <c r="N25" i="2"/>
  <c r="M25" i="2"/>
  <c r="L25" i="2"/>
  <c r="K25" i="2"/>
  <c r="J25" i="2"/>
  <c r="I25" i="2"/>
  <c r="H25" i="2"/>
  <c r="G25" i="2"/>
  <c r="E25" i="2"/>
  <c r="D25" i="2"/>
  <c r="C25" i="2"/>
  <c r="N24" i="2"/>
  <c r="M24" i="2"/>
  <c r="L24" i="2"/>
  <c r="K24" i="2"/>
  <c r="J24" i="2"/>
  <c r="I24" i="2"/>
  <c r="H24" i="2"/>
  <c r="G24" i="2"/>
  <c r="F24" i="2"/>
  <c r="E24" i="2"/>
  <c r="D24" i="2"/>
  <c r="C24" i="2"/>
  <c r="N23" i="2"/>
  <c r="M23" i="2"/>
  <c r="L23" i="2"/>
  <c r="K23" i="2"/>
  <c r="J23" i="2"/>
  <c r="I23" i="2"/>
  <c r="H23" i="2"/>
  <c r="G23" i="2"/>
  <c r="F23" i="2"/>
  <c r="E23" i="2"/>
  <c r="D23" i="2"/>
  <c r="C23" i="2"/>
  <c r="N22" i="2"/>
  <c r="M22" i="2"/>
  <c r="L22" i="2"/>
  <c r="K22" i="2"/>
  <c r="J22" i="2"/>
  <c r="I22" i="2"/>
  <c r="H22" i="2"/>
  <c r="G22" i="2"/>
  <c r="F22" i="2"/>
  <c r="E22" i="2"/>
  <c r="D22" i="2"/>
  <c r="C22" i="2"/>
  <c r="N21" i="2"/>
  <c r="M21" i="2"/>
  <c r="L21" i="2"/>
  <c r="K21" i="2"/>
  <c r="J21" i="2"/>
  <c r="I21" i="2"/>
  <c r="H21" i="2"/>
  <c r="G21" i="2"/>
  <c r="D21" i="2"/>
  <c r="C21" i="2"/>
  <c r="N20" i="2"/>
  <c r="M20" i="2"/>
  <c r="L20" i="2"/>
  <c r="K20" i="2"/>
  <c r="J20" i="2"/>
  <c r="I20" i="2"/>
  <c r="H20" i="2"/>
  <c r="G20" i="2"/>
  <c r="E20" i="2"/>
  <c r="D20" i="2"/>
  <c r="C20" i="2"/>
  <c r="N19" i="2"/>
  <c r="M19" i="2"/>
  <c r="L19" i="2"/>
  <c r="K19" i="2"/>
  <c r="J19" i="2"/>
  <c r="I19" i="2"/>
  <c r="H19" i="2"/>
  <c r="G19" i="2"/>
  <c r="F19" i="2"/>
  <c r="E19" i="2"/>
  <c r="D19" i="2"/>
  <c r="C19" i="2"/>
  <c r="N18" i="2"/>
  <c r="M18" i="2"/>
  <c r="L18" i="2"/>
  <c r="K18" i="2"/>
  <c r="J18" i="2"/>
  <c r="I18" i="2"/>
  <c r="H18" i="2"/>
  <c r="G18" i="2"/>
  <c r="F18" i="2"/>
  <c r="E18" i="2"/>
  <c r="D18" i="2"/>
  <c r="C18" i="2"/>
  <c r="N17" i="2"/>
  <c r="M17" i="2"/>
  <c r="L17" i="2"/>
  <c r="K17" i="2"/>
  <c r="J17" i="2"/>
  <c r="I17" i="2"/>
  <c r="H17" i="2"/>
  <c r="G17" i="2"/>
  <c r="F17" i="2"/>
  <c r="E17" i="2"/>
  <c r="D17" i="2"/>
  <c r="C17" i="2"/>
  <c r="N13" i="2"/>
  <c r="M13" i="2"/>
  <c r="L13" i="2"/>
  <c r="K13" i="2"/>
  <c r="J13" i="2"/>
  <c r="I13" i="2"/>
  <c r="H13" i="2"/>
  <c r="G13" i="2"/>
  <c r="F13" i="2"/>
  <c r="E13" i="2"/>
  <c r="D13" i="2"/>
  <c r="C13" i="2"/>
  <c r="N12" i="2"/>
  <c r="M12" i="2"/>
  <c r="L12" i="2"/>
  <c r="K12" i="2"/>
  <c r="J12" i="2"/>
  <c r="I12" i="2"/>
  <c r="H12" i="2"/>
  <c r="G12" i="2"/>
  <c r="F12" i="2"/>
  <c r="E12" i="2"/>
  <c r="D12" i="2"/>
  <c r="C12" i="2"/>
  <c r="N11" i="2"/>
  <c r="M11" i="2"/>
  <c r="L11" i="2"/>
  <c r="K11" i="2"/>
  <c r="J11" i="2"/>
  <c r="I11" i="2"/>
  <c r="H11" i="2"/>
  <c r="G11" i="2"/>
  <c r="F11" i="2"/>
  <c r="E11" i="2"/>
  <c r="D11" i="2"/>
  <c r="C11" i="2"/>
  <c r="N10" i="2"/>
  <c r="M10" i="2"/>
  <c r="L10" i="2"/>
  <c r="K10" i="2"/>
  <c r="J10" i="2"/>
  <c r="I10" i="2"/>
  <c r="H10" i="2"/>
  <c r="G10" i="2"/>
  <c r="F10" i="2"/>
  <c r="E10" i="2"/>
  <c r="D10" i="2"/>
  <c r="C10" i="2"/>
  <c r="N9" i="2"/>
  <c r="M9" i="2"/>
  <c r="L9" i="2"/>
  <c r="K9" i="2"/>
  <c r="J9" i="2"/>
  <c r="I9" i="2"/>
  <c r="H9" i="2"/>
  <c r="G9" i="2"/>
  <c r="D9" i="2"/>
  <c r="C9" i="2"/>
  <c r="N8" i="2"/>
  <c r="M8" i="2"/>
  <c r="L8" i="2"/>
  <c r="K8" i="2"/>
  <c r="J8" i="2"/>
  <c r="I8" i="2"/>
  <c r="H8" i="2"/>
  <c r="G8" i="2"/>
  <c r="D8" i="2"/>
  <c r="C8" i="2"/>
  <c r="E9" i="4"/>
  <c r="E10" i="4"/>
  <c r="F10" i="4"/>
  <c r="E9" i="6"/>
  <c r="F9" i="6"/>
  <c r="E10" i="6"/>
  <c r="F10" i="6"/>
  <c r="E8" i="2"/>
  <c r="F8" i="2"/>
  <c r="E9" i="2"/>
  <c r="F9" i="2"/>
  <c r="L25" i="5" l="1"/>
  <c r="D15" i="6"/>
  <c r="E15" i="6"/>
  <c r="C25" i="3"/>
  <c r="H15" i="4"/>
  <c r="L15" i="4"/>
  <c r="D27" i="4"/>
  <c r="G15" i="6"/>
  <c r="C27" i="6"/>
  <c r="K27" i="6"/>
  <c r="H15" i="6"/>
  <c r="D27" i="6"/>
  <c r="H27" i="6"/>
  <c r="I15" i="6"/>
  <c r="E27" i="6"/>
  <c r="M27" i="6"/>
  <c r="F27" i="6"/>
  <c r="J15" i="6"/>
  <c r="K15" i="6"/>
  <c r="N15" i="6"/>
  <c r="I27" i="6"/>
  <c r="J27" i="6"/>
  <c r="G25" i="5"/>
  <c r="G27" i="5" s="1"/>
  <c r="C15" i="6"/>
  <c r="L18" i="6"/>
  <c r="L27" i="6" s="1"/>
  <c r="K25" i="5"/>
  <c r="F15" i="6"/>
  <c r="K27" i="5"/>
  <c r="C25" i="5"/>
  <c r="G18" i="6"/>
  <c r="G27" i="6" s="1"/>
  <c r="N27" i="6"/>
  <c r="D25" i="5"/>
  <c r="H25" i="5"/>
  <c r="L15" i="6"/>
  <c r="E25" i="5"/>
  <c r="M25" i="5"/>
  <c r="I25" i="5"/>
  <c r="M15" i="6"/>
  <c r="F25" i="5"/>
  <c r="N25" i="5"/>
  <c r="J25" i="5"/>
  <c r="I15" i="4"/>
  <c r="F27" i="4"/>
  <c r="H27" i="4"/>
  <c r="K27" i="4"/>
  <c r="L27" i="4"/>
  <c r="M15" i="4"/>
  <c r="N15" i="4"/>
  <c r="D15" i="4"/>
  <c r="M27" i="4"/>
  <c r="I27" i="4"/>
  <c r="E27" i="4"/>
  <c r="J27" i="4"/>
  <c r="G27" i="4"/>
  <c r="K15" i="4"/>
  <c r="J15" i="4"/>
  <c r="E15" i="4"/>
  <c r="G15" i="4"/>
  <c r="C18" i="4"/>
  <c r="C27" i="4" s="1"/>
  <c r="N25" i="3"/>
  <c r="N27" i="3" s="1"/>
  <c r="F25" i="3"/>
  <c r="J25" i="3"/>
  <c r="C9" i="4"/>
  <c r="C15" i="4" s="1"/>
  <c r="K25" i="3"/>
  <c r="G25" i="3"/>
  <c r="D25" i="3"/>
  <c r="L25" i="3"/>
  <c r="H25" i="3"/>
  <c r="F9" i="4"/>
  <c r="F15" i="4" s="1"/>
  <c r="N18" i="4"/>
  <c r="N27" i="4" s="1"/>
  <c r="E25" i="3"/>
  <c r="M25" i="3"/>
  <c r="I25" i="3"/>
  <c r="K29" i="4" l="1"/>
  <c r="E29" i="6"/>
  <c r="N29" i="6"/>
  <c r="D29" i="6"/>
  <c r="G29" i="6"/>
  <c r="L29" i="4"/>
  <c r="L27" i="5"/>
  <c r="D27" i="5"/>
  <c r="M27" i="5"/>
  <c r="D27" i="3"/>
  <c r="G29" i="4"/>
  <c r="J29" i="4"/>
  <c r="M29" i="4"/>
  <c r="C27" i="3"/>
  <c r="K27" i="3"/>
  <c r="F27" i="5"/>
  <c r="I27" i="5"/>
  <c r="J27" i="5"/>
  <c r="H27" i="5"/>
  <c r="H29" i="4"/>
  <c r="F27" i="3"/>
  <c r="J27" i="3"/>
  <c r="I29" i="4"/>
  <c r="L27" i="3"/>
  <c r="D29" i="4"/>
  <c r="G27" i="3"/>
  <c r="M29" i="6"/>
  <c r="C29" i="6"/>
  <c r="I29" i="6"/>
  <c r="K29" i="6"/>
  <c r="M27" i="3"/>
  <c r="E27" i="3"/>
  <c r="E29" i="4"/>
  <c r="N29" i="4"/>
  <c r="I27" i="3"/>
  <c r="F29" i="4"/>
  <c r="L29" i="6"/>
  <c r="E27" i="5"/>
  <c r="F29" i="6"/>
  <c r="C27" i="5"/>
  <c r="H29" i="6"/>
  <c r="J29" i="6"/>
  <c r="N27" i="5"/>
  <c r="C29" i="4"/>
  <c r="H27" i="3"/>
  <c r="N14" i="2" l="1"/>
  <c r="N26" i="2"/>
  <c r="M14" i="2"/>
  <c r="M26" i="2"/>
  <c r="L14" i="2"/>
  <c r="L26" i="2"/>
  <c r="K14" i="2"/>
  <c r="K26" i="2"/>
  <c r="J14" i="2"/>
  <c r="J26" i="2"/>
  <c r="I14" i="2"/>
  <c r="I26" i="2"/>
  <c r="H14" i="2"/>
  <c r="H26" i="2"/>
  <c r="G14" i="2"/>
  <c r="G26" i="2"/>
  <c r="F14" i="2"/>
  <c r="F26" i="2"/>
  <c r="E14" i="2"/>
  <c r="E26" i="2"/>
  <c r="D14" i="2"/>
  <c r="D26" i="2"/>
  <c r="C14" i="2"/>
  <c r="C26" i="2"/>
  <c r="J25" i="1"/>
  <c r="D25" i="1"/>
  <c r="E25" i="1"/>
  <c r="F25" i="1"/>
  <c r="G25" i="1"/>
  <c r="H25" i="1"/>
  <c r="I25" i="1"/>
  <c r="K25" i="1"/>
  <c r="L25" i="1"/>
  <c r="M25" i="1"/>
  <c r="N25" i="1"/>
  <c r="C25" i="1"/>
  <c r="N28" i="2" l="1"/>
  <c r="M28" i="2"/>
  <c r="H27" i="1"/>
  <c r="L28" i="2"/>
  <c r="I28" i="2"/>
  <c r="E28" i="2"/>
  <c r="H28" i="2"/>
  <c r="D28" i="2"/>
  <c r="G28" i="2"/>
  <c r="J28" i="2"/>
  <c r="F28" i="2"/>
  <c r="E27" i="1"/>
  <c r="C28" i="2"/>
  <c r="K28" i="2"/>
  <c r="C27" i="1"/>
  <c r="J27" i="1"/>
  <c r="F27" i="1"/>
  <c r="G27" i="1"/>
  <c r="L27" i="1"/>
  <c r="D27" i="1"/>
  <c r="K27" i="1"/>
  <c r="I27" i="1"/>
  <c r="N27" i="1"/>
  <c r="M27" i="1"/>
</calcChain>
</file>

<file path=xl/sharedStrings.xml><?xml version="1.0" encoding="utf-8"?>
<sst xmlns="http://schemas.openxmlformats.org/spreadsheetml/2006/main" count="196" uniqueCount="66">
  <si>
    <t>BIP</t>
  </si>
  <si>
    <t>CBP Day Of</t>
  </si>
  <si>
    <t>CBP Day Ahead</t>
  </si>
  <si>
    <t>Air Conditioning (AC) Cycling Day Of ("AC Saver DO") -- Commercial</t>
  </si>
  <si>
    <t>Air Conditioning (AC) Cycling Day Of ("AC Saver DO") -- Residential</t>
  </si>
  <si>
    <t>Air Conditioning (AC) Cycling Day Ahead ("AC Saver DA") -- Commercial</t>
  </si>
  <si>
    <t>Air Conditioning (AC) Cycling Day Ahead ("AC Saver DA") -- Residential</t>
  </si>
  <si>
    <t>2023 Total Event and Non Event-Based Programs</t>
  </si>
  <si>
    <t>2023 Total Event Based Programs/Supply-Side Resources</t>
  </si>
  <si>
    <t>Event-Based Programs/Supply-Side Resources</t>
  </si>
  <si>
    <t>Non Event-Based Programs/Load-Modifying Resources</t>
  </si>
  <si>
    <t>Note: RA benefits for Non Event Event-Based Programs/Load Modifying Resources will be reflected in the CEC load forecast adjustments.</t>
  </si>
  <si>
    <t>Payments</t>
  </si>
  <si>
    <t>2024 Total Event Based Programs/Supply-Side Resources</t>
  </si>
  <si>
    <t>2024 Total Event and Non Event-Based Programs</t>
  </si>
  <si>
    <t>2023 Total Non Event-Based Programs/Supply-Side Resources</t>
  </si>
  <si>
    <t>CPPD*** Medium (Excluding TD)</t>
  </si>
  <si>
    <t>CPPD Large (Excluding TD)</t>
  </si>
  <si>
    <t>Default Small Agricultural TOU and CPP Rates (Excluding TD)</t>
  </si>
  <si>
    <t>Default Small Commercial TOU and CPP Rates (Excluding TD)</t>
  </si>
  <si>
    <t>EVTOU2 (Including NEM plus Non-NEM)</t>
  </si>
  <si>
    <t>EVTOU5 &amp; EVTOU2 to EVTOU5 (Including NEM plus Non-NEM)</t>
  </si>
  <si>
    <t>TD Commercial on PSW (Small Commercial CPP) plus CPP  (Large and Medium)</t>
  </si>
  <si>
    <t>TOU and Res CPP Combined TD customers on PSH</t>
  </si>
  <si>
    <t>TOU and Res CPP Combined excluding TD customers on PSH</t>
  </si>
  <si>
    <t>Program Name (Event-Based, Supply-Side Resources)</t>
  </si>
  <si>
    <t>Program Name (Non Event-Based, Load-Modifying Resources)</t>
  </si>
  <si>
    <t>2023 Total Event-Based, Supply-Side Resources</t>
  </si>
  <si>
    <t>2023 Total Non Event-Based, Load-Modifying Resources</t>
  </si>
  <si>
    <t>2023 Total for Event and Non Event-Based Programs</t>
  </si>
  <si>
    <t>SDG&amp;E T+D Loss Factor</t>
  </si>
  <si>
    <t xml:space="preserve">SDG&amp;E DR Allocations for PY2023, Estimated According to Final Reports of the Load Impact Protocols (LIPs) </t>
  </si>
  <si>
    <t>Average of Hourly Ex Ante Load Impacts (MW) from 4-9 PM for Jan to Feb and May to Dec; and from 5-10 PM for Mar and Apr at the Portfolio Level on Monthly Peak Load Days Under 1-in-2 Utility Weather Year Conditions</t>
  </si>
  <si>
    <t xml:space="preserve">SDG&amp;E DR Allocations for PY2024, Estimated According to Final Reports of the Load Impact Protocols (LIPs) </t>
  </si>
  <si>
    <r>
      <rPr>
        <b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>: Please complete the Payments and Local Capacity Area (LCA) columns below, inclusive of Loss Factors. If payment for a program is from bundled customers only, enter 0. If payment is from distribution customers, enter 1. Please include Transmission + Distribution (T+D) Loss Factors as directed by D. 15-06-063. SDG&amp;E's (T+D) Factor is 1.096.</t>
    </r>
  </si>
  <si>
    <r>
      <rPr>
        <b/>
        <sz val="11"/>
        <rFont val="Calibri"/>
        <family val="2"/>
        <scheme val="minor"/>
      </rPr>
      <t>Instructions</t>
    </r>
    <r>
      <rPr>
        <sz val="11"/>
        <rFont val="Calibri"/>
        <family val="2"/>
        <scheme val="minor"/>
      </rPr>
      <t xml:space="preserve">: Please complete the Payments and Local Capacity Area (LCA) columns below. If payment for a program is from bundled customers only, enter 0. If payment is from distribution customers, enter 1. </t>
    </r>
  </si>
  <si>
    <t xml:space="preserve">SDG&amp;E DR Allocations for PY2025, Estimated According to Final Reports of the Load Impact Protocols (LIPs) </t>
  </si>
  <si>
    <t>2024 Total Event-Based, Supply-Side Resources</t>
  </si>
  <si>
    <t>2024 Total Non Event-Based, Load-Modifying Resources</t>
  </si>
  <si>
    <t>2024 Total for Event and Non Event-Based Programs</t>
  </si>
  <si>
    <t>2024 Total Non Event-Based Programs/Supply-Side Resources</t>
  </si>
  <si>
    <t>Average of Hourly Ex Ante Load Impacts (MW) from 4-9 PM for Jan to Feb and May to Dec; and from 5-10 PM for Mar and Apr at the Portfolio Level on Monthly Peak Load Days Under 1-in-2 Utility Weather Year Conditions.</t>
  </si>
  <si>
    <t>2025 Total Event-Based, Supply-Side Resources</t>
  </si>
  <si>
    <t>2025 Total Non Event-Based, Load-Modifying Resources</t>
  </si>
  <si>
    <t>2025 Total for Event and Non Event-Based Programs</t>
  </si>
  <si>
    <t>Payment - if payment for this program is from bundled customers only, enter 0, if all distribution customers, enter 1.</t>
  </si>
  <si>
    <t>RA benefits for these programs/resources will be reflected in the CEC load forecast adjustments.</t>
  </si>
  <si>
    <t>*CPP Implementation costs recovered from all customers, and annual over- or under-collections are recovered from only bundled customers.</t>
  </si>
  <si>
    <t>CPPD* Medium (Excluding TD)</t>
  </si>
  <si>
    <t>CPPD* Large (Excluding TD)</t>
  </si>
  <si>
    <t>Default Small Agricultural TOU and CPP* Rates (Excluding TD)</t>
  </si>
  <si>
    <t>Default Small Commercial TOU and CPP* Rates (Excluding TD)</t>
  </si>
  <si>
    <t>TD Commercial on PSW (Small Commercial CPP) plus CPP*  (Large and Medium)</t>
  </si>
  <si>
    <t>TOU and Res CPP* Combined TD customers on PSH</t>
  </si>
  <si>
    <t>TOU and Res CPP* Combined excluding TD customers on PSH</t>
  </si>
  <si>
    <t xml:space="preserve"> *CPP Implementation costs recovered from all customers, and annual over- or under-collections are recovered from only bundled customers.</t>
  </si>
  <si>
    <t>CPPD Medium (Excluding TD)</t>
  </si>
  <si>
    <t>Grey Highlighted information is considered confidential and/or privileged information pursuant to applicable provisions of D.06-06-066, G.O. 66-D and PUC Code Section 583 and Section 454.5 (g)</t>
  </si>
  <si>
    <t>1) SDG&amp;E 2023 DR Allocations are based on PY21 DR LI estimates filed on April 1st, 2022.</t>
  </si>
  <si>
    <t>1) SDG&amp;E 2024 DR Allocations are based on PY21 DR LI estimates filed on April 1st, 2022.</t>
  </si>
  <si>
    <t>1) SDG&amp;E 2025 DR Allocations are based on PY21 DR LI estimates filed on April 1st, 2022.</t>
  </si>
  <si>
    <t>Footnotes:</t>
  </si>
  <si>
    <t>2) Postive estimates represent a load impact reduction and negative estimates represent a load impact increase.</t>
  </si>
  <si>
    <t>3)The 2025 Total Event Based Programs/Supply-Side Resources excludes the BIP MW's due to confidentiality</t>
  </si>
  <si>
    <t>3)The 2024 Total Event Based Programs/Supply-Side Resources excludes the BIP MW's due to confidentiality</t>
  </si>
  <si>
    <t>3)The 2023 Total Event Based Programs/Supply-Side Resources excludes the BIP MW's due to confidentiality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</si>
</sst>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mbria"/>
      <scheme val="major"/>
    </font>
    <font>
      <b/>
      <sz val="11"/>
      <name val="Cambria"/>
      <scheme val="major"/>
    </font>
    <font>
      <sz val="12"/>
      <name val="Arial"/>
    </font>
    <font>
      <b/>
      <sz val="12"/>
      <color rgb="FF000000"/>
      <name val="Arial"/>
    </font>
    <font>
      <sz val="12"/>
      <color theme="1"/>
      <name val="Arial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1"/>
      <color rgb="FF0000CC"/>
      <name val="Calibri"/>
      <family val="2"/>
      <scheme val="minor"/>
    </font>
    <font>
      <sz val="10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indexed="42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87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6" fillId="0" borderId="0"/>
    <xf numFmtId="0" fontId="17" fillId="0" borderId="0"/>
    <xf numFmtId="0" fontId="18" fillId="17" borderId="0" applyNumberFormat="0" applyBorder="0" applyAlignment="0" applyProtection="0"/>
  </cellStyleXfs>
  <cellXfs count="165">
    <xf numFmtId="0" fontId="0" fillId="0" borderId="0" xfId="0"/>
    <xf numFmtId="2" fontId="2" fillId="0" borderId="0" xfId="0" applyNumberFormat="1" applyFont="1" applyFill="1" applyBorder="1" applyAlignment="1">
      <alignment horizontal="center"/>
    </xf>
    <xf numFmtId="2" fontId="0" fillId="0" borderId="0" xfId="0" applyNumberFormat="1"/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vertical="top" wrapText="1"/>
    </xf>
    <xf numFmtId="2" fontId="8" fillId="0" borderId="0" xfId="0" applyNumberFormat="1" applyFont="1" applyFill="1" applyBorder="1" applyAlignment="1">
      <alignment horizontal="left"/>
    </xf>
    <xf numFmtId="2" fontId="12" fillId="13" borderId="1" xfId="0" applyNumberFormat="1" applyFont="1" applyFill="1" applyBorder="1" applyAlignment="1">
      <alignment horizontal="left" vertical="center"/>
    </xf>
    <xf numFmtId="2" fontId="12" fillId="0" borderId="1" xfId="0" applyNumberFormat="1" applyFont="1" applyFill="1" applyBorder="1" applyAlignment="1">
      <alignment horizontal="left" vertical="center" wrapText="1"/>
    </xf>
    <xf numFmtId="2" fontId="12" fillId="13" borderId="1" xfId="0" applyNumberFormat="1" applyFont="1" applyFill="1" applyBorder="1" applyAlignment="1">
      <alignment horizontal="left" vertical="center" wrapText="1"/>
    </xf>
    <xf numFmtId="0" fontId="15" fillId="16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15" fillId="5" borderId="4" xfId="0" applyFont="1" applyFill="1" applyBorder="1" applyAlignment="1">
      <alignment horizontal="left" vertical="center" wrapText="1"/>
    </xf>
    <xf numFmtId="2" fontId="12" fillId="18" borderId="4" xfId="0" applyNumberFormat="1" applyFont="1" applyFill="1" applyBorder="1" applyAlignment="1">
      <alignment horizontal="left" vertical="center"/>
    </xf>
    <xf numFmtId="0" fontId="0" fillId="0" borderId="0" xfId="0"/>
    <xf numFmtId="0" fontId="0" fillId="0" borderId="0" xfId="0" applyAlignment="1"/>
    <xf numFmtId="0" fontId="15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/>
    </xf>
    <xf numFmtId="2" fontId="15" fillId="0" borderId="0" xfId="0" applyNumberFormat="1" applyFont="1" applyFill="1" applyBorder="1" applyAlignment="1">
      <alignment horizontal="left"/>
    </xf>
    <xf numFmtId="0" fontId="15" fillId="7" borderId="1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2" fontId="12" fillId="13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2" fontId="14" fillId="16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2" fontId="15" fillId="5" borderId="5" xfId="0" applyNumberFormat="1" applyFont="1" applyFill="1" applyBorder="1" applyAlignment="1">
      <alignment horizontal="center" vertical="center"/>
    </xf>
    <xf numFmtId="2" fontId="15" fillId="15" borderId="5" xfId="0" applyNumberFormat="1" applyFont="1" applyFill="1" applyBorder="1" applyAlignment="1">
      <alignment horizontal="center" vertical="center"/>
    </xf>
    <xf numFmtId="2" fontId="15" fillId="10" borderId="0" xfId="0" applyNumberFormat="1" applyFont="1" applyFill="1" applyBorder="1" applyAlignment="1">
      <alignment horizontal="center" vertical="center"/>
    </xf>
    <xf numFmtId="2" fontId="14" fillId="7" borderId="1" xfId="0" applyNumberFormat="1" applyFont="1" applyFill="1" applyBorder="1" applyAlignment="1">
      <alignment horizontal="center" vertical="center"/>
    </xf>
    <xf numFmtId="2" fontId="11" fillId="0" borderId="1" xfId="1" applyNumberFormat="1" applyFont="1" applyFill="1" applyBorder="1" applyAlignment="1">
      <alignment horizontal="center" vertical="center" wrapText="1"/>
    </xf>
    <xf numFmtId="2" fontId="11" fillId="18" borderId="1" xfId="0" applyNumberFormat="1" applyFont="1" applyFill="1" applyBorder="1" applyAlignment="1">
      <alignment horizontal="center" vertical="center"/>
    </xf>
    <xf numFmtId="2" fontId="11" fillId="18" borderId="1" xfId="1" applyNumberFormat="1" applyFont="1" applyFill="1" applyBorder="1" applyAlignment="1">
      <alignment horizontal="center" vertical="center" wrapText="1"/>
    </xf>
    <xf numFmtId="2" fontId="11" fillId="19" borderId="1" xfId="0" applyNumberFormat="1" applyFont="1" applyFill="1" applyBorder="1" applyAlignment="1">
      <alignment horizontal="center" vertical="center"/>
    </xf>
    <xf numFmtId="2" fontId="11" fillId="19" borderId="1" xfId="1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wrapText="1"/>
    </xf>
    <xf numFmtId="17" fontId="14" fillId="3" borderId="1" xfId="0" applyNumberFormat="1" applyFont="1" applyFill="1" applyBorder="1" applyAlignment="1">
      <alignment horizontal="left" wrapText="1"/>
    </xf>
    <xf numFmtId="2" fontId="12" fillId="0" borderId="1" xfId="0" applyNumberFormat="1" applyFont="1" applyFill="1" applyBorder="1" applyAlignment="1">
      <alignment horizontal="left" wrapText="1"/>
    </xf>
    <xf numFmtId="2" fontId="12" fillId="8" borderId="1" xfId="0" applyNumberFormat="1" applyFont="1" applyFill="1" applyBorder="1" applyAlignment="1">
      <alignment horizontal="left" wrapText="1"/>
    </xf>
    <xf numFmtId="0" fontId="15" fillId="5" borderId="4" xfId="0" applyFont="1" applyFill="1" applyBorder="1" applyAlignment="1">
      <alignment horizontal="left" wrapText="1"/>
    </xf>
    <xf numFmtId="0" fontId="14" fillId="6" borderId="1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left" wrapText="1"/>
    </xf>
    <xf numFmtId="0" fontId="15" fillId="6" borderId="5" xfId="0" applyFont="1" applyFill="1" applyBorder="1" applyAlignment="1">
      <alignment horizontal="left" wrapText="1"/>
    </xf>
    <xf numFmtId="0" fontId="14" fillId="20" borderId="1" xfId="0" applyFont="1" applyFill="1" applyBorder="1" applyAlignment="1">
      <alignment horizontal="left" vertical="center" wrapText="1"/>
    </xf>
    <xf numFmtId="0" fontId="14" fillId="20" borderId="1" xfId="0" applyFont="1" applyFill="1" applyBorder="1" applyAlignment="1">
      <alignment horizontal="center" vertical="center" wrapText="1"/>
    </xf>
    <xf numFmtId="17" fontId="14" fillId="20" borderId="1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2" fontId="12" fillId="14" borderId="2" xfId="0" applyNumberFormat="1" applyFont="1" applyFill="1" applyBorder="1" applyAlignment="1">
      <alignment horizontal="center" vertical="center"/>
    </xf>
    <xf numFmtId="2" fontId="12" fillId="8" borderId="1" xfId="0" applyNumberFormat="1" applyFont="1" applyFill="1" applyBorder="1" applyAlignment="1">
      <alignment horizontal="center" vertical="center"/>
    </xf>
    <xf numFmtId="2" fontId="12" fillId="11" borderId="1" xfId="0" applyNumberFormat="1" applyFont="1" applyFill="1" applyBorder="1" applyAlignment="1">
      <alignment horizontal="left"/>
    </xf>
    <xf numFmtId="2" fontId="12" fillId="12" borderId="1" xfId="0" applyNumberFormat="1" applyFont="1" applyFill="1" applyBorder="1" applyAlignment="1">
      <alignment horizontal="left" wrapText="1"/>
    </xf>
    <xf numFmtId="2" fontId="12" fillId="11" borderId="1" xfId="0" applyNumberFormat="1" applyFont="1" applyFill="1" applyBorder="1" applyAlignment="1">
      <alignment horizontal="left" wrapText="1"/>
    </xf>
    <xf numFmtId="0" fontId="15" fillId="15" borderId="1" xfId="0" applyFont="1" applyFill="1" applyBorder="1" applyAlignment="1">
      <alignment horizontal="left" wrapText="1"/>
    </xf>
    <xf numFmtId="17" fontId="14" fillId="21" borderId="1" xfId="0" applyNumberFormat="1" applyFont="1" applyFill="1" applyBorder="1" applyAlignment="1">
      <alignment horizontal="left" wrapText="1"/>
    </xf>
    <xf numFmtId="17" fontId="14" fillId="20" borderId="1" xfId="0" applyNumberFormat="1" applyFont="1" applyFill="1" applyBorder="1" applyAlignment="1">
      <alignment horizontal="left" wrapText="1"/>
    </xf>
    <xf numFmtId="0" fontId="15" fillId="9" borderId="1" xfId="0" applyFont="1" applyFill="1" applyBorder="1" applyAlignment="1">
      <alignment horizontal="left" wrapText="1"/>
    </xf>
    <xf numFmtId="0" fontId="15" fillId="9" borderId="1" xfId="0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/>
    </xf>
    <xf numFmtId="17" fontId="14" fillId="20" borderId="6" xfId="0" applyNumberFormat="1" applyFont="1" applyFill="1" applyBorder="1" applyAlignment="1">
      <alignment horizontal="center" vertical="center" wrapText="1"/>
    </xf>
    <xf numFmtId="2" fontId="15" fillId="5" borderId="6" xfId="0" applyNumberFormat="1" applyFont="1" applyFill="1" applyBorder="1" applyAlignment="1">
      <alignment horizontal="center" vertical="center"/>
    </xf>
    <xf numFmtId="2" fontId="15" fillId="0" borderId="6" xfId="0" applyNumberFormat="1" applyFont="1" applyFill="1" applyBorder="1" applyAlignment="1">
      <alignment horizontal="center" vertical="center"/>
    </xf>
    <xf numFmtId="2" fontId="11" fillId="0" borderId="2" xfId="1" applyNumberFormat="1" applyFont="1" applyFill="1" applyBorder="1" applyAlignment="1">
      <alignment horizontal="center" vertical="center" wrapText="1"/>
    </xf>
    <xf numFmtId="2" fontId="11" fillId="14" borderId="1" xfId="1" applyNumberFormat="1" applyFont="1" applyFill="1" applyBorder="1" applyAlignment="1">
      <alignment horizontal="center" vertical="center" wrapText="1"/>
    </xf>
    <xf numFmtId="2" fontId="11" fillId="14" borderId="2" xfId="1" applyNumberFormat="1" applyFont="1" applyFill="1" applyBorder="1" applyAlignment="1">
      <alignment horizontal="center" vertical="center" wrapText="1"/>
    </xf>
    <xf numFmtId="0" fontId="19" fillId="0" borderId="0" xfId="0" applyFont="1"/>
    <xf numFmtId="0" fontId="0" fillId="0" borderId="0" xfId="0" applyFill="1"/>
    <xf numFmtId="0" fontId="15" fillId="0" borderId="7" xfId="0" applyFont="1" applyFill="1" applyBorder="1" applyAlignment="1"/>
    <xf numFmtId="0" fontId="19" fillId="0" borderId="7" xfId="0" applyFont="1" applyFill="1" applyBorder="1" applyAlignment="1"/>
    <xf numFmtId="0" fontId="15" fillId="0" borderId="8" xfId="0" applyFont="1" applyFill="1" applyBorder="1" applyAlignment="1"/>
    <xf numFmtId="2" fontId="12" fillId="11" borderId="1" xfId="0" applyNumberFormat="1" applyFont="1" applyFill="1" applyBorder="1" applyAlignment="1">
      <alignment horizontal="center"/>
    </xf>
    <xf numFmtId="2" fontId="12" fillId="11" borderId="1" xfId="0" applyNumberFormat="1" applyFont="1" applyFill="1" applyBorder="1" applyAlignment="1">
      <alignment horizontal="right"/>
    </xf>
    <xf numFmtId="2" fontId="12" fillId="11" borderId="1" xfId="1" applyNumberFormat="1" applyFont="1" applyFill="1" applyBorder="1" applyAlignment="1">
      <alignment horizontal="right" wrapText="1"/>
    </xf>
    <xf numFmtId="2" fontId="12" fillId="12" borderId="1" xfId="1" applyNumberFormat="1" applyFont="1" applyFill="1" applyBorder="1" applyAlignment="1">
      <alignment horizontal="right" wrapText="1"/>
    </xf>
    <xf numFmtId="2" fontId="12" fillId="0" borderId="1" xfId="0" applyNumberFormat="1" applyFont="1" applyFill="1" applyBorder="1" applyAlignment="1">
      <alignment horizontal="right"/>
    </xf>
    <xf numFmtId="2" fontId="12" fillId="4" borderId="2" xfId="1" applyNumberFormat="1" applyFont="1" applyFill="1" applyBorder="1" applyAlignment="1">
      <alignment horizontal="right" wrapText="1"/>
    </xf>
    <xf numFmtId="2" fontId="12" fillId="0" borderId="2" xfId="1" applyNumberFormat="1" applyFont="1" applyFill="1" applyBorder="1" applyAlignment="1">
      <alignment horizontal="right" wrapText="1"/>
    </xf>
    <xf numFmtId="2" fontId="12" fillId="11" borderId="2" xfId="1" applyNumberFormat="1" applyFont="1" applyFill="1" applyBorder="1" applyAlignment="1">
      <alignment horizontal="right" wrapText="1"/>
    </xf>
    <xf numFmtId="2" fontId="12" fillId="12" borderId="1" xfId="0" applyNumberFormat="1" applyFont="1" applyFill="1" applyBorder="1" applyAlignment="1">
      <alignment horizontal="right"/>
    </xf>
    <xf numFmtId="2" fontId="12" fillId="12" borderId="2" xfId="1" applyNumberFormat="1" applyFont="1" applyFill="1" applyBorder="1" applyAlignment="1">
      <alignment horizontal="right" wrapText="1"/>
    </xf>
    <xf numFmtId="2" fontId="12" fillId="8" borderId="1" xfId="0" applyNumberFormat="1" applyFont="1" applyFill="1" applyBorder="1" applyAlignment="1">
      <alignment horizontal="right"/>
    </xf>
    <xf numFmtId="2" fontId="12" fillId="8" borderId="1" xfId="1" applyNumberFormat="1" applyFont="1" applyFill="1" applyBorder="1" applyAlignment="1">
      <alignment horizontal="right" wrapText="1"/>
    </xf>
    <xf numFmtId="2" fontId="12" fillId="0" borderId="1" xfId="1" applyNumberFormat="1" applyFont="1" applyFill="1" applyBorder="1" applyAlignment="1">
      <alignment horizontal="right" wrapText="1"/>
    </xf>
    <xf numFmtId="2" fontId="14" fillId="15" borderId="1" xfId="0" applyNumberFormat="1" applyFont="1" applyFill="1" applyBorder="1" applyAlignment="1">
      <alignment horizontal="right"/>
    </xf>
    <xf numFmtId="2" fontId="14" fillId="7" borderId="1" xfId="0" applyNumberFormat="1" applyFont="1" applyFill="1" applyBorder="1" applyAlignment="1">
      <alignment horizontal="right"/>
    </xf>
    <xf numFmtId="2" fontId="12" fillId="18" borderId="5" xfId="0" applyNumberFormat="1" applyFont="1" applyFill="1" applyBorder="1" applyAlignment="1">
      <alignment horizontal="center"/>
    </xf>
    <xf numFmtId="2" fontId="15" fillId="5" borderId="5" xfId="0" applyNumberFormat="1" applyFont="1" applyFill="1" applyBorder="1" applyAlignment="1">
      <alignment horizontal="center"/>
    </xf>
    <xf numFmtId="2" fontId="10" fillId="15" borderId="5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2" fontId="15" fillId="10" borderId="0" xfId="0" applyNumberFormat="1" applyFont="1" applyFill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49" fontId="14" fillId="0" borderId="7" xfId="0" applyNumberFormat="1" applyFont="1" applyBorder="1" applyAlignment="1">
      <alignment vertical="top" wrapText="1"/>
    </xf>
    <xf numFmtId="49" fontId="14" fillId="0" borderId="3" xfId="0" applyNumberFormat="1" applyFont="1" applyBorder="1" applyAlignment="1">
      <alignment vertical="top" wrapText="1"/>
    </xf>
    <xf numFmtId="164" fontId="14" fillId="0" borderId="6" xfId="0" applyNumberFormat="1" applyFont="1" applyBorder="1" applyAlignment="1">
      <alignment vertical="top" wrapText="1"/>
    </xf>
    <xf numFmtId="2" fontId="12" fillId="11" borderId="1" xfId="0" applyNumberFormat="1" applyFont="1" applyFill="1" applyBorder="1" applyAlignment="1"/>
    <xf numFmtId="2" fontId="12" fillId="11" borderId="1" xfId="1" applyNumberFormat="1" applyFont="1" applyFill="1" applyBorder="1" applyAlignment="1">
      <alignment wrapText="1"/>
    </xf>
    <xf numFmtId="2" fontId="12" fillId="12" borderId="1" xfId="1" applyNumberFormat="1" applyFont="1" applyFill="1" applyBorder="1" applyAlignment="1">
      <alignment wrapText="1"/>
    </xf>
    <xf numFmtId="2" fontId="12" fillId="0" borderId="1" xfId="0" applyNumberFormat="1" applyFont="1" applyFill="1" applyBorder="1" applyAlignment="1"/>
    <xf numFmtId="2" fontId="12" fillId="4" borderId="2" xfId="1" applyNumberFormat="1" applyFont="1" applyFill="1" applyBorder="1" applyAlignment="1">
      <alignment wrapText="1"/>
    </xf>
    <xf numFmtId="2" fontId="12" fillId="0" borderId="2" xfId="1" applyNumberFormat="1" applyFont="1" applyFill="1" applyBorder="1" applyAlignment="1">
      <alignment wrapText="1"/>
    </xf>
    <xf numFmtId="2" fontId="12" fillId="11" borderId="2" xfId="1" applyNumberFormat="1" applyFont="1" applyFill="1" applyBorder="1" applyAlignment="1">
      <alignment wrapText="1"/>
    </xf>
    <xf numFmtId="2" fontId="12" fillId="12" borderId="1" xfId="0" applyNumberFormat="1" applyFont="1" applyFill="1" applyBorder="1" applyAlignment="1"/>
    <xf numFmtId="2" fontId="12" fillId="12" borderId="2" xfId="1" applyNumberFormat="1" applyFont="1" applyFill="1" applyBorder="1" applyAlignment="1">
      <alignment wrapText="1"/>
    </xf>
    <xf numFmtId="2" fontId="12" fillId="8" borderId="1" xfId="0" applyNumberFormat="1" applyFont="1" applyFill="1" applyBorder="1" applyAlignment="1"/>
    <xf numFmtId="2" fontId="12" fillId="8" borderId="1" xfId="1" applyNumberFormat="1" applyFont="1" applyFill="1" applyBorder="1" applyAlignment="1">
      <alignment wrapText="1"/>
    </xf>
    <xf numFmtId="2" fontId="12" fillId="0" borderId="1" xfId="1" applyNumberFormat="1" applyFont="1" applyFill="1" applyBorder="1" applyAlignment="1">
      <alignment wrapText="1"/>
    </xf>
    <xf numFmtId="2" fontId="14" fillId="15" borderId="1" xfId="0" applyNumberFormat="1" applyFont="1" applyFill="1" applyBorder="1" applyAlignment="1">
      <alignment horizontal="center"/>
    </xf>
    <xf numFmtId="2" fontId="14" fillId="0" borderId="7" xfId="0" applyNumberFormat="1" applyFont="1" applyBorder="1" applyAlignment="1">
      <alignment vertical="top" wrapText="1"/>
    </xf>
    <xf numFmtId="2" fontId="14" fillId="0" borderId="3" xfId="0" applyNumberFormat="1" applyFont="1" applyBorder="1" applyAlignment="1">
      <alignment vertical="top" wrapText="1"/>
    </xf>
    <xf numFmtId="2" fontId="12" fillId="11" borderId="1" xfId="1" applyNumberFormat="1" applyFont="1" applyFill="1" applyBorder="1" applyAlignment="1">
      <alignment horizontal="center" wrapText="1"/>
    </xf>
    <xf numFmtId="2" fontId="12" fillId="12" borderId="1" xfId="1" applyNumberFormat="1" applyFont="1" applyFill="1" applyBorder="1" applyAlignment="1">
      <alignment horizontal="center" wrapText="1"/>
    </xf>
    <xf numFmtId="2" fontId="12" fillId="0" borderId="1" xfId="0" applyNumberFormat="1" applyFont="1" applyFill="1" applyBorder="1" applyAlignment="1">
      <alignment horizontal="center"/>
    </xf>
    <xf numFmtId="2" fontId="12" fillId="4" borderId="2" xfId="1" applyNumberFormat="1" applyFont="1" applyFill="1" applyBorder="1" applyAlignment="1">
      <alignment horizontal="center" wrapText="1"/>
    </xf>
    <xf numFmtId="2" fontId="12" fillId="0" borderId="2" xfId="1" applyNumberFormat="1" applyFont="1" applyFill="1" applyBorder="1" applyAlignment="1">
      <alignment horizontal="center" wrapText="1"/>
    </xf>
    <xf numFmtId="2" fontId="12" fillId="11" borderId="2" xfId="1" applyNumberFormat="1" applyFont="1" applyFill="1" applyBorder="1" applyAlignment="1">
      <alignment horizontal="center" wrapText="1"/>
    </xf>
    <xf numFmtId="2" fontId="12" fillId="12" borderId="1" xfId="0" applyNumberFormat="1" applyFont="1" applyFill="1" applyBorder="1" applyAlignment="1">
      <alignment horizontal="center"/>
    </xf>
    <xf numFmtId="2" fontId="12" fillId="12" borderId="2" xfId="1" applyNumberFormat="1" applyFont="1" applyFill="1" applyBorder="1" applyAlignment="1">
      <alignment horizontal="center" wrapText="1"/>
    </xf>
    <xf numFmtId="2" fontId="12" fillId="8" borderId="1" xfId="0" applyNumberFormat="1" applyFont="1" applyFill="1" applyBorder="1" applyAlignment="1">
      <alignment horizontal="center"/>
    </xf>
    <xf numFmtId="2" fontId="12" fillId="8" borderId="1" xfId="1" applyNumberFormat="1" applyFont="1" applyFill="1" applyBorder="1" applyAlignment="1">
      <alignment horizontal="center" wrapText="1"/>
    </xf>
    <xf numFmtId="2" fontId="12" fillId="0" borderId="1" xfId="1" applyNumberFormat="1" applyFont="1" applyFill="1" applyBorder="1" applyAlignment="1">
      <alignment horizontal="center" wrapText="1"/>
    </xf>
    <xf numFmtId="2" fontId="14" fillId="0" borderId="0" xfId="0" applyNumberFormat="1" applyFont="1" applyFill="1" applyBorder="1" applyAlignment="1">
      <alignment horizontal="center"/>
    </xf>
    <xf numFmtId="0" fontId="19" fillId="0" borderId="0" xfId="0" applyFont="1" applyFill="1"/>
    <xf numFmtId="1" fontId="12" fillId="6" borderId="1" xfId="0" applyNumberFormat="1" applyFont="1" applyFill="1" applyBorder="1" applyAlignment="1">
      <alignment horizontal="center" vertical="center"/>
    </xf>
    <xf numFmtId="1" fontId="12" fillId="6" borderId="5" xfId="0" applyNumberFormat="1" applyFont="1" applyFill="1" applyBorder="1" applyAlignment="1">
      <alignment horizontal="center" vertical="center"/>
    </xf>
    <xf numFmtId="2" fontId="19" fillId="0" borderId="0" xfId="0" applyNumberFormat="1" applyFont="1" applyFill="1"/>
    <xf numFmtId="2" fontId="12" fillId="23" borderId="1" xfId="0" applyNumberFormat="1" applyFont="1" applyFill="1" applyBorder="1" applyAlignment="1">
      <alignment horizontal="center" vertical="center"/>
    </xf>
    <xf numFmtId="2" fontId="12" fillId="23" borderId="1" xfId="0" applyNumberFormat="1" applyFont="1" applyFill="1" applyBorder="1" applyAlignment="1">
      <alignment horizontal="right"/>
    </xf>
    <xf numFmtId="2" fontId="12" fillId="23" borderId="1" xfId="1" applyNumberFormat="1" applyFont="1" applyFill="1" applyBorder="1" applyAlignment="1">
      <alignment horizontal="right" wrapText="1"/>
    </xf>
    <xf numFmtId="2" fontId="12" fillId="22" borderId="1" xfId="1" applyNumberFormat="1" applyFont="1" applyFill="1" applyBorder="1" applyAlignment="1">
      <alignment horizontal="right" wrapText="1"/>
    </xf>
    <xf numFmtId="2" fontId="11" fillId="22" borderId="1" xfId="1" applyNumberFormat="1" applyFont="1" applyFill="1" applyBorder="1" applyAlignment="1">
      <alignment horizontal="center" vertical="center" wrapText="1"/>
    </xf>
    <xf numFmtId="2" fontId="12" fillId="23" borderId="1" xfId="0" applyNumberFormat="1" applyFont="1" applyFill="1" applyBorder="1" applyAlignment="1"/>
    <xf numFmtId="2" fontId="12" fillId="23" borderId="1" xfId="1" applyNumberFormat="1" applyFont="1" applyFill="1" applyBorder="1" applyAlignment="1">
      <alignment wrapText="1"/>
    </xf>
    <xf numFmtId="2" fontId="12" fillId="22" borderId="1" xfId="1" applyNumberFormat="1" applyFont="1" applyFill="1" applyBorder="1" applyAlignment="1">
      <alignment wrapText="1"/>
    </xf>
    <xf numFmtId="2" fontId="12" fillId="23" borderId="1" xfId="0" applyNumberFormat="1" applyFont="1" applyFill="1" applyBorder="1" applyAlignment="1">
      <alignment horizontal="center"/>
    </xf>
    <xf numFmtId="2" fontId="12" fillId="23" borderId="1" xfId="1" applyNumberFormat="1" applyFont="1" applyFill="1" applyBorder="1" applyAlignment="1">
      <alignment horizontal="center" wrapText="1"/>
    </xf>
    <xf numFmtId="2" fontId="12" fillId="22" borderId="1" xfId="1" applyNumberFormat="1" applyFont="1" applyFill="1" applyBorder="1" applyAlignment="1">
      <alignment horizontal="center" wrapText="1"/>
    </xf>
    <xf numFmtId="0" fontId="20" fillId="0" borderId="6" xfId="0" applyFont="1" applyFill="1" applyBorder="1" applyAlignment="1"/>
    <xf numFmtId="0" fontId="10" fillId="19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 vertical="top"/>
    </xf>
    <xf numFmtId="0" fontId="13" fillId="21" borderId="6" xfId="0" applyFont="1" applyFill="1" applyBorder="1" applyAlignment="1">
      <alignment horizontal="center"/>
    </xf>
    <xf numFmtId="0" fontId="13" fillId="21" borderId="7" xfId="0" applyFont="1" applyFill="1" applyBorder="1" applyAlignment="1">
      <alignment horizontal="center"/>
    </xf>
    <xf numFmtId="0" fontId="13" fillId="21" borderId="3" xfId="0" applyFont="1" applyFill="1" applyBorder="1" applyAlignment="1">
      <alignment horizontal="center"/>
    </xf>
    <xf numFmtId="49" fontId="12" fillId="0" borderId="6" xfId="0" applyNumberFormat="1" applyFont="1" applyBorder="1" applyAlignment="1">
      <alignment horizontal="center" vertical="top" wrapText="1"/>
    </xf>
    <xf numFmtId="49" fontId="12" fillId="0" borderId="7" xfId="0" applyNumberFormat="1" applyFont="1" applyBorder="1" applyAlignment="1">
      <alignment horizontal="center" vertical="top" wrapText="1"/>
    </xf>
    <xf numFmtId="49" fontId="12" fillId="0" borderId="3" xfId="0" applyNumberFormat="1" applyFont="1" applyBorder="1" applyAlignment="1">
      <alignment horizontal="center" vertical="top" wrapText="1"/>
    </xf>
    <xf numFmtId="49" fontId="12" fillId="9" borderId="6" xfId="0" applyNumberFormat="1" applyFont="1" applyFill="1" applyBorder="1" applyAlignment="1">
      <alignment horizontal="center" vertical="top" wrapText="1"/>
    </xf>
    <xf numFmtId="49" fontId="12" fillId="9" borderId="7" xfId="0" applyNumberFormat="1" applyFont="1" applyFill="1" applyBorder="1" applyAlignment="1">
      <alignment horizontal="center" vertical="top" wrapText="1"/>
    </xf>
    <xf numFmtId="49" fontId="12" fillId="9" borderId="3" xfId="0" applyNumberFormat="1" applyFont="1" applyFill="1" applyBorder="1" applyAlignment="1">
      <alignment horizontal="center" vertical="top" wrapText="1"/>
    </xf>
    <xf numFmtId="49" fontId="20" fillId="0" borderId="6" xfId="0" applyNumberFormat="1" applyFont="1" applyBorder="1" applyAlignment="1">
      <alignment horizontal="left" vertical="top" wrapText="1"/>
    </xf>
    <xf numFmtId="49" fontId="20" fillId="0" borderId="7" xfId="0" applyNumberFormat="1" applyFont="1" applyBorder="1" applyAlignment="1">
      <alignment horizontal="left" vertical="top" wrapText="1"/>
    </xf>
    <xf numFmtId="49" fontId="20" fillId="0" borderId="3" xfId="0" applyNumberFormat="1" applyFont="1" applyBorder="1" applyAlignment="1">
      <alignment horizontal="left" vertical="top" wrapText="1"/>
    </xf>
    <xf numFmtId="0" fontId="10" fillId="21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 wrapText="1"/>
    </xf>
    <xf numFmtId="0" fontId="0" fillId="9" borderId="1" xfId="0" applyFont="1" applyFill="1" applyBorder="1" applyAlignment="1">
      <alignment horizontal="center" vertical="top" wrapText="1"/>
    </xf>
    <xf numFmtId="0" fontId="15" fillId="21" borderId="6" xfId="0" applyFont="1" applyFill="1" applyBorder="1" applyAlignment="1">
      <alignment horizontal="center"/>
    </xf>
    <xf numFmtId="0" fontId="15" fillId="21" borderId="7" xfId="0" applyFont="1" applyFill="1" applyBorder="1" applyAlignment="1">
      <alignment horizontal="center"/>
    </xf>
    <xf numFmtId="0" fontId="15" fillId="21" borderId="3" xfId="0" applyFont="1" applyFill="1" applyBorder="1" applyAlignment="1">
      <alignment horizontal="center"/>
    </xf>
  </cellXfs>
  <cellStyles count="187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Good" xfId="1" builtinId="26"/>
    <cellStyle name="Good 2" xfId="186" xr:uid="{1685B62B-74DD-41DA-BF76-8B1D100442C2}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Normal" xfId="0" builtinId="0"/>
    <cellStyle name="Normal 2" xfId="184" xr:uid="{8C06B717-60FE-4481-842F-3F2ED0910E04}"/>
    <cellStyle name="Normal 3" xfId="185" xr:uid="{627C4B8E-63E9-48BE-A13D-33BF16EE47ED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topLeftCell="A18" zoomScaleNormal="100" zoomScalePageLayoutView="150" workbookViewId="0">
      <selection activeCell="A30" sqref="A30:N30"/>
    </sheetView>
  </sheetViews>
  <sheetFormatPr defaultColWidth="8.796875" defaultRowHeight="14.25" x14ac:dyDescent="0.45"/>
  <cols>
    <col min="1" max="1" width="69.6640625" bestFit="1" customWidth="1"/>
    <col min="2" max="2" width="10.86328125" customWidth="1"/>
    <col min="3" max="3" width="7" bestFit="1" customWidth="1"/>
    <col min="4" max="4" width="7.19921875" bestFit="1" customWidth="1"/>
    <col min="5" max="5" width="7.796875" bestFit="1" customWidth="1"/>
    <col min="6" max="6" width="7.33203125" bestFit="1" customWidth="1"/>
    <col min="7" max="7" width="8" bestFit="1" customWidth="1"/>
    <col min="8" max="8" width="7.1328125" bestFit="1" customWidth="1"/>
    <col min="9" max="9" width="6.86328125" bestFit="1" customWidth="1"/>
    <col min="10" max="10" width="7.6640625" bestFit="1" customWidth="1"/>
    <col min="11" max="11" width="7.33203125" bestFit="1" customWidth="1"/>
    <col min="12" max="12" width="7.19921875" bestFit="1" customWidth="1"/>
    <col min="13" max="13" width="7.796875" bestFit="1" customWidth="1"/>
    <col min="14" max="14" width="7.33203125" bestFit="1" customWidth="1"/>
    <col min="15" max="15" width="3.6640625" customWidth="1"/>
    <col min="16" max="16" width="4.86328125" customWidth="1"/>
    <col min="17" max="17" width="4.53125" customWidth="1"/>
    <col min="18" max="18" width="3.33203125" customWidth="1"/>
    <col min="19" max="19" width="2.19921875" customWidth="1"/>
    <col min="20" max="20" width="3.6640625" customWidth="1"/>
    <col min="21" max="21" width="6.19921875" customWidth="1"/>
    <col min="22" max="22" width="4.1328125" customWidth="1"/>
    <col min="23" max="23" width="3.19921875" customWidth="1"/>
    <col min="24" max="24" width="2.1328125" customWidth="1"/>
    <col min="25" max="25" width="4.53125" customWidth="1"/>
    <col min="26" max="26" width="15.46484375" customWidth="1"/>
    <col min="27" max="27" width="5" customWidth="1"/>
    <col min="28" max="28" width="16" customWidth="1"/>
    <col min="29" max="29" width="5.33203125" customWidth="1"/>
    <col min="30" max="30" width="16.1328125" customWidth="1"/>
  </cols>
  <sheetData>
    <row r="1" spans="1:27" ht="15.75" x14ac:dyDescent="0.5">
      <c r="A1" s="147" t="s">
        <v>31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9"/>
    </row>
    <row r="2" spans="1:27" ht="32.450000000000003" customHeight="1" x14ac:dyDescent="0.45">
      <c r="A2" s="150" t="s">
        <v>32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2"/>
    </row>
    <row r="3" spans="1:27" ht="32.450000000000003" customHeight="1" x14ac:dyDescent="0.45">
      <c r="A3" s="153" t="s">
        <v>35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27" ht="15" customHeight="1" x14ac:dyDescent="0.45">
      <c r="A4" s="144"/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7" s="13" customFormat="1" ht="15" x14ac:dyDescent="0.45">
      <c r="A5" s="51" t="s">
        <v>25</v>
      </c>
      <c r="B5" s="52" t="s">
        <v>12</v>
      </c>
      <c r="C5" s="53">
        <v>44927</v>
      </c>
      <c r="D5" s="53">
        <v>44958</v>
      </c>
      <c r="E5" s="53">
        <v>44986</v>
      </c>
      <c r="F5" s="53">
        <v>45017</v>
      </c>
      <c r="G5" s="53">
        <v>45047</v>
      </c>
      <c r="H5" s="53">
        <v>45078</v>
      </c>
      <c r="I5" s="53">
        <v>45108</v>
      </c>
      <c r="J5" s="53">
        <v>45139</v>
      </c>
      <c r="K5" s="53">
        <v>45170</v>
      </c>
      <c r="L5" s="53">
        <v>45200</v>
      </c>
      <c r="M5" s="53">
        <v>45231</v>
      </c>
      <c r="N5" s="53">
        <v>45261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7" s="13" customFormat="1" ht="15" customHeight="1" x14ac:dyDescent="0.45">
      <c r="A6" s="8" t="s">
        <v>0</v>
      </c>
      <c r="B6" s="130">
        <v>0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7" s="13" customFormat="1" ht="14" customHeight="1" x14ac:dyDescent="0.45">
      <c r="A7" s="9" t="s">
        <v>1</v>
      </c>
      <c r="B7" s="130">
        <v>0</v>
      </c>
      <c r="C7" s="54">
        <v>0</v>
      </c>
      <c r="D7" s="54">
        <v>0</v>
      </c>
      <c r="E7" s="54">
        <v>0</v>
      </c>
      <c r="F7" s="54">
        <v>0</v>
      </c>
      <c r="G7" s="54">
        <v>3.5927763000000001</v>
      </c>
      <c r="H7" s="54">
        <v>3.5927763000000001</v>
      </c>
      <c r="I7" s="54">
        <v>3.5927763000000001</v>
      </c>
      <c r="J7" s="54">
        <v>3.5927763000000001</v>
      </c>
      <c r="K7" s="54">
        <v>3.5927763000000001</v>
      </c>
      <c r="L7" s="54">
        <v>3.5927763000000001</v>
      </c>
      <c r="M7" s="54">
        <v>0</v>
      </c>
      <c r="N7" s="54">
        <v>0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7" s="13" customFormat="1" ht="15" x14ac:dyDescent="0.45">
      <c r="A8" s="8" t="s">
        <v>2</v>
      </c>
      <c r="B8" s="130">
        <v>0</v>
      </c>
      <c r="C8" s="25">
        <v>0</v>
      </c>
      <c r="D8" s="25">
        <v>0</v>
      </c>
      <c r="E8" s="25">
        <v>0</v>
      </c>
      <c r="F8" s="25">
        <v>0</v>
      </c>
      <c r="G8" s="25">
        <v>2.3596708</v>
      </c>
      <c r="H8" s="25">
        <v>2.3596708</v>
      </c>
      <c r="I8" s="25">
        <v>2.3596708</v>
      </c>
      <c r="J8" s="25">
        <v>2.3596708</v>
      </c>
      <c r="K8" s="25">
        <v>2.3596708</v>
      </c>
      <c r="L8" s="25">
        <v>2.3596708</v>
      </c>
      <c r="M8" s="25">
        <v>0</v>
      </c>
      <c r="N8" s="25">
        <v>0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7" s="13" customFormat="1" ht="15" x14ac:dyDescent="0.45">
      <c r="A9" s="9" t="s">
        <v>3</v>
      </c>
      <c r="B9" s="130">
        <v>0</v>
      </c>
      <c r="C9" s="54">
        <v>0</v>
      </c>
      <c r="D9" s="54">
        <v>0</v>
      </c>
      <c r="E9" s="54">
        <v>0</v>
      </c>
      <c r="F9" s="54">
        <v>7.3102913935560079E-2</v>
      </c>
      <c r="G9" s="54">
        <v>0.1158691</v>
      </c>
      <c r="H9" s="54">
        <v>8.8590100000000005E-2</v>
      </c>
      <c r="I9" s="54">
        <v>0.18402289999999999</v>
      </c>
      <c r="J9" s="54">
        <v>0.22518730000000001</v>
      </c>
      <c r="K9" s="54">
        <v>0.27163860000000001</v>
      </c>
      <c r="L9" s="54">
        <v>0.18199950000000001</v>
      </c>
      <c r="M9" s="54">
        <v>0</v>
      </c>
      <c r="N9" s="54">
        <v>0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7" s="13" customFormat="1" ht="15" x14ac:dyDescent="0.45">
      <c r="A10" s="9" t="s">
        <v>4</v>
      </c>
      <c r="B10" s="130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0.15803700000000001</v>
      </c>
      <c r="H10" s="55">
        <v>0</v>
      </c>
      <c r="I10" s="55">
        <v>0.97837030000000003</v>
      </c>
      <c r="J10" s="55">
        <v>1.517884</v>
      </c>
      <c r="K10" s="55">
        <v>1.892625</v>
      </c>
      <c r="L10" s="55">
        <v>0.97546359999999999</v>
      </c>
      <c r="M10" s="55">
        <v>0</v>
      </c>
      <c r="N10" s="55">
        <v>0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AA10" s="14"/>
    </row>
    <row r="11" spans="1:27" s="13" customFormat="1" ht="15" x14ac:dyDescent="0.45">
      <c r="A11" s="10" t="s">
        <v>5</v>
      </c>
      <c r="B11" s="130">
        <v>0</v>
      </c>
      <c r="C11" s="56">
        <v>0</v>
      </c>
      <c r="D11" s="56">
        <v>0</v>
      </c>
      <c r="E11" s="56">
        <v>0</v>
      </c>
      <c r="F11" s="56">
        <v>0.17923259302951561</v>
      </c>
      <c r="G11" s="56">
        <v>0.26688115459390399</v>
      </c>
      <c r="H11" s="56">
        <v>0.18901168154728901</v>
      </c>
      <c r="I11" s="56">
        <v>0.45996739648475399</v>
      </c>
      <c r="J11" s="56">
        <v>0.55471015900984699</v>
      </c>
      <c r="K11" s="56">
        <v>0.39454032291422803</v>
      </c>
      <c r="L11" s="56">
        <v>0.38258957903646401</v>
      </c>
      <c r="M11" s="56">
        <v>4.87646104050335E-2</v>
      </c>
      <c r="N11" s="56">
        <v>0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AA11" s="14"/>
    </row>
    <row r="12" spans="1:27" s="13" customFormat="1" ht="15" x14ac:dyDescent="0.45">
      <c r="A12" s="10" t="s">
        <v>6</v>
      </c>
      <c r="B12" s="130">
        <v>0</v>
      </c>
      <c r="C12" s="25">
        <v>0</v>
      </c>
      <c r="D12" s="25">
        <v>0</v>
      </c>
      <c r="E12" s="25">
        <v>0</v>
      </c>
      <c r="F12" s="25">
        <v>0.98155503828078283</v>
      </c>
      <c r="G12" s="25">
        <v>1.75148041893018</v>
      </c>
      <c r="H12" s="25">
        <v>1.1885062177954</v>
      </c>
      <c r="I12" s="25">
        <v>3.3999188836399701</v>
      </c>
      <c r="J12" s="25">
        <v>4.4056269544647497</v>
      </c>
      <c r="K12" s="25">
        <v>5.5712394552087501</v>
      </c>
      <c r="L12" s="25">
        <v>3.4715942210469199</v>
      </c>
      <c r="M12" s="25">
        <v>0.31627732657614999</v>
      </c>
      <c r="N12" s="25">
        <v>0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AA12" s="14"/>
    </row>
    <row r="13" spans="1:27" s="13" customFormat="1" ht="15" x14ac:dyDescent="0.45">
      <c r="A13" s="11" t="s">
        <v>27</v>
      </c>
      <c r="B13" s="26"/>
      <c r="C13" s="27">
        <f>SUM(C6:C12)</f>
        <v>0</v>
      </c>
      <c r="D13" s="27">
        <f t="shared" ref="D13:N13" si="0">SUM(D6:D12)</f>
        <v>0</v>
      </c>
      <c r="E13" s="27">
        <f t="shared" si="0"/>
        <v>0</v>
      </c>
      <c r="F13" s="27">
        <f t="shared" si="0"/>
        <v>1.2338905452458584</v>
      </c>
      <c r="G13" s="27">
        <f t="shared" si="0"/>
        <v>8.244714773524084</v>
      </c>
      <c r="H13" s="27">
        <f t="shared" si="0"/>
        <v>7.4185550993426892</v>
      </c>
      <c r="I13" s="27">
        <f t="shared" si="0"/>
        <v>10.974726580124726</v>
      </c>
      <c r="J13" s="27">
        <f t="shared" si="0"/>
        <v>12.655855513474599</v>
      </c>
      <c r="K13" s="27">
        <f t="shared" si="0"/>
        <v>14.082490478122978</v>
      </c>
      <c r="L13" s="27">
        <f t="shared" si="0"/>
        <v>10.964094000083385</v>
      </c>
      <c r="M13" s="27">
        <f t="shared" si="0"/>
        <v>0.36504193698118348</v>
      </c>
      <c r="N13" s="27">
        <f t="shared" si="0"/>
        <v>0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AA13" s="14"/>
    </row>
    <row r="14" spans="1:27" ht="15.4" x14ac:dyDescent="0.45">
      <c r="A14" s="23"/>
      <c r="B14" s="28"/>
      <c r="C14" s="29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7" ht="15.4" x14ac:dyDescent="0.45">
      <c r="A15" s="51" t="s">
        <v>26</v>
      </c>
      <c r="B15" s="52" t="s">
        <v>12</v>
      </c>
      <c r="C15" s="53">
        <v>44927</v>
      </c>
      <c r="D15" s="53">
        <v>44958</v>
      </c>
      <c r="E15" s="53">
        <v>44986</v>
      </c>
      <c r="F15" s="53">
        <v>45017</v>
      </c>
      <c r="G15" s="53">
        <v>45047</v>
      </c>
      <c r="H15" s="53">
        <v>45078</v>
      </c>
      <c r="I15" s="53">
        <v>45108</v>
      </c>
      <c r="J15" s="53">
        <v>45139</v>
      </c>
      <c r="K15" s="53">
        <v>45170</v>
      </c>
      <c r="L15" s="53">
        <v>45200</v>
      </c>
      <c r="M15" s="53">
        <v>45231</v>
      </c>
      <c r="N15" s="53">
        <v>45261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7" ht="15.6" customHeight="1" x14ac:dyDescent="0.45">
      <c r="A16" s="16" t="s">
        <v>48</v>
      </c>
      <c r="B16" s="130">
        <v>0</v>
      </c>
      <c r="C16" s="38">
        <v>0.23498226702213301</v>
      </c>
      <c r="D16" s="38">
        <v>0.23492662608623499</v>
      </c>
      <c r="E16" s="38">
        <v>0.23796803132156552</v>
      </c>
      <c r="F16" s="38">
        <v>0.26812322699990104</v>
      </c>
      <c r="G16" s="38">
        <v>0.295690417289734</v>
      </c>
      <c r="H16" s="38">
        <v>0.293547093868256</v>
      </c>
      <c r="I16" s="38">
        <v>0.35113877058029203</v>
      </c>
      <c r="J16" s="38">
        <v>0.380791395902634</v>
      </c>
      <c r="K16" s="38">
        <v>0.400129854679108</v>
      </c>
      <c r="L16" s="38">
        <v>0.34161171317100503</v>
      </c>
      <c r="M16" s="38">
        <v>0.269276112318039</v>
      </c>
      <c r="N16" s="38">
        <v>0.23360608518123599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AA16" s="2"/>
    </row>
    <row r="17" spans="1:27" ht="15.4" x14ac:dyDescent="0.45">
      <c r="A17" s="16" t="s">
        <v>49</v>
      </c>
      <c r="B17" s="130">
        <v>0</v>
      </c>
      <c r="C17" s="40">
        <v>1.0655335187912001</v>
      </c>
      <c r="D17" s="40">
        <v>1.0818156003952</v>
      </c>
      <c r="E17" s="40">
        <v>1.0571269617755314</v>
      </c>
      <c r="F17" s="40">
        <v>1.2847614421709559</v>
      </c>
      <c r="G17" s="40">
        <v>1.38582587242126</v>
      </c>
      <c r="H17" s="40">
        <v>1.3897410631179801</v>
      </c>
      <c r="I17" s="40">
        <v>1.55513024330139</v>
      </c>
      <c r="J17" s="40">
        <v>1.70555436611176</v>
      </c>
      <c r="K17" s="40">
        <v>1.78168344497681</v>
      </c>
      <c r="L17" s="40">
        <v>1.42571949958801</v>
      </c>
      <c r="M17" s="40">
        <v>1.2037274837493901</v>
      </c>
      <c r="N17" s="40">
        <v>1.04920434951782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AA17" s="2"/>
    </row>
    <row r="18" spans="1:27" ht="15.4" x14ac:dyDescent="0.45">
      <c r="A18" s="16" t="s">
        <v>50</v>
      </c>
      <c r="B18" s="130">
        <v>0</v>
      </c>
      <c r="C18" s="38">
        <v>6.8239495158195504E-3</v>
      </c>
      <c r="D18" s="38">
        <v>6.5509051084518396E-3</v>
      </c>
      <c r="E18" s="38">
        <v>6.9293284135711689E-2</v>
      </c>
      <c r="F18" s="38">
        <v>1.788693984367784E-3</v>
      </c>
      <c r="G18" s="38">
        <v>2.3854409158229801E-2</v>
      </c>
      <c r="H18" s="38">
        <v>2.1912023052573198E-2</v>
      </c>
      <c r="I18" s="38">
        <v>3.4038054943084699E-2</v>
      </c>
      <c r="J18" s="38">
        <v>1.91180415451527E-2</v>
      </c>
      <c r="K18" s="38">
        <v>-1.01112473756075E-2</v>
      </c>
      <c r="L18" s="38">
        <v>1.5018974244594601E-2</v>
      </c>
      <c r="M18" s="38">
        <v>5.9676438570022599E-3</v>
      </c>
      <c r="N18" s="38">
        <v>3.8204796612262698E-3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AA18" s="2"/>
    </row>
    <row r="19" spans="1:27" ht="15.4" x14ac:dyDescent="0.45">
      <c r="A19" s="16" t="s">
        <v>51</v>
      </c>
      <c r="B19" s="130">
        <v>0</v>
      </c>
      <c r="C19" s="38">
        <v>-5.5518317222595197E-2</v>
      </c>
      <c r="D19" s="38">
        <v>-5.3279924392700198E-2</v>
      </c>
      <c r="E19" s="38">
        <v>-5.3852217217510101E-2</v>
      </c>
      <c r="F19" s="38">
        <v>2.0084995397257723E-3</v>
      </c>
      <c r="G19" s="38">
        <v>5.2052390575408898E-2</v>
      </c>
      <c r="H19" s="38">
        <v>1.21305584907532E-2</v>
      </c>
      <c r="I19" s="38">
        <v>6.6172897815704304E-2</v>
      </c>
      <c r="J19" s="38">
        <v>0.116708195209503</v>
      </c>
      <c r="K19" s="38">
        <v>0.16645419001579301</v>
      </c>
      <c r="L19" s="38">
        <v>8.90851676464081E-2</v>
      </c>
      <c r="M19" s="38">
        <v>-2.4426341056823699E-2</v>
      </c>
      <c r="N19" s="38">
        <v>-3.0895966291427601E-2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AA19" s="2"/>
    </row>
    <row r="20" spans="1:27" ht="15.4" x14ac:dyDescent="0.45">
      <c r="A20" s="16" t="s">
        <v>20</v>
      </c>
      <c r="B20" s="131">
        <v>1</v>
      </c>
      <c r="C20" s="38">
        <v>1.47123302668333</v>
      </c>
      <c r="D20" s="38">
        <v>1.5749233931302999</v>
      </c>
      <c r="E20" s="38">
        <v>1.0282032357159216</v>
      </c>
      <c r="F20" s="38">
        <v>4.7621472284316422</v>
      </c>
      <c r="G20" s="38">
        <v>2.1062172055244401</v>
      </c>
      <c r="H20" s="38">
        <v>2.5460140764713302</v>
      </c>
      <c r="I20" s="38">
        <v>3.0154439792037002</v>
      </c>
      <c r="J20" s="38">
        <v>4.4687340274453202</v>
      </c>
      <c r="K20" s="38">
        <v>5.4222588092088699</v>
      </c>
      <c r="L20" s="38">
        <v>3.0879402875900301</v>
      </c>
      <c r="M20" s="38">
        <v>2.2425453037023502</v>
      </c>
      <c r="N20" s="38">
        <v>1.2422227382659901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7" ht="15.4" x14ac:dyDescent="0.45">
      <c r="A21" s="16" t="s">
        <v>21</v>
      </c>
      <c r="B21" s="131">
        <v>1</v>
      </c>
      <c r="C21" s="38">
        <v>3.4698578238487201</v>
      </c>
      <c r="D21" s="38">
        <v>3.70394622385502</v>
      </c>
      <c r="E21" s="38">
        <v>4.2413350614320811</v>
      </c>
      <c r="F21" s="38">
        <v>7.483849018217211</v>
      </c>
      <c r="G21" s="38">
        <v>5.2984782665967902</v>
      </c>
      <c r="H21" s="38">
        <v>5.9904776841402096</v>
      </c>
      <c r="I21" s="38">
        <v>6.7704542994499199</v>
      </c>
      <c r="J21" s="38">
        <v>9.2628187417983998</v>
      </c>
      <c r="K21" s="38">
        <v>10.9197748184204</v>
      </c>
      <c r="L21" s="38">
        <v>7.0697137355804403</v>
      </c>
      <c r="M21" s="38">
        <v>5.7150623261928599</v>
      </c>
      <c r="N21" s="38">
        <v>3.1620879709720602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7" ht="15.6" customHeight="1" x14ac:dyDescent="0.45">
      <c r="A22" s="16" t="s">
        <v>52</v>
      </c>
      <c r="B22" s="130">
        <v>0</v>
      </c>
      <c r="C22" s="40">
        <v>0</v>
      </c>
      <c r="D22" s="40">
        <v>0</v>
      </c>
      <c r="E22" s="40">
        <v>0</v>
      </c>
      <c r="F22" s="40">
        <v>0.10691947226921657</v>
      </c>
      <c r="G22" s="40">
        <v>0.172248813192759</v>
      </c>
      <c r="H22" s="40">
        <v>0.13373675512029501</v>
      </c>
      <c r="I22" s="40">
        <v>0.32043406366887101</v>
      </c>
      <c r="J22" s="40">
        <v>0.391668251701762</v>
      </c>
      <c r="K22" s="40">
        <v>0.41298087211936002</v>
      </c>
      <c r="L22" s="40">
        <v>0.29026937860608498</v>
      </c>
      <c r="M22" s="40">
        <v>3.3324750033152002E-2</v>
      </c>
      <c r="N22" s="40">
        <v>0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7" ht="15.4" x14ac:dyDescent="0.45">
      <c r="A23" s="16" t="s">
        <v>53</v>
      </c>
      <c r="B23" s="130">
        <v>0</v>
      </c>
      <c r="C23" s="40">
        <v>9.3818478286266299E-2</v>
      </c>
      <c r="D23" s="40">
        <v>8.8692754507064805E-2</v>
      </c>
      <c r="E23" s="40">
        <v>-2.6629757244819841</v>
      </c>
      <c r="F23" s="40">
        <v>1.1695150180250995</v>
      </c>
      <c r="G23" s="40">
        <v>0.104707129299641</v>
      </c>
      <c r="H23" s="40">
        <v>0.121072687208652</v>
      </c>
      <c r="I23" s="40">
        <v>0.163568064570427</v>
      </c>
      <c r="J23" s="40">
        <v>0.18616649508476299</v>
      </c>
      <c r="K23" s="40">
        <v>0.198297739028931</v>
      </c>
      <c r="L23" s="40">
        <v>0.16403988003730799</v>
      </c>
      <c r="M23" s="40">
        <v>9.0821102261543302E-2</v>
      </c>
      <c r="N23" s="40">
        <v>0.101380184292793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7" ht="15.4" x14ac:dyDescent="0.45">
      <c r="A24" s="16" t="s">
        <v>54</v>
      </c>
      <c r="B24" s="130">
        <v>0</v>
      </c>
      <c r="C24" s="40">
        <v>0.74524778127670299</v>
      </c>
      <c r="D24" s="40">
        <v>0.72548639774322499</v>
      </c>
      <c r="E24" s="40">
        <v>0.19695854992611211</v>
      </c>
      <c r="F24" s="40">
        <v>0.2124193852754496</v>
      </c>
      <c r="G24" s="40">
        <v>0.69009435176849399</v>
      </c>
      <c r="H24" s="40">
        <v>0.56732660531997703</v>
      </c>
      <c r="I24" s="40">
        <v>0.75009107589721702</v>
      </c>
      <c r="J24" s="40">
        <v>0.82630604505538896</v>
      </c>
      <c r="K24" s="40">
        <v>0.88361060619354204</v>
      </c>
      <c r="L24" s="40">
        <v>0.77033782005310103</v>
      </c>
      <c r="M24" s="40">
        <v>0.71774256229400601</v>
      </c>
      <c r="N24" s="40">
        <v>0.764848172664642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7" ht="15.4" x14ac:dyDescent="0.45">
      <c r="A25" s="15" t="s">
        <v>28</v>
      </c>
      <c r="B25" s="32"/>
      <c r="C25" s="33">
        <f t="shared" ref="C25:N25" si="1">SUM(C16:C24)</f>
        <v>7.0319785282015772</v>
      </c>
      <c r="D25" s="33">
        <f t="shared" si="1"/>
        <v>7.363061976432796</v>
      </c>
      <c r="E25" s="33">
        <f t="shared" si="1"/>
        <v>4.1140571826074295</v>
      </c>
      <c r="F25" s="33">
        <f t="shared" si="1"/>
        <v>15.29153198491357</v>
      </c>
      <c r="G25" s="33">
        <f t="shared" si="1"/>
        <v>10.129168855826757</v>
      </c>
      <c r="H25" s="33">
        <f t="shared" si="1"/>
        <v>11.075958546790025</v>
      </c>
      <c r="I25" s="33">
        <f t="shared" si="1"/>
        <v>13.026471449430607</v>
      </c>
      <c r="J25" s="34">
        <f t="shared" si="1"/>
        <v>17.357865559854684</v>
      </c>
      <c r="K25" s="33">
        <f t="shared" si="1"/>
        <v>20.175079087267207</v>
      </c>
      <c r="L25" s="33">
        <f t="shared" si="1"/>
        <v>13.253736456516981</v>
      </c>
      <c r="M25" s="33">
        <f t="shared" si="1"/>
        <v>10.254040943351519</v>
      </c>
      <c r="N25" s="33">
        <f t="shared" si="1"/>
        <v>6.5262740142643398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7" ht="15.4" x14ac:dyDescent="0.45">
      <c r="A26" s="23"/>
      <c r="B26" s="28"/>
      <c r="C26" s="29"/>
      <c r="D26" s="30"/>
      <c r="E26" s="30"/>
      <c r="F26" s="30"/>
      <c r="G26" s="30"/>
      <c r="H26" s="30"/>
      <c r="I26" s="30"/>
      <c r="J26" s="35"/>
      <c r="K26" s="30"/>
      <c r="L26" s="30"/>
      <c r="M26" s="30"/>
      <c r="N26" s="30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7" ht="15.4" x14ac:dyDescent="0.45">
      <c r="A27" s="24" t="s">
        <v>29</v>
      </c>
      <c r="B27" s="64"/>
      <c r="C27" s="36">
        <f t="shared" ref="C27:N27" si="2">SUM(C13,C25)</f>
        <v>7.0319785282015772</v>
      </c>
      <c r="D27" s="36">
        <f t="shared" si="2"/>
        <v>7.363061976432796</v>
      </c>
      <c r="E27" s="36">
        <f t="shared" si="2"/>
        <v>4.1140571826074295</v>
      </c>
      <c r="F27" s="36">
        <f t="shared" si="2"/>
        <v>16.525422530159428</v>
      </c>
      <c r="G27" s="36">
        <f t="shared" si="2"/>
        <v>18.373883629350843</v>
      </c>
      <c r="H27" s="36">
        <f t="shared" si="2"/>
        <v>18.494513646132713</v>
      </c>
      <c r="I27" s="36">
        <f t="shared" si="2"/>
        <v>24.001198029555333</v>
      </c>
      <c r="J27" s="36">
        <f t="shared" si="2"/>
        <v>30.013721073329283</v>
      </c>
      <c r="K27" s="36">
        <f t="shared" si="2"/>
        <v>34.257569565390185</v>
      </c>
      <c r="L27" s="36">
        <f t="shared" si="2"/>
        <v>24.217830456600367</v>
      </c>
      <c r="M27" s="36">
        <f t="shared" si="2"/>
        <v>10.619082880332703</v>
      </c>
      <c r="N27" s="36">
        <f t="shared" si="2"/>
        <v>6.5262740142643398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7" x14ac:dyDescent="0.45">
      <c r="A28" s="3"/>
      <c r="B28" s="3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7" x14ac:dyDescent="0.45">
      <c r="A29" s="146" t="s">
        <v>45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</row>
    <row r="30" spans="1:27" x14ac:dyDescent="0.45">
      <c r="A30" s="146" t="s">
        <v>55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</row>
    <row r="31" spans="1:27" x14ac:dyDescent="0.45">
      <c r="A31" s="145" t="s">
        <v>46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</row>
    <row r="33" spans="1:14" x14ac:dyDescent="0.45">
      <c r="A33" t="s">
        <v>61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</row>
    <row r="34" spans="1:14" x14ac:dyDescent="0.45">
      <c r="A34" s="17" t="s">
        <v>58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132"/>
      <c r="M34" s="73"/>
      <c r="N34" s="73"/>
    </row>
    <row r="35" spans="1:14" x14ac:dyDescent="0.45">
      <c r="A35" t="s">
        <v>62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129"/>
      <c r="M35" s="73"/>
      <c r="N35" s="73"/>
    </row>
    <row r="36" spans="1:14" x14ac:dyDescent="0.45">
      <c r="A36" t="s">
        <v>65</v>
      </c>
    </row>
  </sheetData>
  <mergeCells count="6">
    <mergeCell ref="A31:N31"/>
    <mergeCell ref="A29:N29"/>
    <mergeCell ref="A30:N30"/>
    <mergeCell ref="A1:N1"/>
    <mergeCell ref="A2:N2"/>
    <mergeCell ref="A3:N3"/>
  </mergeCells>
  <pageMargins left="0.7" right="0.7" top="0.75" bottom="0.75" header="0.3" footer="0.3"/>
  <pageSetup orientation="portrait" horizontalDpi="4294967292" verticalDpi="4294967292" r:id="rId1"/>
  <ignoredErrors>
    <ignoredError sqref="C25:N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zoomScaleNormal="100" zoomScalePageLayoutView="125" workbookViewId="0">
      <selection activeCell="A16" sqref="A16"/>
    </sheetView>
  </sheetViews>
  <sheetFormatPr defaultColWidth="10.6640625" defaultRowHeight="14.25" x14ac:dyDescent="0.45"/>
  <cols>
    <col min="1" max="1" width="69.6640625" bestFit="1" customWidth="1"/>
    <col min="2" max="2" width="10.53125" bestFit="1" customWidth="1"/>
    <col min="3" max="3" width="6.46484375" bestFit="1" customWidth="1"/>
    <col min="4" max="4" width="6.796875" bestFit="1" customWidth="1"/>
    <col min="5" max="5" width="7.1328125" bestFit="1" customWidth="1"/>
    <col min="6" max="6" width="6.6640625" bestFit="1" customWidth="1"/>
    <col min="7" max="7" width="7.46484375" bestFit="1" customWidth="1"/>
    <col min="8" max="8" width="6.53125" bestFit="1" customWidth="1"/>
    <col min="9" max="9" width="6" bestFit="1" customWidth="1"/>
    <col min="10" max="10" width="7" bestFit="1" customWidth="1"/>
    <col min="11" max="11" width="6.796875" bestFit="1" customWidth="1"/>
    <col min="12" max="12" width="6.53125" bestFit="1" customWidth="1"/>
    <col min="13" max="13" width="7.1328125" bestFit="1" customWidth="1"/>
    <col min="14" max="14" width="6.796875" bestFit="1" customWidth="1"/>
  </cols>
  <sheetData>
    <row r="1" spans="1:14" x14ac:dyDescent="0.45">
      <c r="A1" s="159" t="s">
        <v>31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ht="33.6" customHeight="1" x14ac:dyDescent="0.45">
      <c r="A2" s="160" t="s">
        <v>32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 ht="30" customHeight="1" x14ac:dyDescent="0.45">
      <c r="A3" s="161" t="s">
        <v>34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x14ac:dyDescent="0.45">
      <c r="A4" s="42" t="s">
        <v>30</v>
      </c>
      <c r="B4" s="101">
        <v>1.0960000000000001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100"/>
    </row>
    <row r="5" spans="1:14" x14ac:dyDescent="0.45">
      <c r="A5" s="156" t="s">
        <v>57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8"/>
    </row>
    <row r="6" spans="1:14" s="18" customFormat="1" x14ac:dyDescent="0.45">
      <c r="A6" s="43" t="s">
        <v>9</v>
      </c>
      <c r="B6" s="48" t="s">
        <v>12</v>
      </c>
      <c r="C6" s="44">
        <v>44927</v>
      </c>
      <c r="D6" s="44">
        <v>44958</v>
      </c>
      <c r="E6" s="44">
        <v>44986</v>
      </c>
      <c r="F6" s="44">
        <v>45017</v>
      </c>
      <c r="G6" s="44">
        <v>45047</v>
      </c>
      <c r="H6" s="44">
        <v>45078</v>
      </c>
      <c r="I6" s="44">
        <v>45108</v>
      </c>
      <c r="J6" s="61">
        <v>45139</v>
      </c>
      <c r="K6" s="44">
        <v>45170</v>
      </c>
      <c r="L6" s="44">
        <v>45200</v>
      </c>
      <c r="M6" s="44">
        <v>45231</v>
      </c>
      <c r="N6" s="44">
        <v>45261</v>
      </c>
    </row>
    <row r="7" spans="1:14" s="18" customFormat="1" x14ac:dyDescent="0.45">
      <c r="A7" s="57" t="s">
        <v>0</v>
      </c>
      <c r="B7" s="130">
        <v>0</v>
      </c>
      <c r="C7" s="134"/>
      <c r="D7" s="135"/>
      <c r="E7" s="135"/>
      <c r="F7" s="135"/>
      <c r="G7" s="135"/>
      <c r="H7" s="135"/>
      <c r="I7" s="135"/>
      <c r="J7" s="136"/>
      <c r="K7" s="135"/>
      <c r="L7" s="135"/>
      <c r="M7" s="135"/>
      <c r="N7" s="135"/>
    </row>
    <row r="8" spans="1:14" s="18" customFormat="1" ht="15" customHeight="1" x14ac:dyDescent="0.45">
      <c r="A8" s="45" t="s">
        <v>1</v>
      </c>
      <c r="B8" s="130">
        <v>0</v>
      </c>
      <c r="C8" s="81">
        <f>$B$4*'SDG&amp;E 2023 DR Allocations'!C7</f>
        <v>0</v>
      </c>
      <c r="D8" s="82">
        <f>$B$4*'SDG&amp;E 2023 DR Allocations'!D7</f>
        <v>0</v>
      </c>
      <c r="E8" s="82">
        <f>$B$4*'SDG&amp;E 2023 DR Allocations'!E7</f>
        <v>0</v>
      </c>
      <c r="F8" s="82">
        <f>$B$4*'SDG&amp;E 2023 DR Allocations'!F7</f>
        <v>0</v>
      </c>
      <c r="G8" s="82">
        <f>$B$4*'SDG&amp;E 2023 DR Allocations'!G7</f>
        <v>3.9376828248000004</v>
      </c>
      <c r="H8" s="82">
        <f>$B$4*'SDG&amp;E 2023 DR Allocations'!H7</f>
        <v>3.9376828248000004</v>
      </c>
      <c r="I8" s="82">
        <f>$B$4*'SDG&amp;E 2023 DR Allocations'!I7</f>
        <v>3.9376828248000004</v>
      </c>
      <c r="J8" s="83">
        <f>$B$4*'SDG&amp;E 2023 DR Allocations'!J7</f>
        <v>3.9376828248000004</v>
      </c>
      <c r="K8" s="82">
        <f>$B$4*'SDG&amp;E 2023 DR Allocations'!K7</f>
        <v>3.9376828248000004</v>
      </c>
      <c r="L8" s="82">
        <f>$B$4*'SDG&amp;E 2023 DR Allocations'!L7</f>
        <v>3.9376828248000004</v>
      </c>
      <c r="M8" s="82">
        <f>$B$4*'SDG&amp;E 2023 DR Allocations'!M7</f>
        <v>0</v>
      </c>
      <c r="N8" s="82">
        <f>$B$4*'SDG&amp;E 2023 DR Allocations'!N7</f>
        <v>0</v>
      </c>
    </row>
    <row r="9" spans="1:14" s="18" customFormat="1" ht="15" customHeight="1" x14ac:dyDescent="0.45">
      <c r="A9" s="57" t="s">
        <v>2</v>
      </c>
      <c r="B9" s="130">
        <v>0</v>
      </c>
      <c r="C9" s="78">
        <f>$B$4*'SDG&amp;E 2023 DR Allocations'!C8</f>
        <v>0</v>
      </c>
      <c r="D9" s="79">
        <f>$B$4*'SDG&amp;E 2023 DR Allocations'!D8</f>
        <v>0</v>
      </c>
      <c r="E9" s="79">
        <f>$B$4*'SDG&amp;E 2023 DR Allocations'!E8</f>
        <v>0</v>
      </c>
      <c r="F9" s="79">
        <f>$B$4*'SDG&amp;E 2023 DR Allocations'!F8</f>
        <v>0</v>
      </c>
      <c r="G9" s="84">
        <f>$B$4*'SDG&amp;E 2023 DR Allocations'!G8</f>
        <v>2.5861991968</v>
      </c>
      <c r="H9" s="84">
        <f>$B$4*'SDG&amp;E 2023 DR Allocations'!H8</f>
        <v>2.5861991968</v>
      </c>
      <c r="I9" s="79">
        <f>$B$4*'SDG&amp;E 2023 DR Allocations'!I8</f>
        <v>2.5861991968</v>
      </c>
      <c r="J9" s="80">
        <f>$B$4*'SDG&amp;E 2023 DR Allocations'!J8</f>
        <v>2.5861991968</v>
      </c>
      <c r="K9" s="79">
        <f>$B$4*'SDG&amp;E 2023 DR Allocations'!K8</f>
        <v>2.5861991968</v>
      </c>
      <c r="L9" s="79">
        <f>$B$4*'SDG&amp;E 2023 DR Allocations'!L8</f>
        <v>2.5861991968</v>
      </c>
      <c r="M9" s="79">
        <f>$B$4*'SDG&amp;E 2023 DR Allocations'!M8</f>
        <v>0</v>
      </c>
      <c r="N9" s="79">
        <f>$B$4*'SDG&amp;E 2023 DR Allocations'!N8</f>
        <v>0</v>
      </c>
    </row>
    <row r="10" spans="1:14" s="18" customFormat="1" x14ac:dyDescent="0.45">
      <c r="A10" s="45" t="s">
        <v>3</v>
      </c>
      <c r="B10" s="130">
        <v>0</v>
      </c>
      <c r="C10" s="81">
        <f>$B$4*'SDG&amp;E 2023 DR Allocations'!C9</f>
        <v>0</v>
      </c>
      <c r="D10" s="82">
        <f>$B$4*'SDG&amp;E 2023 DR Allocations'!D9</f>
        <v>0</v>
      </c>
      <c r="E10" s="82">
        <f>$B$4*'SDG&amp;E 2023 DR Allocations'!E9</f>
        <v>0</v>
      </c>
      <c r="F10" s="82">
        <f>$B$4*'SDG&amp;E 2023 DR Allocations'!F9</f>
        <v>8.0120793673373852E-2</v>
      </c>
      <c r="G10" s="82">
        <f>$B$4*'SDG&amp;E 2023 DR Allocations'!G9</f>
        <v>0.12699253360000001</v>
      </c>
      <c r="H10" s="82">
        <f>$B$4*'SDG&amp;E 2023 DR Allocations'!H9</f>
        <v>9.7094749600000016E-2</v>
      </c>
      <c r="I10" s="82">
        <f>$B$4*'SDG&amp;E 2023 DR Allocations'!I9</f>
        <v>0.20168909840000002</v>
      </c>
      <c r="J10" s="83">
        <f>$B$4*'SDG&amp;E 2023 DR Allocations'!J9</f>
        <v>0.24680528080000003</v>
      </c>
      <c r="K10" s="82">
        <f>$B$4*'SDG&amp;E 2023 DR Allocations'!K9</f>
        <v>0.29771590560000005</v>
      </c>
      <c r="L10" s="82">
        <f>$B$4*'SDG&amp;E 2023 DR Allocations'!L9</f>
        <v>0.19947145200000002</v>
      </c>
      <c r="M10" s="82">
        <f>$B$4*'SDG&amp;E 2023 DR Allocations'!M9</f>
        <v>0</v>
      </c>
      <c r="N10" s="82">
        <f>$B$4*'SDG&amp;E 2023 DR Allocations'!N9</f>
        <v>0</v>
      </c>
    </row>
    <row r="11" spans="1:14" s="18" customFormat="1" x14ac:dyDescent="0.45">
      <c r="A11" s="58" t="s">
        <v>4</v>
      </c>
      <c r="B11" s="130">
        <v>0</v>
      </c>
      <c r="C11" s="85">
        <f>$B$4*'SDG&amp;E 2023 DR Allocations'!C10</f>
        <v>0</v>
      </c>
      <c r="D11" s="84">
        <f>$B$4*'SDG&amp;E 2023 DR Allocations'!D10</f>
        <v>0</v>
      </c>
      <c r="E11" s="84">
        <f>$B$4*'SDG&amp;E 2023 DR Allocations'!E10</f>
        <v>0</v>
      </c>
      <c r="F11" s="84">
        <f>$B$4*'SDG&amp;E 2023 DR Allocations'!F10</f>
        <v>0</v>
      </c>
      <c r="G11" s="84">
        <f>$B$4*'SDG&amp;E 2023 DR Allocations'!G10</f>
        <v>0.17320855200000002</v>
      </c>
      <c r="H11" s="84">
        <f>$B$4*'SDG&amp;E 2023 DR Allocations'!H10</f>
        <v>0</v>
      </c>
      <c r="I11" s="84">
        <f>$B$4*'SDG&amp;E 2023 DR Allocations'!I10</f>
        <v>1.0722938488</v>
      </c>
      <c r="J11" s="86">
        <f>$B$4*'SDG&amp;E 2023 DR Allocations'!J10</f>
        <v>1.6636008640000002</v>
      </c>
      <c r="K11" s="84">
        <f>$B$4*'SDG&amp;E 2023 DR Allocations'!K10</f>
        <v>2.0743170000000002</v>
      </c>
      <c r="L11" s="84">
        <f>$B$4*'SDG&amp;E 2023 DR Allocations'!L10</f>
        <v>1.0691081056</v>
      </c>
      <c r="M11" s="84">
        <f>$B$4*'SDG&amp;E 2023 DR Allocations'!M10</f>
        <v>0</v>
      </c>
      <c r="N11" s="84">
        <f>$B$4*'SDG&amp;E 2023 DR Allocations'!N10</f>
        <v>0</v>
      </c>
    </row>
    <row r="12" spans="1:14" s="18" customFormat="1" x14ac:dyDescent="0.45">
      <c r="A12" s="46" t="s">
        <v>5</v>
      </c>
      <c r="B12" s="130">
        <v>0</v>
      </c>
      <c r="C12" s="87">
        <f>$B$4*'SDG&amp;E 2023 DR Allocations'!C11</f>
        <v>0</v>
      </c>
      <c r="D12" s="88">
        <f>$B$4*'SDG&amp;E 2023 DR Allocations'!D11</f>
        <v>0</v>
      </c>
      <c r="E12" s="88">
        <f>$B$4*'SDG&amp;E 2023 DR Allocations'!E11</f>
        <v>0</v>
      </c>
      <c r="F12" s="88">
        <f>$B$4*'SDG&amp;E 2023 DR Allocations'!F11</f>
        <v>0.19643892196034912</v>
      </c>
      <c r="G12" s="88">
        <f>$B$4*'SDG&amp;E 2023 DR Allocations'!G11</f>
        <v>0.2925017454349188</v>
      </c>
      <c r="H12" s="88">
        <f>$B$4*'SDG&amp;E 2023 DR Allocations'!H11</f>
        <v>0.20715680297582878</v>
      </c>
      <c r="I12" s="88">
        <f>$B$4*'SDG&amp;E 2023 DR Allocations'!I11</f>
        <v>0.50412426654729037</v>
      </c>
      <c r="J12" s="89">
        <f>$B$4*'SDG&amp;E 2023 DR Allocations'!J11</f>
        <v>0.6079623342747924</v>
      </c>
      <c r="K12" s="88">
        <f>$B$4*'SDG&amp;E 2023 DR Allocations'!K11</f>
        <v>0.43241619391399394</v>
      </c>
      <c r="L12" s="88">
        <f>$B$4*'SDG&amp;E 2023 DR Allocations'!L11</f>
        <v>0.41931817862396459</v>
      </c>
      <c r="M12" s="88">
        <f>$B$4*'SDG&amp;E 2023 DR Allocations'!M11</f>
        <v>5.3446013003916722E-2</v>
      </c>
      <c r="N12" s="88">
        <f>$B$4*'SDG&amp;E 2023 DR Allocations'!N11</f>
        <v>0</v>
      </c>
    </row>
    <row r="13" spans="1:14" s="18" customFormat="1" x14ac:dyDescent="0.45">
      <c r="A13" s="59" t="s">
        <v>6</v>
      </c>
      <c r="B13" s="130">
        <v>0</v>
      </c>
      <c r="C13" s="78">
        <f>$B$4*'SDG&amp;E 2023 DR Allocations'!C12</f>
        <v>0</v>
      </c>
      <c r="D13" s="79">
        <f>$B$4*'SDG&amp;E 2023 DR Allocations'!D12</f>
        <v>0</v>
      </c>
      <c r="E13" s="79">
        <f>$B$4*'SDG&amp;E 2023 DR Allocations'!E12</f>
        <v>0</v>
      </c>
      <c r="F13" s="79">
        <f>$B$4*'SDG&amp;E 2023 DR Allocations'!F12</f>
        <v>1.0757843219557381</v>
      </c>
      <c r="G13" s="79">
        <f>$B$4*'SDG&amp;E 2023 DR Allocations'!G12</f>
        <v>1.9196225391474775</v>
      </c>
      <c r="H13" s="79">
        <f>$B$4*'SDG&amp;E 2023 DR Allocations'!H12</f>
        <v>1.3026028147037585</v>
      </c>
      <c r="I13" s="79">
        <f>$B$4*'SDG&amp;E 2023 DR Allocations'!I12</f>
        <v>3.7263110964694075</v>
      </c>
      <c r="J13" s="80">
        <f>$B$4*'SDG&amp;E 2023 DR Allocations'!J12</f>
        <v>4.828567142093366</v>
      </c>
      <c r="K13" s="79">
        <f>$B$4*'SDG&amp;E 2023 DR Allocations'!K12</f>
        <v>6.1060784429087906</v>
      </c>
      <c r="L13" s="79">
        <f>$B$4*'SDG&amp;E 2023 DR Allocations'!L12</f>
        <v>3.8048672662674248</v>
      </c>
      <c r="M13" s="79">
        <f>$B$4*'SDG&amp;E 2023 DR Allocations'!M12</f>
        <v>0.34663994992746039</v>
      </c>
      <c r="N13" s="79">
        <f>$B$4*'SDG&amp;E 2023 DR Allocations'!N12</f>
        <v>0</v>
      </c>
    </row>
    <row r="14" spans="1:14" s="18" customFormat="1" x14ac:dyDescent="0.45">
      <c r="A14" s="60" t="s">
        <v>8</v>
      </c>
      <c r="B14" s="49"/>
      <c r="C14" s="90">
        <f>SUM(C7:C13)</f>
        <v>0</v>
      </c>
      <c r="D14" s="90">
        <f t="shared" ref="D14:N14" si="0">SUM(D7:D13)</f>
        <v>0</v>
      </c>
      <c r="E14" s="90">
        <f t="shared" si="0"/>
        <v>0</v>
      </c>
      <c r="F14" s="90">
        <f t="shared" si="0"/>
        <v>1.3523440375894611</v>
      </c>
      <c r="G14" s="90">
        <f t="shared" si="0"/>
        <v>9.0362073917823977</v>
      </c>
      <c r="H14" s="90">
        <f t="shared" si="0"/>
        <v>8.1307363888795869</v>
      </c>
      <c r="I14" s="90">
        <f t="shared" si="0"/>
        <v>12.028300331816698</v>
      </c>
      <c r="J14" s="91">
        <f t="shared" si="0"/>
        <v>13.870817642768159</v>
      </c>
      <c r="K14" s="90">
        <f t="shared" si="0"/>
        <v>15.434409564022786</v>
      </c>
      <c r="L14" s="90">
        <f t="shared" si="0"/>
        <v>12.016647024091391</v>
      </c>
      <c r="M14" s="90">
        <f t="shared" si="0"/>
        <v>0.4000859629313771</v>
      </c>
      <c r="N14" s="90">
        <f t="shared" si="0"/>
        <v>0</v>
      </c>
    </row>
    <row r="15" spans="1:14" s="18" customFormat="1" x14ac:dyDescent="0.45">
      <c r="A15" s="19"/>
      <c r="B15" s="19"/>
      <c r="C15" s="20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s="18" customFormat="1" x14ac:dyDescent="0.45">
      <c r="A16" s="43" t="s">
        <v>10</v>
      </c>
      <c r="B16" s="48" t="s">
        <v>12</v>
      </c>
      <c r="C16" s="44">
        <v>44927</v>
      </c>
      <c r="D16" s="44">
        <v>44958</v>
      </c>
      <c r="E16" s="44">
        <v>44986</v>
      </c>
      <c r="F16" s="44">
        <v>45017</v>
      </c>
      <c r="G16" s="44">
        <v>45047</v>
      </c>
      <c r="H16" s="44">
        <v>45078</v>
      </c>
      <c r="I16" s="44">
        <v>45108</v>
      </c>
      <c r="J16" s="62">
        <v>45139</v>
      </c>
      <c r="K16" s="44">
        <v>45170</v>
      </c>
      <c r="L16" s="44">
        <v>45200</v>
      </c>
      <c r="M16" s="44">
        <v>45231</v>
      </c>
      <c r="N16" s="44">
        <v>45261</v>
      </c>
    </row>
    <row r="17" spans="1:14" s="18" customFormat="1" x14ac:dyDescent="0.45">
      <c r="A17" s="16" t="s">
        <v>48</v>
      </c>
      <c r="B17" s="130">
        <v>0</v>
      </c>
      <c r="C17" s="92">
        <f>$B$4*'SDG&amp;E 2023 DR Allocations'!C16</f>
        <v>0.2575405646562578</v>
      </c>
      <c r="D17" s="92">
        <f>$B$4*'SDG&amp;E 2023 DR Allocations'!D16</f>
        <v>0.25747958219051359</v>
      </c>
      <c r="E17" s="92">
        <f>$B$4*'SDG&amp;E 2023 DR Allocations'!E16</f>
        <v>0.26081296232843582</v>
      </c>
      <c r="F17" s="92">
        <f>$B$4*'SDG&amp;E 2023 DR Allocations'!F16</f>
        <v>0.29386305679189156</v>
      </c>
      <c r="G17" s="92">
        <f>$B$4*'SDG&amp;E 2023 DR Allocations'!G16</f>
        <v>0.32407669734954847</v>
      </c>
      <c r="H17" s="92">
        <f>$B$4*'SDG&amp;E 2023 DR Allocations'!H16</f>
        <v>0.3217276148796086</v>
      </c>
      <c r="I17" s="92">
        <f>$B$4*'SDG&amp;E 2023 DR Allocations'!I16</f>
        <v>0.38484809255600011</v>
      </c>
      <c r="J17" s="92">
        <f>$B$4*'SDG&amp;E 2023 DR Allocations'!J16</f>
        <v>0.41734736990928689</v>
      </c>
      <c r="K17" s="92">
        <f>$B$4*'SDG&amp;E 2023 DR Allocations'!K16</f>
        <v>0.4385423207283024</v>
      </c>
      <c r="L17" s="92">
        <f>$B$4*'SDG&amp;E 2023 DR Allocations'!L16</f>
        <v>0.37440643763542153</v>
      </c>
      <c r="M17" s="92">
        <f>$B$4*'SDG&amp;E 2023 DR Allocations'!M16</f>
        <v>0.29512661910057075</v>
      </c>
      <c r="N17" s="92">
        <f>$B$4*'SDG&amp;E 2023 DR Allocations'!N16</f>
        <v>0.25603226935863466</v>
      </c>
    </row>
    <row r="18" spans="1:14" s="18" customFormat="1" x14ac:dyDescent="0.45">
      <c r="A18" s="16" t="s">
        <v>49</v>
      </c>
      <c r="B18" s="130">
        <v>0</v>
      </c>
      <c r="C18" s="92">
        <f>$B$4*'SDG&amp;E 2023 DR Allocations'!C17</f>
        <v>1.1678247365951553</v>
      </c>
      <c r="D18" s="92">
        <f>$B$4*'SDG&amp;E 2023 DR Allocations'!D17</f>
        <v>1.1856698980331393</v>
      </c>
      <c r="E18" s="92">
        <f>$B$4*'SDG&amp;E 2023 DR Allocations'!E17</f>
        <v>1.1586111501059826</v>
      </c>
      <c r="F18" s="92">
        <f>$B$4*'SDG&amp;E 2023 DR Allocations'!F17</f>
        <v>1.4080985406193678</v>
      </c>
      <c r="G18" s="92">
        <f>$B$4*'SDG&amp;E 2023 DR Allocations'!G17</f>
        <v>1.518865156173701</v>
      </c>
      <c r="H18" s="92">
        <f>$B$4*'SDG&amp;E 2023 DR Allocations'!H17</f>
        <v>1.5231562051773062</v>
      </c>
      <c r="I18" s="92">
        <f>$B$4*'SDG&amp;E 2023 DR Allocations'!I17</f>
        <v>1.7044227466583237</v>
      </c>
      <c r="J18" s="92">
        <f>$B$4*'SDG&amp;E 2023 DR Allocations'!J17</f>
        <v>1.8692875852584891</v>
      </c>
      <c r="K18" s="92">
        <f>$B$4*'SDG&amp;E 2023 DR Allocations'!K17</f>
        <v>1.9527250556945839</v>
      </c>
      <c r="L18" s="92">
        <f>$B$4*'SDG&amp;E 2023 DR Allocations'!L17</f>
        <v>1.5625885715484591</v>
      </c>
      <c r="M18" s="92">
        <f>$B$4*'SDG&amp;E 2023 DR Allocations'!M17</f>
        <v>1.3192853221893317</v>
      </c>
      <c r="N18" s="92">
        <f>$B$4*'SDG&amp;E 2023 DR Allocations'!N17</f>
        <v>1.1499279670715308</v>
      </c>
    </row>
    <row r="19" spans="1:14" s="18" customFormat="1" x14ac:dyDescent="0.45">
      <c r="A19" s="16" t="s">
        <v>50</v>
      </c>
      <c r="B19" s="130">
        <v>0</v>
      </c>
      <c r="C19" s="92">
        <f>$B$4*'SDG&amp;E 2023 DR Allocations'!C18</f>
        <v>7.4790486693382275E-3</v>
      </c>
      <c r="D19" s="92">
        <f>$B$4*'SDG&amp;E 2023 DR Allocations'!D18</f>
        <v>7.1797919988632166E-3</v>
      </c>
      <c r="E19" s="92">
        <f>$B$4*'SDG&amp;E 2023 DR Allocations'!E18</f>
        <v>7.5945439412740012E-2</v>
      </c>
      <c r="F19" s="92">
        <f>$B$4*'SDG&amp;E 2023 DR Allocations'!F18</f>
        <v>1.9604086068670912E-3</v>
      </c>
      <c r="G19" s="92">
        <f>$B$4*'SDG&amp;E 2023 DR Allocations'!G18</f>
        <v>2.6144432437419863E-2</v>
      </c>
      <c r="H19" s="92">
        <f>$B$4*'SDG&amp;E 2023 DR Allocations'!H18</f>
        <v>2.4015577265620227E-2</v>
      </c>
      <c r="I19" s="92">
        <f>$B$4*'SDG&amp;E 2023 DR Allocations'!I18</f>
        <v>3.7305708217620831E-2</v>
      </c>
      <c r="J19" s="92">
        <f>$B$4*'SDG&amp;E 2023 DR Allocations'!J18</f>
        <v>2.0953373533487359E-2</v>
      </c>
      <c r="K19" s="92">
        <f>$B$4*'SDG&amp;E 2023 DR Allocations'!K18</f>
        <v>-1.1081927123665821E-2</v>
      </c>
      <c r="L19" s="92">
        <f>$B$4*'SDG&amp;E 2023 DR Allocations'!L18</f>
        <v>1.6460795772075685E-2</v>
      </c>
      <c r="M19" s="92">
        <f>$B$4*'SDG&amp;E 2023 DR Allocations'!M18</f>
        <v>6.5405376672744769E-3</v>
      </c>
      <c r="N19" s="92">
        <f>$B$4*'SDG&amp;E 2023 DR Allocations'!N18</f>
        <v>4.1872457087039922E-3</v>
      </c>
    </row>
    <row r="20" spans="1:14" s="18" customFormat="1" x14ac:dyDescent="0.45">
      <c r="A20" s="16" t="s">
        <v>51</v>
      </c>
      <c r="B20" s="130">
        <v>0</v>
      </c>
      <c r="C20" s="92">
        <f>$B$4*'SDG&amp;E 2023 DR Allocations'!C19</f>
        <v>-6.0848075675964342E-2</v>
      </c>
      <c r="D20" s="92">
        <f>$B$4*'SDG&amp;E 2023 DR Allocations'!D19</f>
        <v>-5.839479713439942E-2</v>
      </c>
      <c r="E20" s="92">
        <f>$B$4*'SDG&amp;E 2023 DR Allocations'!E19</f>
        <v>-5.9022030070391078E-2</v>
      </c>
      <c r="F20" s="92">
        <f>$B$4*'SDG&amp;E 2023 DR Allocations'!F19</f>
        <v>2.2013154955394464E-3</v>
      </c>
      <c r="G20" s="92">
        <f>$B$4*'SDG&amp;E 2023 DR Allocations'!G19</f>
        <v>5.7049420070648157E-2</v>
      </c>
      <c r="H20" s="92">
        <f>$B$4*'SDG&amp;E 2023 DR Allocations'!H19</f>
        <v>1.3295092105865509E-2</v>
      </c>
      <c r="I20" s="92">
        <f>$B$4*'SDG&amp;E 2023 DR Allocations'!I19</f>
        <v>7.2525496006011922E-2</v>
      </c>
      <c r="J20" s="92">
        <f>$B$4*'SDG&amp;E 2023 DR Allocations'!J19</f>
        <v>0.12791218194961529</v>
      </c>
      <c r="K20" s="92">
        <f>$B$4*'SDG&amp;E 2023 DR Allocations'!K19</f>
        <v>0.18243379225730916</v>
      </c>
      <c r="L20" s="92">
        <f>$B$4*'SDG&amp;E 2023 DR Allocations'!L19</f>
        <v>9.7637343740463289E-2</v>
      </c>
      <c r="M20" s="92">
        <f>$B$4*'SDG&amp;E 2023 DR Allocations'!M19</f>
        <v>-2.6771269798278777E-2</v>
      </c>
      <c r="N20" s="92">
        <f>$B$4*'SDG&amp;E 2023 DR Allocations'!N19</f>
        <v>-3.3861979055404653E-2</v>
      </c>
    </row>
    <row r="21" spans="1:14" s="18" customFormat="1" x14ac:dyDescent="0.45">
      <c r="A21" s="16" t="s">
        <v>20</v>
      </c>
      <c r="B21" s="131">
        <v>1</v>
      </c>
      <c r="C21" s="92">
        <f>$B$4*'SDG&amp;E 2023 DR Allocations'!C20</f>
        <v>1.6124713972449298</v>
      </c>
      <c r="D21" s="92">
        <f>$B$4*'SDG&amp;E 2023 DR Allocations'!D20</f>
        <v>1.7261160388708088</v>
      </c>
      <c r="E21" s="92">
        <f>$B$4*'SDG&amp;E 2023 DR Allocations'!E20</f>
        <v>1.1269107463446502</v>
      </c>
      <c r="F21" s="92">
        <f>$B$4*'SDG&amp;E 2023 DR Allocations'!F20</f>
        <v>5.2193133623610803</v>
      </c>
      <c r="G21" s="92">
        <f>$B$4*'SDG&amp;E 2023 DR Allocations'!G20</f>
        <v>2.3084140572547867</v>
      </c>
      <c r="H21" s="92">
        <f>$B$4*'SDG&amp;E 2023 DR Allocations'!H20</f>
        <v>2.7904314278125781</v>
      </c>
      <c r="I21" s="92">
        <f>$B$4*'SDG&amp;E 2023 DR Allocations'!I20</f>
        <v>3.3049266012072556</v>
      </c>
      <c r="J21" s="92">
        <f>$B$4*'SDG&amp;E 2023 DR Allocations'!J20</f>
        <v>4.8977324940800715</v>
      </c>
      <c r="K21" s="92">
        <f>$B$4*'SDG&amp;E 2023 DR Allocations'!K20</f>
        <v>5.9427956548929215</v>
      </c>
      <c r="L21" s="92">
        <f>$B$4*'SDG&amp;E 2023 DR Allocations'!L20</f>
        <v>3.3843825551986733</v>
      </c>
      <c r="M21" s="92">
        <f>$B$4*'SDG&amp;E 2023 DR Allocations'!M20</f>
        <v>2.4578296528577761</v>
      </c>
      <c r="N21" s="92">
        <f>$B$4*'SDG&amp;E 2023 DR Allocations'!N20</f>
        <v>1.3614761211395252</v>
      </c>
    </row>
    <row r="22" spans="1:14" s="18" customFormat="1" x14ac:dyDescent="0.45">
      <c r="A22" s="16" t="s">
        <v>21</v>
      </c>
      <c r="B22" s="131">
        <v>1</v>
      </c>
      <c r="C22" s="92">
        <f>$B$4*'SDG&amp;E 2023 DR Allocations'!C21</f>
        <v>3.8029641749381975</v>
      </c>
      <c r="D22" s="92">
        <f>$B$4*'SDG&amp;E 2023 DR Allocations'!D21</f>
        <v>4.0595250613451022</v>
      </c>
      <c r="E22" s="92">
        <f>$B$4*'SDG&amp;E 2023 DR Allocations'!E21</f>
        <v>4.6485032273295612</v>
      </c>
      <c r="F22" s="92">
        <f>$B$4*'SDG&amp;E 2023 DR Allocations'!F21</f>
        <v>8.2022985239660642</v>
      </c>
      <c r="G22" s="92">
        <f>$B$4*'SDG&amp;E 2023 DR Allocations'!G21</f>
        <v>5.8071321801900826</v>
      </c>
      <c r="H22" s="92">
        <f>$B$4*'SDG&amp;E 2023 DR Allocations'!H21</f>
        <v>6.5655635418176699</v>
      </c>
      <c r="I22" s="92">
        <f>$B$4*'SDG&amp;E 2023 DR Allocations'!I21</f>
        <v>7.420417912197113</v>
      </c>
      <c r="J22" s="92">
        <f>$B$4*'SDG&amp;E 2023 DR Allocations'!J21</f>
        <v>10.152049341011047</v>
      </c>
      <c r="K22" s="92">
        <f>$B$4*'SDG&amp;E 2023 DR Allocations'!K21</f>
        <v>11.96807320098876</v>
      </c>
      <c r="L22" s="92">
        <f>$B$4*'SDG&amp;E 2023 DR Allocations'!L21</f>
        <v>7.7484062541961629</v>
      </c>
      <c r="M22" s="92">
        <f>$B$4*'SDG&amp;E 2023 DR Allocations'!M21</f>
        <v>6.2637083095073747</v>
      </c>
      <c r="N22" s="92">
        <f>$B$4*'SDG&amp;E 2023 DR Allocations'!N21</f>
        <v>3.4656484161853784</v>
      </c>
    </row>
    <row r="23" spans="1:14" s="18" customFormat="1" x14ac:dyDescent="0.45">
      <c r="A23" s="16" t="s">
        <v>52</v>
      </c>
      <c r="B23" s="130">
        <v>0</v>
      </c>
      <c r="C23" s="92">
        <f>$B$4*'SDG&amp;E 2023 DR Allocations'!C22</f>
        <v>0</v>
      </c>
      <c r="D23" s="92">
        <f>$B$4*'SDG&amp;E 2023 DR Allocations'!D22</f>
        <v>0</v>
      </c>
      <c r="E23" s="92">
        <f>$B$4*'SDG&amp;E 2023 DR Allocations'!E22</f>
        <v>0</v>
      </c>
      <c r="F23" s="92">
        <f>$B$4*'SDG&amp;E 2023 DR Allocations'!F22</f>
        <v>0.11718374160706137</v>
      </c>
      <c r="G23" s="92">
        <f>$B$4*'SDG&amp;E 2023 DR Allocations'!G22</f>
        <v>0.18878469925926389</v>
      </c>
      <c r="H23" s="92">
        <f>$B$4*'SDG&amp;E 2023 DR Allocations'!H22</f>
        <v>0.14657548361184333</v>
      </c>
      <c r="I23" s="92">
        <f>$B$4*'SDG&amp;E 2023 DR Allocations'!I22</f>
        <v>0.35119573378108265</v>
      </c>
      <c r="J23" s="92">
        <f>$B$4*'SDG&amp;E 2023 DR Allocations'!J22</f>
        <v>0.42926840386513121</v>
      </c>
      <c r="K23" s="92">
        <f>$B$4*'SDG&amp;E 2023 DR Allocations'!K22</f>
        <v>0.4526270358428186</v>
      </c>
      <c r="L23" s="92">
        <f>$B$4*'SDG&amp;E 2023 DR Allocations'!L22</f>
        <v>0.31813523895226914</v>
      </c>
      <c r="M23" s="92">
        <f>$B$4*'SDG&amp;E 2023 DR Allocations'!M22</f>
        <v>3.65239260363346E-2</v>
      </c>
      <c r="N23" s="92">
        <f>$B$4*'SDG&amp;E 2023 DR Allocations'!N22</f>
        <v>0</v>
      </c>
    </row>
    <row r="24" spans="1:14" s="18" customFormat="1" x14ac:dyDescent="0.45">
      <c r="A24" s="16" t="s">
        <v>53</v>
      </c>
      <c r="B24" s="130">
        <v>0</v>
      </c>
      <c r="C24" s="92">
        <f>$B$4*'SDG&amp;E 2023 DR Allocations'!C23</f>
        <v>0.10282505220174787</v>
      </c>
      <c r="D24" s="92">
        <f>$B$4*'SDG&amp;E 2023 DR Allocations'!D23</f>
        <v>9.7207258939743038E-2</v>
      </c>
      <c r="E24" s="92">
        <f>$B$4*'SDG&amp;E 2023 DR Allocations'!E23</f>
        <v>-2.9186213940322547</v>
      </c>
      <c r="F24" s="92">
        <f>$B$4*'SDG&amp;E 2023 DR Allocations'!F23</f>
        <v>1.2817884597555091</v>
      </c>
      <c r="G24" s="92">
        <f>$B$4*'SDG&amp;E 2023 DR Allocations'!G23</f>
        <v>0.11475901371240654</v>
      </c>
      <c r="H24" s="92">
        <f>$B$4*'SDG&amp;E 2023 DR Allocations'!H23</f>
        <v>0.1326956651806826</v>
      </c>
      <c r="I24" s="92">
        <f>$B$4*'SDG&amp;E 2023 DR Allocations'!I23</f>
        <v>0.17927059876918799</v>
      </c>
      <c r="J24" s="92">
        <f>$B$4*'SDG&amp;E 2023 DR Allocations'!J23</f>
        <v>0.20403847861290025</v>
      </c>
      <c r="K24" s="92">
        <f>$B$4*'SDG&amp;E 2023 DR Allocations'!K23</f>
        <v>0.2173343219757084</v>
      </c>
      <c r="L24" s="92">
        <f>$B$4*'SDG&amp;E 2023 DR Allocations'!L23</f>
        <v>0.17978770852088957</v>
      </c>
      <c r="M24" s="92">
        <f>$B$4*'SDG&amp;E 2023 DR Allocations'!M23</f>
        <v>9.953992807865146E-2</v>
      </c>
      <c r="N24" s="92">
        <f>$B$4*'SDG&amp;E 2023 DR Allocations'!N23</f>
        <v>0.11111268198490114</v>
      </c>
    </row>
    <row r="25" spans="1:14" s="18" customFormat="1" x14ac:dyDescent="0.45">
      <c r="A25" s="16" t="s">
        <v>54</v>
      </c>
      <c r="B25" s="130">
        <v>0</v>
      </c>
      <c r="C25" s="92">
        <f>$B$4*'SDG&amp;E 2023 DR Allocations'!C24</f>
        <v>0.81679156827926658</v>
      </c>
      <c r="D25" s="92">
        <f>$B$4*'SDG&amp;E 2023 DR Allocations'!D24</f>
        <v>0.79513309192657466</v>
      </c>
      <c r="E25" s="92">
        <f>$B$4*'SDG&amp;E 2023 DR Allocations'!E24</f>
        <v>0.21586657071901891</v>
      </c>
      <c r="F25" s="92">
        <f>$B$4*'SDG&amp;E 2023 DR Allocations'!F24</f>
        <v>0.23281164626189277</v>
      </c>
      <c r="G25" s="92">
        <f>$B$4*'SDG&amp;E 2023 DR Allocations'!G24</f>
        <v>0.75634340953826951</v>
      </c>
      <c r="H25" s="92">
        <f>$B$4*'SDG&amp;E 2023 DR Allocations'!H24</f>
        <v>0.62178995943069482</v>
      </c>
      <c r="I25" s="92">
        <f>$B$4*'SDG&amp;E 2023 DR Allocations'!I24</f>
        <v>0.82209981918334996</v>
      </c>
      <c r="J25" s="92">
        <f>$B$4*'SDG&amp;E 2023 DR Allocations'!J24</f>
        <v>0.9056314253807064</v>
      </c>
      <c r="K25" s="92">
        <f>$B$4*'SDG&amp;E 2023 DR Allocations'!K24</f>
        <v>0.96843722438812219</v>
      </c>
      <c r="L25" s="92">
        <f>$B$4*'SDG&amp;E 2023 DR Allocations'!L24</f>
        <v>0.84429025077819875</v>
      </c>
      <c r="M25" s="92">
        <f>$B$4*'SDG&amp;E 2023 DR Allocations'!M24</f>
        <v>0.78664584827423067</v>
      </c>
      <c r="N25" s="92">
        <f>$B$4*'SDG&amp;E 2023 DR Allocations'!N24</f>
        <v>0.8382735972404477</v>
      </c>
    </row>
    <row r="26" spans="1:14" s="18" customFormat="1" x14ac:dyDescent="0.45">
      <c r="A26" s="47" t="s">
        <v>15</v>
      </c>
      <c r="B26" s="50"/>
      <c r="C26" s="93">
        <f t="shared" ref="C26:N26" si="1">SUM(C17:C25)</f>
        <v>7.7070484669089288</v>
      </c>
      <c r="D26" s="93">
        <f t="shared" si="1"/>
        <v>8.0699159261703457</v>
      </c>
      <c r="E26" s="93">
        <f t="shared" si="1"/>
        <v>4.5090066721377431</v>
      </c>
      <c r="F26" s="93">
        <f t="shared" si="1"/>
        <v>16.759519055465276</v>
      </c>
      <c r="G26" s="93">
        <f t="shared" si="1"/>
        <v>11.101569065986126</v>
      </c>
      <c r="H26" s="93">
        <f t="shared" si="1"/>
        <v>12.139250567281868</v>
      </c>
      <c r="I26" s="93">
        <f t="shared" si="1"/>
        <v>14.277012708575946</v>
      </c>
      <c r="J26" s="94">
        <f t="shared" si="1"/>
        <v>19.024220653600736</v>
      </c>
      <c r="K26" s="93">
        <f t="shared" si="1"/>
        <v>22.111886679644865</v>
      </c>
      <c r="L26" s="93">
        <f t="shared" si="1"/>
        <v>14.526095156342613</v>
      </c>
      <c r="M26" s="93">
        <f t="shared" si="1"/>
        <v>11.238428873913266</v>
      </c>
      <c r="N26" s="93">
        <f t="shared" si="1"/>
        <v>7.1527963196337163</v>
      </c>
    </row>
    <row r="27" spans="1:14" s="18" customFormat="1" x14ac:dyDescent="0.45">
      <c r="A27" s="19"/>
      <c r="B27" s="19"/>
      <c r="C27" s="95"/>
      <c r="D27" s="96"/>
      <c r="E27" s="96"/>
      <c r="F27" s="96"/>
      <c r="G27" s="96"/>
      <c r="H27" s="96"/>
      <c r="I27" s="96"/>
      <c r="J27" s="97"/>
      <c r="K27" s="96"/>
      <c r="L27" s="96"/>
      <c r="M27" s="96"/>
      <c r="N27" s="96"/>
    </row>
    <row r="28" spans="1:14" s="18" customFormat="1" x14ac:dyDescent="0.45">
      <c r="A28" s="22" t="s">
        <v>7</v>
      </c>
      <c r="B28" s="63"/>
      <c r="C28" s="98">
        <f t="shared" ref="C28:N28" si="2">SUM(C14,C26)</f>
        <v>7.7070484669089288</v>
      </c>
      <c r="D28" s="98">
        <f t="shared" si="2"/>
        <v>8.0699159261703457</v>
      </c>
      <c r="E28" s="98">
        <f t="shared" si="2"/>
        <v>4.5090066721377431</v>
      </c>
      <c r="F28" s="98">
        <f t="shared" si="2"/>
        <v>18.111863093054737</v>
      </c>
      <c r="G28" s="98">
        <f t="shared" si="2"/>
        <v>20.137776457768524</v>
      </c>
      <c r="H28" s="98">
        <f t="shared" si="2"/>
        <v>20.269986956161453</v>
      </c>
      <c r="I28" s="98">
        <f t="shared" si="2"/>
        <v>26.305313040392644</v>
      </c>
      <c r="J28" s="98">
        <f t="shared" si="2"/>
        <v>32.895038296368895</v>
      </c>
      <c r="K28" s="98">
        <f t="shared" si="2"/>
        <v>37.546296243667655</v>
      </c>
      <c r="L28" s="98">
        <f t="shared" si="2"/>
        <v>26.542742180434004</v>
      </c>
      <c r="M28" s="98">
        <f t="shared" si="2"/>
        <v>11.638514836844642</v>
      </c>
      <c r="N28" s="98">
        <f t="shared" si="2"/>
        <v>7.1527963196337163</v>
      </c>
    </row>
    <row r="30" spans="1:14" s="17" customFormat="1" x14ac:dyDescent="0.45">
      <c r="A30" s="146" t="s">
        <v>45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</row>
    <row r="31" spans="1:14" s="17" customFormat="1" x14ac:dyDescent="0.45">
      <c r="A31" s="146" t="s">
        <v>47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</row>
    <row r="32" spans="1:14" s="17" customFormat="1" x14ac:dyDescent="0.45">
      <c r="A32" s="145" t="s">
        <v>46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</row>
    <row r="34" spans="2:14" x14ac:dyDescent="0.45">
      <c r="B34" s="72"/>
      <c r="C34" s="72"/>
      <c r="D34" s="72"/>
      <c r="E34" s="129"/>
      <c r="F34" s="72"/>
      <c r="G34" s="72"/>
      <c r="H34" s="72"/>
      <c r="I34" s="72"/>
      <c r="J34" s="72"/>
      <c r="K34" s="72"/>
      <c r="L34" s="72"/>
      <c r="M34" s="72"/>
      <c r="N34" s="72"/>
    </row>
    <row r="35" spans="2:14" x14ac:dyDescent="0.45">
      <c r="C35" s="72"/>
      <c r="D35" s="72"/>
      <c r="E35" s="129"/>
      <c r="F35" s="72"/>
      <c r="G35" s="72"/>
      <c r="H35" s="72"/>
      <c r="I35" s="72"/>
      <c r="J35" s="72"/>
      <c r="K35" s="72"/>
      <c r="L35" s="72"/>
      <c r="M35" s="72"/>
      <c r="N35" s="72"/>
    </row>
    <row r="36" spans="2:14" x14ac:dyDescent="0.45">
      <c r="E36" s="129"/>
    </row>
  </sheetData>
  <mergeCells count="7">
    <mergeCell ref="A31:N31"/>
    <mergeCell ref="A32:N32"/>
    <mergeCell ref="A5:N5"/>
    <mergeCell ref="A1:N1"/>
    <mergeCell ref="A2:N2"/>
    <mergeCell ref="A3:N3"/>
    <mergeCell ref="A30:N30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topLeftCell="A19" workbookViewId="0">
      <selection activeCell="A37" sqref="A37"/>
    </sheetView>
  </sheetViews>
  <sheetFormatPr defaultColWidth="10.6640625" defaultRowHeight="14.25" x14ac:dyDescent="0.45"/>
  <cols>
    <col min="1" max="1" width="69.6640625" bestFit="1" customWidth="1"/>
    <col min="2" max="2" width="10.6640625" bestFit="1" customWidth="1"/>
    <col min="3" max="3" width="6.46484375" bestFit="1" customWidth="1"/>
    <col min="4" max="4" width="6.796875" bestFit="1" customWidth="1"/>
    <col min="5" max="5" width="7.1328125" bestFit="1" customWidth="1"/>
    <col min="6" max="6" width="6.6640625" bestFit="1" customWidth="1"/>
    <col min="7" max="7" width="7.46484375" bestFit="1" customWidth="1"/>
    <col min="8" max="8" width="6.53125" bestFit="1" customWidth="1"/>
    <col min="9" max="9" width="6" bestFit="1" customWidth="1"/>
    <col min="10" max="10" width="7" bestFit="1" customWidth="1"/>
    <col min="11" max="11" width="6.796875" bestFit="1" customWidth="1"/>
    <col min="12" max="12" width="6.53125" bestFit="1" customWidth="1"/>
    <col min="13" max="13" width="7.1328125" bestFit="1" customWidth="1"/>
    <col min="14" max="14" width="6.796875" bestFit="1" customWidth="1"/>
  </cols>
  <sheetData>
    <row r="1" spans="1:14" ht="15" customHeight="1" x14ac:dyDescent="0.45">
      <c r="A1" s="162" t="s">
        <v>33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4"/>
    </row>
    <row r="2" spans="1:14" x14ac:dyDescent="0.45">
      <c r="A2" s="150" t="s">
        <v>32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2"/>
    </row>
    <row r="3" spans="1:14" ht="32" customHeight="1" x14ac:dyDescent="0.45">
      <c r="A3" s="153" t="s">
        <v>35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x14ac:dyDescent="0.45">
      <c r="A4" s="144" t="s">
        <v>57</v>
      </c>
      <c r="B4" s="76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4" ht="28.8" customHeight="1" x14ac:dyDescent="0.45">
      <c r="A5" s="51" t="s">
        <v>25</v>
      </c>
      <c r="B5" s="31" t="s">
        <v>12</v>
      </c>
      <c r="C5" s="53">
        <v>44927</v>
      </c>
      <c r="D5" s="53">
        <v>44958</v>
      </c>
      <c r="E5" s="53">
        <v>44986</v>
      </c>
      <c r="F5" s="53">
        <v>45017</v>
      </c>
      <c r="G5" s="53">
        <v>45047</v>
      </c>
      <c r="H5" s="53">
        <v>45078</v>
      </c>
      <c r="I5" s="53">
        <v>45108</v>
      </c>
      <c r="J5" s="53">
        <v>45139</v>
      </c>
      <c r="K5" s="53">
        <v>45170</v>
      </c>
      <c r="L5" s="53">
        <v>45200</v>
      </c>
      <c r="M5" s="66">
        <v>45231</v>
      </c>
      <c r="N5" s="53">
        <v>45261</v>
      </c>
    </row>
    <row r="6" spans="1:14" x14ac:dyDescent="0.45">
      <c r="A6" s="8" t="s">
        <v>0</v>
      </c>
      <c r="B6" s="130">
        <v>0</v>
      </c>
      <c r="C6" s="133"/>
      <c r="D6" s="133"/>
      <c r="E6" s="133"/>
      <c r="F6" s="133"/>
      <c r="G6" s="133"/>
      <c r="H6" s="133"/>
      <c r="I6" s="133"/>
      <c r="J6" s="137"/>
      <c r="K6" s="133"/>
      <c r="L6" s="133"/>
      <c r="M6" s="133"/>
      <c r="N6" s="133"/>
    </row>
    <row r="7" spans="1:14" x14ac:dyDescent="0.45">
      <c r="A7" s="9" t="s">
        <v>1</v>
      </c>
      <c r="B7" s="130">
        <v>0</v>
      </c>
      <c r="C7" s="54">
        <v>0</v>
      </c>
      <c r="D7" s="54">
        <v>0</v>
      </c>
      <c r="E7" s="54">
        <v>0</v>
      </c>
      <c r="F7" s="54">
        <v>0</v>
      </c>
      <c r="G7" s="54">
        <v>3.6283482999999999</v>
      </c>
      <c r="H7" s="54">
        <v>3.6283482999999999</v>
      </c>
      <c r="I7" s="54">
        <v>3.6283482999999999</v>
      </c>
      <c r="J7" s="69">
        <v>3.6283482999999999</v>
      </c>
      <c r="K7" s="54">
        <v>3.6283482999999999</v>
      </c>
      <c r="L7" s="54">
        <v>3.6283482999999999</v>
      </c>
      <c r="M7" s="54">
        <v>0</v>
      </c>
      <c r="N7" s="54">
        <v>0</v>
      </c>
    </row>
    <row r="8" spans="1:14" x14ac:dyDescent="0.45">
      <c r="A8" s="8" t="s">
        <v>2</v>
      </c>
      <c r="B8" s="130">
        <v>0</v>
      </c>
      <c r="C8" s="25">
        <v>0</v>
      </c>
      <c r="D8" s="25">
        <v>0</v>
      </c>
      <c r="E8" s="25">
        <v>0</v>
      </c>
      <c r="F8" s="25">
        <v>0</v>
      </c>
      <c r="G8" s="25">
        <v>2.4068641</v>
      </c>
      <c r="H8" s="25">
        <v>2.4068641</v>
      </c>
      <c r="I8" s="25">
        <v>2.4068641</v>
      </c>
      <c r="J8" s="70">
        <v>2.4068641</v>
      </c>
      <c r="K8" s="25">
        <v>2.4068641</v>
      </c>
      <c r="L8" s="25">
        <v>2.4068641</v>
      </c>
      <c r="M8" s="25">
        <v>0</v>
      </c>
      <c r="N8" s="25">
        <v>0</v>
      </c>
    </row>
    <row r="9" spans="1:14" x14ac:dyDescent="0.45">
      <c r="A9" s="9" t="s">
        <v>3</v>
      </c>
      <c r="B9" s="130">
        <v>0</v>
      </c>
      <c r="C9" s="54">
        <v>0</v>
      </c>
      <c r="D9" s="54">
        <v>0</v>
      </c>
      <c r="E9" s="54">
        <v>0</v>
      </c>
      <c r="F9" s="54">
        <v>5.3938306858090167E-2</v>
      </c>
      <c r="G9" s="54">
        <v>8.5548200000000005E-2</v>
      </c>
      <c r="H9" s="54">
        <v>6.5371899999999997E-2</v>
      </c>
      <c r="I9" s="54">
        <v>0.1359399</v>
      </c>
      <c r="J9" s="69">
        <v>0.1663743</v>
      </c>
      <c r="K9" s="54">
        <v>0.2007418</v>
      </c>
      <c r="L9" s="54">
        <v>0.1344486</v>
      </c>
      <c r="M9" s="54">
        <v>0</v>
      </c>
      <c r="N9" s="54">
        <v>0</v>
      </c>
    </row>
    <row r="10" spans="1:14" x14ac:dyDescent="0.45">
      <c r="A10" s="9" t="s">
        <v>4</v>
      </c>
      <c r="B10" s="130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0.1480485</v>
      </c>
      <c r="H10" s="55">
        <v>0</v>
      </c>
      <c r="I10" s="55">
        <v>0.91578510000000002</v>
      </c>
      <c r="J10" s="71">
        <v>1.420588</v>
      </c>
      <c r="K10" s="55">
        <v>1.771838</v>
      </c>
      <c r="L10" s="55">
        <v>0.91318200000000005</v>
      </c>
      <c r="M10" s="55">
        <v>0</v>
      </c>
      <c r="N10" s="55">
        <v>0</v>
      </c>
    </row>
    <row r="11" spans="1:14" x14ac:dyDescent="0.45">
      <c r="A11" s="10" t="s">
        <v>5</v>
      </c>
      <c r="B11" s="130">
        <v>0</v>
      </c>
      <c r="C11" s="56">
        <v>0</v>
      </c>
      <c r="D11" s="56">
        <v>0</v>
      </c>
      <c r="E11" s="56">
        <v>0</v>
      </c>
      <c r="F11" s="56">
        <v>0.16591808358656976</v>
      </c>
      <c r="G11" s="56">
        <v>0.24705555558672099</v>
      </c>
      <c r="H11" s="56">
        <v>0.174970710177446</v>
      </c>
      <c r="I11" s="56">
        <v>0.42579816790621</v>
      </c>
      <c r="J11" s="37">
        <v>0.51350280062537901</v>
      </c>
      <c r="K11" s="56">
        <v>0.36523139724393</v>
      </c>
      <c r="L11" s="56">
        <v>0.35416841646581398</v>
      </c>
      <c r="M11" s="56">
        <v>4.5142072117838203E-2</v>
      </c>
      <c r="N11" s="56">
        <v>0</v>
      </c>
    </row>
    <row r="12" spans="1:14" x14ac:dyDescent="0.45">
      <c r="A12" s="10" t="s">
        <v>6</v>
      </c>
      <c r="B12" s="130">
        <v>0</v>
      </c>
      <c r="C12" s="25">
        <v>0</v>
      </c>
      <c r="D12" s="25">
        <v>0</v>
      </c>
      <c r="E12" s="25">
        <v>0</v>
      </c>
      <c r="F12" s="25">
        <v>1.2022770207830371</v>
      </c>
      <c r="G12" s="25">
        <v>2.1482747647623701</v>
      </c>
      <c r="H12" s="25">
        <v>1.4491564293727299</v>
      </c>
      <c r="I12" s="25">
        <v>4.1585805553225699</v>
      </c>
      <c r="J12" s="70">
        <v>5.38919857287702</v>
      </c>
      <c r="K12" s="25">
        <v>6.8211166030217196</v>
      </c>
      <c r="L12" s="25">
        <v>4.2195495465991497</v>
      </c>
      <c r="M12" s="25">
        <v>0.38036236039344001</v>
      </c>
      <c r="N12" s="25">
        <v>0</v>
      </c>
    </row>
    <row r="13" spans="1:14" x14ac:dyDescent="0.45">
      <c r="A13" s="11" t="s">
        <v>37</v>
      </c>
      <c r="B13" s="26"/>
      <c r="C13" s="27">
        <f>SUM(C6:C12)</f>
        <v>0</v>
      </c>
      <c r="D13" s="27">
        <f t="shared" ref="D13:N13" si="0">SUM(D6:D12)</f>
        <v>0</v>
      </c>
      <c r="E13" s="27">
        <f t="shared" si="0"/>
        <v>0</v>
      </c>
      <c r="F13" s="27">
        <f t="shared" si="0"/>
        <v>1.4221334112276971</v>
      </c>
      <c r="G13" s="27">
        <f t="shared" si="0"/>
        <v>8.6641394203490911</v>
      </c>
      <c r="H13" s="27">
        <f t="shared" si="0"/>
        <v>7.724711439550175</v>
      </c>
      <c r="I13" s="27">
        <f t="shared" si="0"/>
        <v>11.671316123228781</v>
      </c>
      <c r="J13" s="27">
        <f t="shared" si="0"/>
        <v>13.524876073502398</v>
      </c>
      <c r="K13" s="27">
        <f t="shared" si="0"/>
        <v>15.19414020026565</v>
      </c>
      <c r="L13" s="27">
        <f t="shared" si="0"/>
        <v>11.656560963064964</v>
      </c>
      <c r="M13" s="27">
        <f t="shared" si="0"/>
        <v>0.42550443251127823</v>
      </c>
      <c r="N13" s="27">
        <f t="shared" si="0"/>
        <v>0</v>
      </c>
    </row>
    <row r="14" spans="1:14" x14ac:dyDescent="0.45">
      <c r="A14" s="23"/>
      <c r="B14" s="28"/>
      <c r="C14" s="29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68"/>
    </row>
    <row r="15" spans="1:14" x14ac:dyDescent="0.45">
      <c r="A15" s="51" t="s">
        <v>26</v>
      </c>
      <c r="B15" s="31" t="s">
        <v>12</v>
      </c>
      <c r="C15" s="53">
        <v>44927</v>
      </c>
      <c r="D15" s="53">
        <v>44958</v>
      </c>
      <c r="E15" s="53">
        <v>44986</v>
      </c>
      <c r="F15" s="53">
        <v>45017</v>
      </c>
      <c r="G15" s="53">
        <v>45047</v>
      </c>
      <c r="H15" s="53">
        <v>45078</v>
      </c>
      <c r="I15" s="53">
        <v>45108</v>
      </c>
      <c r="J15" s="53">
        <v>45139</v>
      </c>
      <c r="K15" s="53">
        <v>45170</v>
      </c>
      <c r="L15" s="53">
        <v>45200</v>
      </c>
      <c r="M15" s="66">
        <v>45231</v>
      </c>
      <c r="N15" s="53">
        <v>45261</v>
      </c>
    </row>
    <row r="16" spans="1:14" x14ac:dyDescent="0.45">
      <c r="A16" s="16" t="s">
        <v>48</v>
      </c>
      <c r="B16" s="130">
        <v>0</v>
      </c>
      <c r="C16" s="38">
        <v>0.20462223887443501</v>
      </c>
      <c r="D16" s="38">
        <v>0.204573780298233</v>
      </c>
      <c r="E16" s="38">
        <v>0.20722218548395244</v>
      </c>
      <c r="F16" s="38">
        <v>0.23348133671010887</v>
      </c>
      <c r="G16" s="38">
        <v>0.25748679041862499</v>
      </c>
      <c r="H16" s="38">
        <v>0.25562041997909501</v>
      </c>
      <c r="I16" s="38">
        <v>0.30577123165130599</v>
      </c>
      <c r="J16" s="39">
        <v>0.33159253001213101</v>
      </c>
      <c r="K16" s="38">
        <v>0.34843245148658802</v>
      </c>
      <c r="L16" s="38">
        <v>0.29747503995895402</v>
      </c>
      <c r="M16" s="38">
        <v>0.234485283493996</v>
      </c>
      <c r="N16" s="38">
        <v>0.203423857688904</v>
      </c>
    </row>
    <row r="17" spans="1:14" x14ac:dyDescent="0.45">
      <c r="A17" s="16" t="s">
        <v>49</v>
      </c>
      <c r="B17" s="130">
        <v>0</v>
      </c>
      <c r="C17" s="40">
        <v>0.96735423803329501</v>
      </c>
      <c r="D17" s="40">
        <v>0.982136070728302</v>
      </c>
      <c r="E17" s="40">
        <v>0.95972249793387943</v>
      </c>
      <c r="F17" s="40">
        <v>1.1663823785848739</v>
      </c>
      <c r="G17" s="40">
        <v>1.25813448429108</v>
      </c>
      <c r="H17" s="40">
        <v>1.2616891860961901</v>
      </c>
      <c r="I17" s="40">
        <v>1.4118388891220099</v>
      </c>
      <c r="J17" s="41">
        <v>1.5484027862548799</v>
      </c>
      <c r="K17" s="40">
        <v>1.6175175905227701</v>
      </c>
      <c r="L17" s="40">
        <v>1.2943521738052399</v>
      </c>
      <c r="M17" s="40">
        <v>1.0928148031234699</v>
      </c>
      <c r="N17" s="40">
        <v>0.95252966880798295</v>
      </c>
    </row>
    <row r="18" spans="1:14" x14ac:dyDescent="0.45">
      <c r="A18" s="16" t="s">
        <v>50</v>
      </c>
      <c r="B18" s="130">
        <v>0</v>
      </c>
      <c r="C18" s="38">
        <v>3.7410199642181402E-3</v>
      </c>
      <c r="D18" s="38">
        <v>3.6615595221519501E-3</v>
      </c>
      <c r="E18" s="38">
        <v>3.9538203267294125E-2</v>
      </c>
      <c r="F18" s="38">
        <v>1.0433538828668015E-3</v>
      </c>
      <c r="G18" s="38">
        <v>1.4246526733040801E-2</v>
      </c>
      <c r="H18" s="38">
        <v>1.34220968931913E-2</v>
      </c>
      <c r="I18" s="38">
        <v>2.1426081657409699E-2</v>
      </c>
      <c r="J18" s="39">
        <v>1.23939491808414E-2</v>
      </c>
      <c r="K18" s="38">
        <v>-6.7675691097974803E-3</v>
      </c>
      <c r="L18" s="38">
        <v>1.0407637432217599E-2</v>
      </c>
      <c r="M18" s="38">
        <v>4.2953684926033001E-3</v>
      </c>
      <c r="N18" s="38">
        <v>2.8669603168964401E-3</v>
      </c>
    </row>
    <row r="19" spans="1:14" x14ac:dyDescent="0.45">
      <c r="A19" s="16" t="s">
        <v>51</v>
      </c>
      <c r="B19" s="130">
        <v>0</v>
      </c>
      <c r="C19" s="38">
        <v>-3.0241632461547902E-2</v>
      </c>
      <c r="D19" s="38">
        <v>-2.9587292671203601E-2</v>
      </c>
      <c r="E19" s="38">
        <v>-3.0526214287732122E-2</v>
      </c>
      <c r="F19" s="38">
        <v>1.1638066457171914E-3</v>
      </c>
      <c r="G19" s="38">
        <v>3.0879801511764501E-2</v>
      </c>
      <c r="H19" s="38">
        <v>7.3807239532470703E-3</v>
      </c>
      <c r="I19" s="38">
        <v>4.1374784708023103E-2</v>
      </c>
      <c r="J19" s="39">
        <v>7.5154680013656605E-2</v>
      </c>
      <c r="K19" s="38">
        <v>0.110672181844711</v>
      </c>
      <c r="L19" s="38">
        <v>6.1331230401992801E-2</v>
      </c>
      <c r="M19" s="38">
        <v>-1.7470133304595899E-2</v>
      </c>
      <c r="N19" s="38">
        <v>-2.3043915629386898E-2</v>
      </c>
    </row>
    <row r="20" spans="1:14" x14ac:dyDescent="0.45">
      <c r="A20" s="16" t="s">
        <v>20</v>
      </c>
      <c r="B20" s="131">
        <v>1</v>
      </c>
      <c r="C20" s="38">
        <v>1.73932929337025</v>
      </c>
      <c r="D20" s="38">
        <v>1.8619147688150399</v>
      </c>
      <c r="E20" s="38">
        <v>1.2155681339284141</v>
      </c>
      <c r="F20" s="38">
        <v>5.6299320420810641</v>
      </c>
      <c r="G20" s="38">
        <v>2.4900238044559999</v>
      </c>
      <c r="H20" s="38">
        <v>3.0099629454314698</v>
      </c>
      <c r="I20" s="38">
        <v>3.5649349138140698</v>
      </c>
      <c r="J20" s="39">
        <v>5.2830515846610098</v>
      </c>
      <c r="K20" s="38">
        <v>6.4103329434990899</v>
      </c>
      <c r="L20" s="38">
        <v>3.6506420250981999</v>
      </c>
      <c r="M20" s="38">
        <v>2.6511944398284002</v>
      </c>
      <c r="N20" s="38">
        <v>1.4685874879360199</v>
      </c>
    </row>
    <row r="21" spans="1:14" x14ac:dyDescent="0.45">
      <c r="A21" s="16" t="s">
        <v>21</v>
      </c>
      <c r="B21" s="131">
        <v>1</v>
      </c>
      <c r="C21" s="38">
        <v>4.10215475261211</v>
      </c>
      <c r="D21" s="38">
        <v>4.3789000555872901</v>
      </c>
      <c r="E21" s="38">
        <v>5.0142148148160901</v>
      </c>
      <c r="F21" s="38">
        <v>8.8475981878820988</v>
      </c>
      <c r="G21" s="38">
        <v>6.2639966875314697</v>
      </c>
      <c r="H21" s="38">
        <v>7.0820959270000499</v>
      </c>
      <c r="I21" s="38">
        <v>8.0042043089866599</v>
      </c>
      <c r="J21" s="39">
        <v>10.9507412910461</v>
      </c>
      <c r="K21" s="38">
        <v>12.9096374988556</v>
      </c>
      <c r="L21" s="38">
        <v>8.3579964399337801</v>
      </c>
      <c r="M21" s="38">
        <v>6.75649293065071</v>
      </c>
      <c r="N21" s="38">
        <v>3.7383013010025001</v>
      </c>
    </row>
    <row r="22" spans="1:14" x14ac:dyDescent="0.45">
      <c r="A22" s="16" t="s">
        <v>52</v>
      </c>
      <c r="B22" s="130">
        <v>0</v>
      </c>
      <c r="C22" s="40">
        <v>0</v>
      </c>
      <c r="D22" s="40">
        <v>0</v>
      </c>
      <c r="E22" s="40">
        <v>0</v>
      </c>
      <c r="F22" s="40">
        <v>0.11282740494197499</v>
      </c>
      <c r="G22" s="40">
        <v>0.18225785187353799</v>
      </c>
      <c r="H22" s="40">
        <v>0.141598169024306</v>
      </c>
      <c r="I22" s="40">
        <v>0.33922961044321398</v>
      </c>
      <c r="J22" s="41">
        <v>0.41467290571267301</v>
      </c>
      <c r="K22" s="40">
        <v>0.437135109522653</v>
      </c>
      <c r="L22" s="40">
        <v>0.30747885341070402</v>
      </c>
      <c r="M22" s="40">
        <v>3.52518639250523E-2</v>
      </c>
      <c r="N22" s="40">
        <v>0</v>
      </c>
    </row>
    <row r="23" spans="1:14" x14ac:dyDescent="0.45">
      <c r="A23" s="16" t="s">
        <v>53</v>
      </c>
      <c r="B23" s="130">
        <v>0</v>
      </c>
      <c r="C23" s="40">
        <v>4.5973073691129698E-2</v>
      </c>
      <c r="D23" s="40">
        <v>4.3467212468385703E-2</v>
      </c>
      <c r="E23" s="40">
        <v>-0.17506479070062286</v>
      </c>
      <c r="F23" s="40">
        <v>1.6888537220934619</v>
      </c>
      <c r="G23" s="40">
        <v>5.1373809576034497E-2</v>
      </c>
      <c r="H23" s="40">
        <v>6.0606796294450802E-2</v>
      </c>
      <c r="I23" s="40">
        <v>8.2352221012115506E-2</v>
      </c>
      <c r="J23" s="41">
        <v>9.3866311013698606E-2</v>
      </c>
      <c r="K23" s="40">
        <v>0.10002193599939301</v>
      </c>
      <c r="L23" s="40">
        <v>8.2664147019386305E-2</v>
      </c>
      <c r="M23" s="40">
        <v>4.4530984014272697E-2</v>
      </c>
      <c r="N23" s="40">
        <v>4.9654565751552603E-2</v>
      </c>
    </row>
    <row r="24" spans="1:14" x14ac:dyDescent="0.45">
      <c r="A24" s="16" t="s">
        <v>54</v>
      </c>
      <c r="B24" s="130">
        <v>0</v>
      </c>
      <c r="C24" s="40">
        <v>0.54944109916687001</v>
      </c>
      <c r="D24" s="40">
        <v>0.54143762588500999</v>
      </c>
      <c r="E24" s="40">
        <v>9.6748058173736023E-2</v>
      </c>
      <c r="F24" s="40">
        <v>0.10430846646224823</v>
      </c>
      <c r="G24" s="40">
        <v>0.52127867937088002</v>
      </c>
      <c r="H24" s="40">
        <v>0.31672921776771501</v>
      </c>
      <c r="I24" s="40">
        <v>0.45799341797828702</v>
      </c>
      <c r="J24" s="41">
        <v>0.51542079448699996</v>
      </c>
      <c r="K24" s="40">
        <v>0.56057977676391602</v>
      </c>
      <c r="L24" s="40">
        <v>0.47392106056213401</v>
      </c>
      <c r="M24" s="40">
        <v>0.53525322675705</v>
      </c>
      <c r="N24" s="40">
        <v>0.55750846862793002</v>
      </c>
    </row>
    <row r="25" spans="1:14" x14ac:dyDescent="0.45">
      <c r="A25" s="15" t="s">
        <v>38</v>
      </c>
      <c r="B25" s="32"/>
      <c r="C25" s="33">
        <f t="shared" ref="C25:N25" si="1">SUM(C16:C24)</f>
        <v>7.5823740832507598</v>
      </c>
      <c r="D25" s="33">
        <f t="shared" si="1"/>
        <v>7.9865037806332086</v>
      </c>
      <c r="E25" s="33">
        <f t="shared" si="1"/>
        <v>7.3274228886150112</v>
      </c>
      <c r="F25" s="33">
        <f t="shared" si="1"/>
        <v>17.785590699284416</v>
      </c>
      <c r="G25" s="33">
        <f t="shared" si="1"/>
        <v>11.069678435762432</v>
      </c>
      <c r="H25" s="33">
        <f t="shared" si="1"/>
        <v>12.149105482439715</v>
      </c>
      <c r="I25" s="33">
        <f t="shared" si="1"/>
        <v>14.229125459373094</v>
      </c>
      <c r="J25" s="34">
        <f t="shared" si="1"/>
        <v>19.225296832381989</v>
      </c>
      <c r="K25" s="33">
        <f t="shared" si="1"/>
        <v>22.487561919384927</v>
      </c>
      <c r="L25" s="33">
        <f t="shared" si="1"/>
        <v>14.536268607622608</v>
      </c>
      <c r="M25" s="67">
        <f t="shared" si="1"/>
        <v>11.336848766980959</v>
      </c>
      <c r="N25" s="65">
        <f t="shared" si="1"/>
        <v>6.9498283945023989</v>
      </c>
    </row>
    <row r="26" spans="1:14" x14ac:dyDescent="0.45">
      <c r="A26" s="23"/>
      <c r="B26" s="28"/>
      <c r="C26" s="29"/>
      <c r="D26" s="30"/>
      <c r="E26" s="30"/>
      <c r="F26" s="30"/>
      <c r="G26" s="30"/>
      <c r="H26" s="30"/>
      <c r="I26" s="30"/>
      <c r="J26" s="35"/>
      <c r="K26" s="30"/>
      <c r="L26" s="30"/>
      <c r="M26" s="30"/>
      <c r="N26" s="30"/>
    </row>
    <row r="27" spans="1:14" x14ac:dyDescent="0.45">
      <c r="A27" s="24" t="s">
        <v>39</v>
      </c>
      <c r="B27" s="64"/>
      <c r="C27" s="36">
        <f t="shared" ref="C27:N27" si="2">SUM(C13,C25)</f>
        <v>7.5823740832507598</v>
      </c>
      <c r="D27" s="36">
        <f t="shared" si="2"/>
        <v>7.9865037806332086</v>
      </c>
      <c r="E27" s="36">
        <f t="shared" si="2"/>
        <v>7.3274228886150112</v>
      </c>
      <c r="F27" s="36">
        <f t="shared" si="2"/>
        <v>19.207724110512114</v>
      </c>
      <c r="G27" s="36">
        <f t="shared" si="2"/>
        <v>19.733817856111521</v>
      </c>
      <c r="H27" s="36">
        <f t="shared" si="2"/>
        <v>19.873816921989892</v>
      </c>
      <c r="I27" s="36">
        <f t="shared" si="2"/>
        <v>25.900441582601875</v>
      </c>
      <c r="J27" s="36">
        <f t="shared" si="2"/>
        <v>32.750172905884384</v>
      </c>
      <c r="K27" s="36">
        <f t="shared" si="2"/>
        <v>37.681702119650581</v>
      </c>
      <c r="L27" s="36">
        <f t="shared" si="2"/>
        <v>26.192829570687572</v>
      </c>
      <c r="M27" s="36">
        <f t="shared" si="2"/>
        <v>11.762353199492237</v>
      </c>
      <c r="N27" s="36">
        <f t="shared" si="2"/>
        <v>6.9498283945023989</v>
      </c>
    </row>
    <row r="28" spans="1:14" x14ac:dyDescent="0.45">
      <c r="A28" s="3"/>
      <c r="B28" s="3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45">
      <c r="A29" s="146" t="s">
        <v>45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</row>
    <row r="30" spans="1:14" x14ac:dyDescent="0.45">
      <c r="A30" s="146" t="s">
        <v>47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</row>
    <row r="31" spans="1:14" x14ac:dyDescent="0.45">
      <c r="A31" s="145" t="s">
        <v>46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</row>
    <row r="33" spans="1:14" s="72" customFormat="1" x14ac:dyDescent="0.45">
      <c r="A33" s="17" t="s">
        <v>61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</row>
    <row r="34" spans="1:14" x14ac:dyDescent="0.45">
      <c r="A34" s="17" t="s">
        <v>59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</row>
    <row r="35" spans="1:14" x14ac:dyDescent="0.45">
      <c r="A35" s="17" t="s">
        <v>62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</row>
    <row r="36" spans="1:14" x14ac:dyDescent="0.45">
      <c r="A36" s="17" t="s">
        <v>64</v>
      </c>
    </row>
  </sheetData>
  <mergeCells count="6">
    <mergeCell ref="A31:N31"/>
    <mergeCell ref="A29:N29"/>
    <mergeCell ref="A30:N30"/>
    <mergeCell ref="A1:N1"/>
    <mergeCell ref="A2:N2"/>
    <mergeCell ref="A3:N3"/>
  </mergeCells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5"/>
  <sheetViews>
    <sheetView workbookViewId="0">
      <selection activeCell="D9" sqref="D9"/>
    </sheetView>
  </sheetViews>
  <sheetFormatPr defaultColWidth="10.6640625" defaultRowHeight="14.25" x14ac:dyDescent="0.45"/>
  <cols>
    <col min="1" max="1" width="69.6640625" bestFit="1" customWidth="1"/>
    <col min="2" max="2" width="11.86328125" customWidth="1"/>
    <col min="3" max="3" width="6.46484375" bestFit="1" customWidth="1"/>
    <col min="4" max="4" width="6.796875" bestFit="1" customWidth="1"/>
    <col min="5" max="5" width="7.1328125" bestFit="1" customWidth="1"/>
    <col min="6" max="6" width="6.6640625" bestFit="1" customWidth="1"/>
    <col min="7" max="7" width="7.46484375" bestFit="1" customWidth="1"/>
    <col min="8" max="8" width="6.53125" bestFit="1" customWidth="1"/>
    <col min="9" max="9" width="6" bestFit="1" customWidth="1"/>
    <col min="10" max="10" width="7" bestFit="1" customWidth="1"/>
    <col min="11" max="11" width="6.796875" bestFit="1" customWidth="1"/>
    <col min="12" max="12" width="6.53125" bestFit="1" customWidth="1"/>
    <col min="13" max="13" width="7.1328125" bestFit="1" customWidth="1"/>
    <col min="14" max="14" width="6.796875" bestFit="1" customWidth="1"/>
  </cols>
  <sheetData>
    <row r="1" spans="1:14" ht="15.6" customHeight="1" x14ac:dyDescent="0.45">
      <c r="A1" s="159" t="s">
        <v>33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ht="35.450000000000003" customHeight="1" x14ac:dyDescent="0.45">
      <c r="A2" s="160" t="s">
        <v>32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 ht="33.6" customHeight="1" x14ac:dyDescent="0.45">
      <c r="A3" s="161" t="s">
        <v>34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ht="15" customHeight="1" x14ac:dyDescent="0.45">
      <c r="A4" s="160" t="s">
        <v>11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</row>
    <row r="5" spans="1:14" x14ac:dyDescent="0.45">
      <c r="A5" s="42" t="s">
        <v>30</v>
      </c>
      <c r="B5" s="101">
        <v>1.0960000000000001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</row>
    <row r="6" spans="1:14" x14ac:dyDescent="0.45">
      <c r="A6" s="156" t="s">
        <v>57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8"/>
    </row>
    <row r="7" spans="1:14" x14ac:dyDescent="0.45">
      <c r="A7" s="43" t="s">
        <v>9</v>
      </c>
      <c r="B7" s="48" t="s">
        <v>12</v>
      </c>
      <c r="C7" s="44">
        <v>45292</v>
      </c>
      <c r="D7" s="44">
        <v>45323</v>
      </c>
      <c r="E7" s="44">
        <v>45352</v>
      </c>
      <c r="F7" s="44">
        <v>45383</v>
      </c>
      <c r="G7" s="44">
        <v>45413</v>
      </c>
      <c r="H7" s="44">
        <v>45444</v>
      </c>
      <c r="I7" s="44">
        <v>45474</v>
      </c>
      <c r="J7" s="61">
        <v>45505</v>
      </c>
      <c r="K7" s="44">
        <v>45536</v>
      </c>
      <c r="L7" s="44">
        <v>45566</v>
      </c>
      <c r="M7" s="44">
        <v>45597</v>
      </c>
      <c r="N7" s="44">
        <v>45627</v>
      </c>
    </row>
    <row r="8" spans="1:14" x14ac:dyDescent="0.45">
      <c r="A8" s="57" t="s">
        <v>0</v>
      </c>
      <c r="B8" s="130">
        <v>0</v>
      </c>
      <c r="C8" s="138"/>
      <c r="D8" s="139"/>
      <c r="E8" s="139"/>
      <c r="F8" s="139"/>
      <c r="G8" s="139"/>
      <c r="H8" s="139"/>
      <c r="I8" s="139"/>
      <c r="J8" s="140"/>
      <c r="K8" s="139"/>
      <c r="L8" s="139"/>
      <c r="M8" s="139"/>
      <c r="N8" s="139"/>
    </row>
    <row r="9" spans="1:14" x14ac:dyDescent="0.45">
      <c r="A9" s="45" t="s">
        <v>1</v>
      </c>
      <c r="B9" s="130">
        <v>0</v>
      </c>
      <c r="C9" s="105">
        <f>$B$5*'SDG&amp;E 2024 DR Allocations'!C7</f>
        <v>0</v>
      </c>
      <c r="D9" s="106">
        <f>$B$5*'SDG&amp;E 2024 DR Allocations'!D7</f>
        <v>0</v>
      </c>
      <c r="E9" s="106">
        <f>$B$5*'SDG&amp;E 2024 DR Allocations'!E7</f>
        <v>0</v>
      </c>
      <c r="F9" s="106">
        <f>$B$5*'SDG&amp;E 2024 DR Allocations'!F7</f>
        <v>0</v>
      </c>
      <c r="G9" s="106">
        <f>$B$5*'SDG&amp;E 2024 DR Allocations'!G7</f>
        <v>3.9766697368000004</v>
      </c>
      <c r="H9" s="106">
        <f>$B$5*'SDG&amp;E 2024 DR Allocations'!H7</f>
        <v>3.9766697368000004</v>
      </c>
      <c r="I9" s="106">
        <f>$B$5*'SDG&amp;E 2024 DR Allocations'!I7</f>
        <v>3.9766697368000004</v>
      </c>
      <c r="J9" s="107">
        <f>$B$5*'SDG&amp;E 2024 DR Allocations'!J7</f>
        <v>3.9766697368000004</v>
      </c>
      <c r="K9" s="106">
        <f>$B$5*'SDG&amp;E 2024 DR Allocations'!K7</f>
        <v>3.9766697368000004</v>
      </c>
      <c r="L9" s="106">
        <f>$B$5*'SDG&amp;E 2024 DR Allocations'!L7</f>
        <v>3.9766697368000004</v>
      </c>
      <c r="M9" s="106">
        <f>$B$5*'SDG&amp;E 2024 DR Allocations'!M7</f>
        <v>0</v>
      </c>
      <c r="N9" s="106">
        <f>$B$5*'SDG&amp;E 2024 DR Allocations'!N7</f>
        <v>0</v>
      </c>
    </row>
    <row r="10" spans="1:14" x14ac:dyDescent="0.45">
      <c r="A10" s="57" t="s">
        <v>2</v>
      </c>
      <c r="B10" s="130">
        <v>0</v>
      </c>
      <c r="C10" s="102">
        <f>$B$5*'SDG&amp;E 2024 DR Allocations'!C8</f>
        <v>0</v>
      </c>
      <c r="D10" s="103">
        <f>$B$5*'SDG&amp;E 2024 DR Allocations'!D8</f>
        <v>0</v>
      </c>
      <c r="E10" s="103">
        <f>$B$5*'SDG&amp;E 2024 DR Allocations'!E8</f>
        <v>0</v>
      </c>
      <c r="F10" s="103">
        <f>$B$5*'SDG&amp;E 2024 DR Allocations'!F8</f>
        <v>0</v>
      </c>
      <c r="G10" s="108">
        <f>$B$5*'SDG&amp;E 2024 DR Allocations'!G8</f>
        <v>2.6379230536000002</v>
      </c>
      <c r="H10" s="108">
        <f>$B$5*'SDG&amp;E 2024 DR Allocations'!H8</f>
        <v>2.6379230536000002</v>
      </c>
      <c r="I10" s="103">
        <f>$B$5*'SDG&amp;E 2024 DR Allocations'!I8</f>
        <v>2.6379230536000002</v>
      </c>
      <c r="J10" s="104">
        <f>$B$5*'SDG&amp;E 2024 DR Allocations'!J8</f>
        <v>2.6379230536000002</v>
      </c>
      <c r="K10" s="103">
        <f>$B$5*'SDG&amp;E 2024 DR Allocations'!K8</f>
        <v>2.6379230536000002</v>
      </c>
      <c r="L10" s="103">
        <f>$B$5*'SDG&amp;E 2024 DR Allocations'!L8</f>
        <v>2.6379230536000002</v>
      </c>
      <c r="M10" s="103">
        <f>$B$5*'SDG&amp;E 2024 DR Allocations'!M8</f>
        <v>0</v>
      </c>
      <c r="N10" s="103">
        <f>$B$5*'SDG&amp;E 2024 DR Allocations'!N8</f>
        <v>0</v>
      </c>
    </row>
    <row r="11" spans="1:14" x14ac:dyDescent="0.45">
      <c r="A11" s="45" t="s">
        <v>3</v>
      </c>
      <c r="B11" s="130">
        <v>0</v>
      </c>
      <c r="C11" s="105">
        <f>$B$5*'SDG&amp;E 2024 DR Allocations'!C9</f>
        <v>0</v>
      </c>
      <c r="D11" s="106">
        <f>$B$5*'SDG&amp;E 2024 DR Allocations'!D9</f>
        <v>0</v>
      </c>
      <c r="E11" s="106">
        <f>$B$5*'SDG&amp;E 2024 DR Allocations'!E9</f>
        <v>0</v>
      </c>
      <c r="F11" s="106">
        <f>$B$5*'SDG&amp;E 2024 DR Allocations'!F9</f>
        <v>5.9116384316466826E-2</v>
      </c>
      <c r="G11" s="106">
        <f>$B$5*'SDG&amp;E 2024 DR Allocations'!G9</f>
        <v>9.3760827200000008E-2</v>
      </c>
      <c r="H11" s="106">
        <f>$B$5*'SDG&amp;E 2024 DR Allocations'!H9</f>
        <v>7.1647602399999996E-2</v>
      </c>
      <c r="I11" s="106">
        <f>$B$5*'SDG&amp;E 2024 DR Allocations'!I9</f>
        <v>0.1489901304</v>
      </c>
      <c r="J11" s="107">
        <f>$B$5*'SDG&amp;E 2024 DR Allocations'!J9</f>
        <v>0.18234623280000001</v>
      </c>
      <c r="K11" s="106">
        <f>$B$5*'SDG&amp;E 2024 DR Allocations'!K9</f>
        <v>0.22001301280000002</v>
      </c>
      <c r="L11" s="106">
        <f>$B$5*'SDG&amp;E 2024 DR Allocations'!L9</f>
        <v>0.14735566560000002</v>
      </c>
      <c r="M11" s="106">
        <f>$B$5*'SDG&amp;E 2024 DR Allocations'!M9</f>
        <v>0</v>
      </c>
      <c r="N11" s="106">
        <f>$B$5*'SDG&amp;E 2024 DR Allocations'!N9</f>
        <v>0</v>
      </c>
    </row>
    <row r="12" spans="1:14" x14ac:dyDescent="0.45">
      <c r="A12" s="58" t="s">
        <v>4</v>
      </c>
      <c r="B12" s="130">
        <v>0</v>
      </c>
      <c r="C12" s="109">
        <f>$B$5*'SDG&amp;E 2024 DR Allocations'!C10</f>
        <v>0</v>
      </c>
      <c r="D12" s="108">
        <f>$B$5*'SDG&amp;E 2024 DR Allocations'!D10</f>
        <v>0</v>
      </c>
      <c r="E12" s="108">
        <f>$B$5*'SDG&amp;E 2024 DR Allocations'!E10</f>
        <v>0</v>
      </c>
      <c r="F12" s="108">
        <f>$B$5*'SDG&amp;E 2024 DR Allocations'!F10</f>
        <v>0</v>
      </c>
      <c r="G12" s="108">
        <f>$B$5*'SDG&amp;E 2024 DR Allocations'!G10</f>
        <v>0.16226115600000002</v>
      </c>
      <c r="H12" s="108">
        <f>$B$5*'SDG&amp;E 2024 DR Allocations'!H10</f>
        <v>0</v>
      </c>
      <c r="I12" s="108">
        <f>$B$5*'SDG&amp;E 2024 DR Allocations'!I10</f>
        <v>1.0037004696</v>
      </c>
      <c r="J12" s="110">
        <f>$B$5*'SDG&amp;E 2024 DR Allocations'!J10</f>
        <v>1.556964448</v>
      </c>
      <c r="K12" s="108">
        <f>$B$5*'SDG&amp;E 2024 DR Allocations'!K10</f>
        <v>1.9419344480000003</v>
      </c>
      <c r="L12" s="108">
        <f>$B$5*'SDG&amp;E 2024 DR Allocations'!L10</f>
        <v>1.0008474720000002</v>
      </c>
      <c r="M12" s="108">
        <f>$B$5*'SDG&amp;E 2024 DR Allocations'!M10</f>
        <v>0</v>
      </c>
      <c r="N12" s="108">
        <f>$B$5*'SDG&amp;E 2024 DR Allocations'!N10</f>
        <v>0</v>
      </c>
    </row>
    <row r="13" spans="1:14" x14ac:dyDescent="0.45">
      <c r="A13" s="46" t="s">
        <v>5</v>
      </c>
      <c r="B13" s="130">
        <v>0</v>
      </c>
      <c r="C13" s="111">
        <f>$B$5*'SDG&amp;E 2024 DR Allocations'!C11</f>
        <v>0</v>
      </c>
      <c r="D13" s="112">
        <f>$B$5*'SDG&amp;E 2024 DR Allocations'!D11</f>
        <v>0</v>
      </c>
      <c r="E13" s="112">
        <f>$B$5*'SDG&amp;E 2024 DR Allocations'!E11</f>
        <v>0</v>
      </c>
      <c r="F13" s="112">
        <f>$B$5*'SDG&amp;E 2024 DR Allocations'!F11</f>
        <v>0.18184621961088046</v>
      </c>
      <c r="G13" s="112">
        <f>$B$5*'SDG&amp;E 2024 DR Allocations'!G11</f>
        <v>0.27077288892304624</v>
      </c>
      <c r="H13" s="112">
        <f>$B$5*'SDG&amp;E 2024 DR Allocations'!H11</f>
        <v>0.19176789835448083</v>
      </c>
      <c r="I13" s="112">
        <f>$B$5*'SDG&amp;E 2024 DR Allocations'!I11</f>
        <v>0.46667479202520618</v>
      </c>
      <c r="J13" s="113">
        <f>$B$5*'SDG&amp;E 2024 DR Allocations'!J11</f>
        <v>0.56279906948541547</v>
      </c>
      <c r="K13" s="112">
        <f>$B$5*'SDG&amp;E 2024 DR Allocations'!K11</f>
        <v>0.40029361137934732</v>
      </c>
      <c r="L13" s="112">
        <f>$B$5*'SDG&amp;E 2024 DR Allocations'!L11</f>
        <v>0.38816858444653218</v>
      </c>
      <c r="M13" s="112">
        <f>$B$5*'SDG&amp;E 2024 DR Allocations'!M11</f>
        <v>4.9475711041150672E-2</v>
      </c>
      <c r="N13" s="112">
        <f>$B$5*'SDG&amp;E 2024 DR Allocations'!N11</f>
        <v>0</v>
      </c>
    </row>
    <row r="14" spans="1:14" x14ac:dyDescent="0.45">
      <c r="A14" s="59" t="s">
        <v>6</v>
      </c>
      <c r="B14" s="130">
        <v>0</v>
      </c>
      <c r="C14" s="102">
        <f>$B$5*'SDG&amp;E 2024 DR Allocations'!C12</f>
        <v>0</v>
      </c>
      <c r="D14" s="103">
        <f>$B$5*'SDG&amp;E 2024 DR Allocations'!D12</f>
        <v>0</v>
      </c>
      <c r="E14" s="103">
        <f>$B$5*'SDG&amp;E 2024 DR Allocations'!E12</f>
        <v>0</v>
      </c>
      <c r="F14" s="103">
        <f>$B$5*'SDG&amp;E 2024 DR Allocations'!F12</f>
        <v>1.3176956147782088</v>
      </c>
      <c r="G14" s="103">
        <f>$B$5*'SDG&amp;E 2024 DR Allocations'!G12</f>
        <v>2.3545091421795576</v>
      </c>
      <c r="H14" s="103">
        <f>$B$5*'SDG&amp;E 2024 DR Allocations'!H12</f>
        <v>1.5882754465925122</v>
      </c>
      <c r="I14" s="103">
        <f>$B$5*'SDG&amp;E 2024 DR Allocations'!I12</f>
        <v>4.5578042886335366</v>
      </c>
      <c r="J14" s="104">
        <f>$B$5*'SDG&amp;E 2024 DR Allocations'!J12</f>
        <v>5.9065616358732145</v>
      </c>
      <c r="K14" s="103">
        <f>$B$5*'SDG&amp;E 2024 DR Allocations'!K12</f>
        <v>7.475943796911805</v>
      </c>
      <c r="L14" s="103">
        <f>$B$5*'SDG&amp;E 2024 DR Allocations'!L12</f>
        <v>4.6246263030726684</v>
      </c>
      <c r="M14" s="103">
        <f>$B$5*'SDG&amp;E 2024 DR Allocations'!M12</f>
        <v>0.41687714699121031</v>
      </c>
      <c r="N14" s="103">
        <f>$B$5*'SDG&amp;E 2024 DR Allocations'!N12</f>
        <v>0</v>
      </c>
    </row>
    <row r="15" spans="1:14" x14ac:dyDescent="0.45">
      <c r="A15" s="60" t="s">
        <v>13</v>
      </c>
      <c r="B15" s="49"/>
      <c r="C15" s="114">
        <f>SUM(C8:C14)</f>
        <v>0</v>
      </c>
      <c r="D15" s="114">
        <f t="shared" ref="D15:N15" si="0">SUM(D8:D14)</f>
        <v>0</v>
      </c>
      <c r="E15" s="114">
        <f t="shared" si="0"/>
        <v>0</v>
      </c>
      <c r="F15" s="114">
        <f t="shared" si="0"/>
        <v>1.5586582187055562</v>
      </c>
      <c r="G15" s="114">
        <f t="shared" si="0"/>
        <v>9.4958968047026033</v>
      </c>
      <c r="H15" s="114">
        <f t="shared" si="0"/>
        <v>8.4662837377469931</v>
      </c>
      <c r="I15" s="114">
        <f t="shared" si="0"/>
        <v>12.791762471058743</v>
      </c>
      <c r="J15" s="98">
        <f t="shared" si="0"/>
        <v>14.823264176558631</v>
      </c>
      <c r="K15" s="114">
        <f t="shared" si="0"/>
        <v>16.65277765949115</v>
      </c>
      <c r="L15" s="114">
        <f t="shared" si="0"/>
        <v>12.775590815519202</v>
      </c>
      <c r="M15" s="114">
        <f t="shared" si="0"/>
        <v>0.46635285803236098</v>
      </c>
      <c r="N15" s="114">
        <f t="shared" si="0"/>
        <v>0</v>
      </c>
    </row>
    <row r="16" spans="1:14" x14ac:dyDescent="0.45">
      <c r="A16" s="19"/>
      <c r="B16" s="19"/>
      <c r="C16" s="20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x14ac:dyDescent="0.45">
      <c r="A17" s="43" t="s">
        <v>10</v>
      </c>
      <c r="B17" s="48" t="s">
        <v>12</v>
      </c>
      <c r="C17" s="44">
        <v>45292</v>
      </c>
      <c r="D17" s="44">
        <v>45323</v>
      </c>
      <c r="E17" s="44">
        <v>45352</v>
      </c>
      <c r="F17" s="44">
        <v>45383</v>
      </c>
      <c r="G17" s="44">
        <v>45413</v>
      </c>
      <c r="H17" s="44">
        <v>45444</v>
      </c>
      <c r="I17" s="44">
        <v>45474</v>
      </c>
      <c r="J17" s="61">
        <v>45505</v>
      </c>
      <c r="K17" s="44">
        <v>45536</v>
      </c>
      <c r="L17" s="44">
        <v>45566</v>
      </c>
      <c r="M17" s="44">
        <v>45597</v>
      </c>
      <c r="N17" s="44">
        <v>45627</v>
      </c>
    </row>
    <row r="18" spans="1:14" x14ac:dyDescent="0.45">
      <c r="A18" s="16" t="s">
        <v>16</v>
      </c>
      <c r="B18" s="130">
        <v>0</v>
      </c>
      <c r="C18" s="92">
        <f>$B$5*'SDG&amp;E 2024 DR Allocations'!C16</f>
        <v>0.22426597380638078</v>
      </c>
      <c r="D18" s="92">
        <f>$B$5*'SDG&amp;E 2024 DR Allocations'!D16</f>
        <v>0.2242128632068634</v>
      </c>
      <c r="E18" s="92">
        <f>$B$5*'SDG&amp;E 2024 DR Allocations'!E16</f>
        <v>0.22711551529041188</v>
      </c>
      <c r="F18" s="92">
        <f>$B$5*'SDG&amp;E 2024 DR Allocations'!F16</f>
        <v>0.25589554503427936</v>
      </c>
      <c r="G18" s="92">
        <f>$B$5*'SDG&amp;E 2024 DR Allocations'!G16</f>
        <v>0.28220552229881302</v>
      </c>
      <c r="H18" s="92">
        <f>$B$5*'SDG&amp;E 2024 DR Allocations'!H16</f>
        <v>0.28015998029708816</v>
      </c>
      <c r="I18" s="92">
        <f>$B$5*'SDG&amp;E 2024 DR Allocations'!I16</f>
        <v>0.33512526988983138</v>
      </c>
      <c r="J18" s="92">
        <f>$B$5*'SDG&amp;E 2024 DR Allocations'!J16</f>
        <v>0.36342541289329561</v>
      </c>
      <c r="K18" s="92">
        <f>$B$5*'SDG&amp;E 2024 DR Allocations'!K16</f>
        <v>0.38188196682930048</v>
      </c>
      <c r="L18" s="92">
        <f>$B$5*'SDG&amp;E 2024 DR Allocations'!L16</f>
        <v>0.32603264379501362</v>
      </c>
      <c r="M18" s="92">
        <f>$B$5*'SDG&amp;E 2024 DR Allocations'!M16</f>
        <v>0.25699587070941965</v>
      </c>
      <c r="N18" s="92">
        <f>$B$5*'SDG&amp;E 2024 DR Allocations'!N16</f>
        <v>0.22295254802703882</v>
      </c>
    </row>
    <row r="19" spans="1:14" x14ac:dyDescent="0.45">
      <c r="A19" s="16" t="s">
        <v>17</v>
      </c>
      <c r="B19" s="130">
        <v>0</v>
      </c>
      <c r="C19" s="92">
        <f>$B$5*'SDG&amp;E 2024 DR Allocations'!C17</f>
        <v>1.0602202448844915</v>
      </c>
      <c r="D19" s="92">
        <f>$B$5*'SDG&amp;E 2024 DR Allocations'!D17</f>
        <v>1.076421133518219</v>
      </c>
      <c r="E19" s="92">
        <f>$B$5*'SDG&amp;E 2024 DR Allocations'!E17</f>
        <v>1.0518558577355319</v>
      </c>
      <c r="F19" s="92">
        <f>$B$5*'SDG&amp;E 2024 DR Allocations'!F17</f>
        <v>1.2783550869290219</v>
      </c>
      <c r="G19" s="92">
        <f>$B$5*'SDG&amp;E 2024 DR Allocations'!G17</f>
        <v>1.3789153947830237</v>
      </c>
      <c r="H19" s="92">
        <f>$B$5*'SDG&amp;E 2024 DR Allocations'!H17</f>
        <v>1.3828113479614244</v>
      </c>
      <c r="I19" s="92">
        <f>$B$5*'SDG&amp;E 2024 DR Allocations'!I17</f>
        <v>1.547375422477723</v>
      </c>
      <c r="J19" s="92">
        <f>$B$5*'SDG&amp;E 2024 DR Allocations'!J17</f>
        <v>1.6970494537353484</v>
      </c>
      <c r="K19" s="92">
        <f>$B$5*'SDG&amp;E 2024 DR Allocations'!K17</f>
        <v>1.7727992792129561</v>
      </c>
      <c r="L19" s="92">
        <f>$B$5*'SDG&amp;E 2024 DR Allocations'!L17</f>
        <v>1.4186099824905432</v>
      </c>
      <c r="M19" s="92">
        <f>$B$5*'SDG&amp;E 2024 DR Allocations'!M17</f>
        <v>1.1977250242233231</v>
      </c>
      <c r="N19" s="92">
        <f>$B$5*'SDG&amp;E 2024 DR Allocations'!N17</f>
        <v>1.0439725170135494</v>
      </c>
    </row>
    <row r="20" spans="1:14" x14ac:dyDescent="0.45">
      <c r="A20" s="16" t="s">
        <v>18</v>
      </c>
      <c r="B20" s="130">
        <v>0</v>
      </c>
      <c r="C20" s="92">
        <f>$B$5*'SDG&amp;E 2024 DR Allocations'!C18</f>
        <v>4.100157880783082E-3</v>
      </c>
      <c r="D20" s="92">
        <f>$B$5*'SDG&amp;E 2024 DR Allocations'!D18</f>
        <v>4.0130692362785377E-3</v>
      </c>
      <c r="E20" s="92">
        <f>$B$5*'SDG&amp;E 2024 DR Allocations'!E18</f>
        <v>4.3333870780954367E-2</v>
      </c>
      <c r="F20" s="92">
        <f>$B$5*'SDG&amp;E 2024 DR Allocations'!F18</f>
        <v>1.1435158556220145E-3</v>
      </c>
      <c r="G20" s="92">
        <f>$B$5*'SDG&amp;E 2024 DR Allocations'!G18</f>
        <v>1.5614193299412719E-2</v>
      </c>
      <c r="H20" s="92">
        <f>$B$5*'SDG&amp;E 2024 DR Allocations'!H18</f>
        <v>1.4710618194937667E-2</v>
      </c>
      <c r="I20" s="92">
        <f>$B$5*'SDG&amp;E 2024 DR Allocations'!I18</f>
        <v>2.3482985496521031E-2</v>
      </c>
      <c r="J20" s="92">
        <f>$B$5*'SDG&amp;E 2024 DR Allocations'!J18</f>
        <v>1.3583768302202176E-2</v>
      </c>
      <c r="K20" s="92">
        <f>$B$5*'SDG&amp;E 2024 DR Allocations'!K18</f>
        <v>-7.4172557443380393E-3</v>
      </c>
      <c r="L20" s="92">
        <f>$B$5*'SDG&amp;E 2024 DR Allocations'!L18</f>
        <v>1.140677062571049E-2</v>
      </c>
      <c r="M20" s="92">
        <f>$B$5*'SDG&amp;E 2024 DR Allocations'!M18</f>
        <v>4.707723867893217E-3</v>
      </c>
      <c r="N20" s="92">
        <f>$B$5*'SDG&amp;E 2024 DR Allocations'!N18</f>
        <v>3.1421885073184986E-3</v>
      </c>
    </row>
    <row r="21" spans="1:14" x14ac:dyDescent="0.45">
      <c r="A21" s="16" t="s">
        <v>19</v>
      </c>
      <c r="B21" s="130">
        <v>0</v>
      </c>
      <c r="C21" s="92">
        <f>$B$5*'SDG&amp;E 2024 DR Allocations'!C19</f>
        <v>-3.3144829177856501E-2</v>
      </c>
      <c r="D21" s="92">
        <f>$B$5*'SDG&amp;E 2024 DR Allocations'!D19</f>
        <v>-3.2427672767639151E-2</v>
      </c>
      <c r="E21" s="92">
        <f>$B$5*'SDG&amp;E 2024 DR Allocations'!E19</f>
        <v>-3.3456730859354411E-2</v>
      </c>
      <c r="F21" s="92">
        <f>$B$5*'SDG&amp;E 2024 DR Allocations'!F19</f>
        <v>1.2755320837060419E-3</v>
      </c>
      <c r="G21" s="92">
        <f>$B$5*'SDG&amp;E 2024 DR Allocations'!G19</f>
        <v>3.3844262456893898E-2</v>
      </c>
      <c r="H21" s="92">
        <f>$B$5*'SDG&amp;E 2024 DR Allocations'!H19</f>
        <v>8.0892734527587898E-3</v>
      </c>
      <c r="I21" s="92">
        <f>$B$5*'SDG&amp;E 2024 DR Allocations'!I19</f>
        <v>4.5346764039993326E-2</v>
      </c>
      <c r="J21" s="92">
        <f>$B$5*'SDG&amp;E 2024 DR Allocations'!J19</f>
        <v>8.2369529294967644E-2</v>
      </c>
      <c r="K21" s="92">
        <f>$B$5*'SDG&amp;E 2024 DR Allocations'!K19</f>
        <v>0.12129671130180326</v>
      </c>
      <c r="L21" s="92">
        <f>$B$5*'SDG&amp;E 2024 DR Allocations'!L19</f>
        <v>6.7219028520584118E-2</v>
      </c>
      <c r="M21" s="92">
        <f>$B$5*'SDG&amp;E 2024 DR Allocations'!M19</f>
        <v>-1.9147266101837108E-2</v>
      </c>
      <c r="N21" s="92">
        <f>$B$5*'SDG&amp;E 2024 DR Allocations'!N19</f>
        <v>-2.5256131529808042E-2</v>
      </c>
    </row>
    <row r="22" spans="1:14" x14ac:dyDescent="0.45">
      <c r="A22" s="16" t="s">
        <v>20</v>
      </c>
      <c r="B22" s="131">
        <v>1</v>
      </c>
      <c r="C22" s="92">
        <f>$B$5*'SDG&amp;E 2024 DR Allocations'!C20</f>
        <v>1.9063049055337942</v>
      </c>
      <c r="D22" s="92">
        <f>$B$5*'SDG&amp;E 2024 DR Allocations'!D20</f>
        <v>2.0406585866212841</v>
      </c>
      <c r="E22" s="92">
        <f>$B$5*'SDG&amp;E 2024 DR Allocations'!E20</f>
        <v>1.3322626747855419</v>
      </c>
      <c r="F22" s="92">
        <f>$B$5*'SDG&amp;E 2024 DR Allocations'!F20</f>
        <v>6.1704055181208464</v>
      </c>
      <c r="G22" s="92">
        <f>$B$5*'SDG&amp;E 2024 DR Allocations'!G20</f>
        <v>2.729066089683776</v>
      </c>
      <c r="H22" s="92">
        <f>$B$5*'SDG&amp;E 2024 DR Allocations'!H20</f>
        <v>3.2989193881928913</v>
      </c>
      <c r="I22" s="92">
        <f>$B$5*'SDG&amp;E 2024 DR Allocations'!I20</f>
        <v>3.9071686655402207</v>
      </c>
      <c r="J22" s="92">
        <f>$B$5*'SDG&amp;E 2024 DR Allocations'!J20</f>
        <v>5.7902245367884673</v>
      </c>
      <c r="K22" s="92">
        <f>$B$5*'SDG&amp;E 2024 DR Allocations'!K20</f>
        <v>7.0257249060750029</v>
      </c>
      <c r="L22" s="92">
        <f>$B$5*'SDG&amp;E 2024 DR Allocations'!L20</f>
        <v>4.0011036595076277</v>
      </c>
      <c r="M22" s="92">
        <f>$B$5*'SDG&amp;E 2024 DR Allocations'!M20</f>
        <v>2.9057091060519267</v>
      </c>
      <c r="N22" s="92">
        <f>$B$5*'SDG&amp;E 2024 DR Allocations'!N20</f>
        <v>1.6095718867778779</v>
      </c>
    </row>
    <row r="23" spans="1:14" x14ac:dyDescent="0.45">
      <c r="A23" s="16" t="s">
        <v>21</v>
      </c>
      <c r="B23" s="131">
        <v>1</v>
      </c>
      <c r="C23" s="92">
        <f>$B$5*'SDG&amp;E 2024 DR Allocations'!C21</f>
        <v>4.4959616088628733</v>
      </c>
      <c r="D23" s="92">
        <f>$B$5*'SDG&amp;E 2024 DR Allocations'!D21</f>
        <v>4.7992744609236704</v>
      </c>
      <c r="E23" s="92">
        <f>$B$5*'SDG&amp;E 2024 DR Allocations'!E21</f>
        <v>5.495579437038435</v>
      </c>
      <c r="F23" s="92">
        <f>$B$5*'SDG&amp;E 2024 DR Allocations'!F21</f>
        <v>9.6969676139187815</v>
      </c>
      <c r="G23" s="92">
        <f>$B$5*'SDG&amp;E 2024 DR Allocations'!G21</f>
        <v>6.8653403695344917</v>
      </c>
      <c r="H23" s="92">
        <f>$B$5*'SDG&amp;E 2024 DR Allocations'!H21</f>
        <v>7.7619771359920549</v>
      </c>
      <c r="I23" s="92">
        <f>$B$5*'SDG&amp;E 2024 DR Allocations'!I21</f>
        <v>8.7726079226493798</v>
      </c>
      <c r="J23" s="92">
        <f>$B$5*'SDG&amp;E 2024 DR Allocations'!J21</f>
        <v>12.002012454986527</v>
      </c>
      <c r="K23" s="92">
        <f>$B$5*'SDG&amp;E 2024 DR Allocations'!K21</f>
        <v>14.14896269874574</v>
      </c>
      <c r="L23" s="92">
        <f>$B$5*'SDG&amp;E 2024 DR Allocations'!L21</f>
        <v>9.1603640981674239</v>
      </c>
      <c r="M23" s="92">
        <f>$B$5*'SDG&amp;E 2024 DR Allocations'!M21</f>
        <v>7.4051162519931788</v>
      </c>
      <c r="N23" s="92">
        <f>$B$5*'SDG&amp;E 2024 DR Allocations'!N21</f>
        <v>4.0971782258987401</v>
      </c>
    </row>
    <row r="24" spans="1:14" x14ac:dyDescent="0.45">
      <c r="A24" s="16" t="s">
        <v>22</v>
      </c>
      <c r="B24" s="130">
        <v>0</v>
      </c>
      <c r="C24" s="92">
        <f>$B$5*'SDG&amp;E 2024 DR Allocations'!C22</f>
        <v>0</v>
      </c>
      <c r="D24" s="92">
        <f>$B$5*'SDG&amp;E 2024 DR Allocations'!D22</f>
        <v>0</v>
      </c>
      <c r="E24" s="92">
        <f>$B$5*'SDG&amp;E 2024 DR Allocations'!E22</f>
        <v>0</v>
      </c>
      <c r="F24" s="92">
        <f>$B$5*'SDG&amp;E 2024 DR Allocations'!F22</f>
        <v>0.12365883581640461</v>
      </c>
      <c r="G24" s="92">
        <f>$B$5*'SDG&amp;E 2024 DR Allocations'!G22</f>
        <v>0.19975460565339764</v>
      </c>
      <c r="H24" s="92">
        <f>$B$5*'SDG&amp;E 2024 DR Allocations'!H22</f>
        <v>0.15519159325063939</v>
      </c>
      <c r="I24" s="92">
        <f>$B$5*'SDG&amp;E 2024 DR Allocations'!I22</f>
        <v>0.37179565304576256</v>
      </c>
      <c r="J24" s="92">
        <f>$B$5*'SDG&amp;E 2024 DR Allocations'!J22</f>
        <v>0.45448150466108966</v>
      </c>
      <c r="K24" s="92">
        <f>$B$5*'SDG&amp;E 2024 DR Allocations'!K22</f>
        <v>0.47910008003682775</v>
      </c>
      <c r="L24" s="92">
        <f>$B$5*'SDG&amp;E 2024 DR Allocations'!L22</f>
        <v>0.33699682333813163</v>
      </c>
      <c r="M24" s="92">
        <f>$B$5*'SDG&amp;E 2024 DR Allocations'!M22</f>
        <v>3.8636042861857324E-2</v>
      </c>
      <c r="N24" s="92">
        <f>$B$5*'SDG&amp;E 2024 DR Allocations'!N22</f>
        <v>0</v>
      </c>
    </row>
    <row r="25" spans="1:14" x14ac:dyDescent="0.45">
      <c r="A25" s="16" t="s">
        <v>23</v>
      </c>
      <c r="B25" s="130">
        <v>0</v>
      </c>
      <c r="C25" s="92">
        <f>$B$5*'SDG&amp;E 2024 DR Allocations'!C23</f>
        <v>5.0386488765478153E-2</v>
      </c>
      <c r="D25" s="92">
        <f>$B$5*'SDG&amp;E 2024 DR Allocations'!D23</f>
        <v>4.7640064865350731E-2</v>
      </c>
      <c r="E25" s="92">
        <f>$B$5*'SDG&amp;E 2024 DR Allocations'!E23</f>
        <v>-0.19187101060788267</v>
      </c>
      <c r="F25" s="92">
        <f>$B$5*'SDG&amp;E 2024 DR Allocations'!F23</f>
        <v>1.8509836794144343</v>
      </c>
      <c r="G25" s="92">
        <f>$B$5*'SDG&amp;E 2024 DR Allocations'!G23</f>
        <v>5.6305695295333816E-2</v>
      </c>
      <c r="H25" s="92">
        <f>$B$5*'SDG&amp;E 2024 DR Allocations'!H23</f>
        <v>6.6425048738718087E-2</v>
      </c>
      <c r="I25" s="92">
        <f>$B$5*'SDG&amp;E 2024 DR Allocations'!I23</f>
        <v>9.0258034229278597E-2</v>
      </c>
      <c r="J25" s="92">
        <f>$B$5*'SDG&amp;E 2024 DR Allocations'!J23</f>
        <v>0.10287747687101367</v>
      </c>
      <c r="K25" s="92">
        <f>$B$5*'SDG&amp;E 2024 DR Allocations'!K23</f>
        <v>0.10962404185533474</v>
      </c>
      <c r="L25" s="92">
        <f>$B$5*'SDG&amp;E 2024 DR Allocations'!L23</f>
        <v>9.0599905133247394E-2</v>
      </c>
      <c r="M25" s="92">
        <f>$B$5*'SDG&amp;E 2024 DR Allocations'!M23</f>
        <v>4.8805958479642877E-2</v>
      </c>
      <c r="N25" s="92">
        <f>$B$5*'SDG&amp;E 2024 DR Allocations'!N23</f>
        <v>5.4421404063701655E-2</v>
      </c>
    </row>
    <row r="26" spans="1:14" x14ac:dyDescent="0.45">
      <c r="A26" s="16" t="s">
        <v>24</v>
      </c>
      <c r="B26" s="130">
        <v>0</v>
      </c>
      <c r="C26" s="92">
        <f>$B$5*'SDG&amp;E 2024 DR Allocations'!C24</f>
        <v>0.60218744468688956</v>
      </c>
      <c r="D26" s="92">
        <f>$B$5*'SDG&amp;E 2024 DR Allocations'!D24</f>
        <v>0.59341563796997099</v>
      </c>
      <c r="E26" s="92">
        <f>$B$5*'SDG&amp;E 2024 DR Allocations'!E24</f>
        <v>0.1060358717584147</v>
      </c>
      <c r="F26" s="92">
        <f>$B$5*'SDG&amp;E 2024 DR Allocations'!F24</f>
        <v>0.11432207924262407</v>
      </c>
      <c r="G26" s="92">
        <f>$B$5*'SDG&amp;E 2024 DR Allocations'!G24</f>
        <v>0.57132143259048451</v>
      </c>
      <c r="H26" s="92">
        <f>$B$5*'SDG&amp;E 2024 DR Allocations'!H24</f>
        <v>0.34713522267341568</v>
      </c>
      <c r="I26" s="92">
        <f>$B$5*'SDG&amp;E 2024 DR Allocations'!I24</f>
        <v>0.50196078610420258</v>
      </c>
      <c r="J26" s="92">
        <f>$B$5*'SDG&amp;E 2024 DR Allocations'!J24</f>
        <v>0.56490119075775203</v>
      </c>
      <c r="K26" s="92">
        <f>$B$5*'SDG&amp;E 2024 DR Allocations'!K24</f>
        <v>0.61439543533325203</v>
      </c>
      <c r="L26" s="92">
        <f>$B$5*'SDG&amp;E 2024 DR Allocations'!L24</f>
        <v>0.51941748237609897</v>
      </c>
      <c r="M26" s="92">
        <f>$B$5*'SDG&amp;E 2024 DR Allocations'!M24</f>
        <v>0.58663753652572681</v>
      </c>
      <c r="N26" s="92">
        <f>$B$5*'SDG&amp;E 2024 DR Allocations'!N24</f>
        <v>0.61102928161621139</v>
      </c>
    </row>
    <row r="27" spans="1:14" x14ac:dyDescent="0.45">
      <c r="A27" s="47" t="s">
        <v>40</v>
      </c>
      <c r="B27" s="50"/>
      <c r="C27" s="93">
        <f t="shared" ref="C27:N27" si="1">SUM(C18:C26)</f>
        <v>8.3102819952428337</v>
      </c>
      <c r="D27" s="93">
        <f t="shared" si="1"/>
        <v>8.7532081435739961</v>
      </c>
      <c r="E27" s="93">
        <f t="shared" si="1"/>
        <v>8.0308554859220536</v>
      </c>
      <c r="F27" s="93">
        <f t="shared" si="1"/>
        <v>19.493007406415717</v>
      </c>
      <c r="G27" s="93">
        <f t="shared" si="1"/>
        <v>12.132367565595626</v>
      </c>
      <c r="H27" s="93">
        <f t="shared" si="1"/>
        <v>13.315419608753929</v>
      </c>
      <c r="I27" s="93">
        <f t="shared" si="1"/>
        <v>15.595121503472914</v>
      </c>
      <c r="J27" s="94">
        <f t="shared" si="1"/>
        <v>21.070925328290663</v>
      </c>
      <c r="K27" s="93">
        <f t="shared" si="1"/>
        <v>24.646367863645878</v>
      </c>
      <c r="L27" s="93">
        <f t="shared" si="1"/>
        <v>15.931750393954381</v>
      </c>
      <c r="M27" s="93">
        <f t="shared" si="1"/>
        <v>12.42518624861113</v>
      </c>
      <c r="N27" s="93">
        <f t="shared" si="1"/>
        <v>7.6170119203746296</v>
      </c>
    </row>
    <row r="28" spans="1:14" x14ac:dyDescent="0.45">
      <c r="A28" s="19"/>
      <c r="B28" s="19"/>
      <c r="C28" s="95"/>
      <c r="D28" s="96"/>
      <c r="E28" s="96"/>
      <c r="F28" s="96"/>
      <c r="G28" s="96"/>
      <c r="H28" s="96"/>
      <c r="I28" s="96"/>
      <c r="J28" s="97"/>
      <c r="K28" s="96"/>
      <c r="L28" s="96"/>
      <c r="M28" s="96"/>
      <c r="N28" s="96"/>
    </row>
    <row r="29" spans="1:14" x14ac:dyDescent="0.45">
      <c r="A29" s="22" t="s">
        <v>14</v>
      </c>
      <c r="B29" s="63"/>
      <c r="C29" s="98">
        <f t="shared" ref="C29:N29" si="2">SUM(C15,C27)</f>
        <v>8.3102819952428337</v>
      </c>
      <c r="D29" s="98">
        <f t="shared" si="2"/>
        <v>8.7532081435739961</v>
      </c>
      <c r="E29" s="98">
        <f t="shared" si="2"/>
        <v>8.0308554859220536</v>
      </c>
      <c r="F29" s="98">
        <f t="shared" si="2"/>
        <v>21.051665625121274</v>
      </c>
      <c r="G29" s="98">
        <f t="shared" si="2"/>
        <v>21.628264370298229</v>
      </c>
      <c r="H29" s="98">
        <f t="shared" si="2"/>
        <v>21.781703346500922</v>
      </c>
      <c r="I29" s="98">
        <f t="shared" si="2"/>
        <v>28.386883974531656</v>
      </c>
      <c r="J29" s="98">
        <f t="shared" si="2"/>
        <v>35.894189504849294</v>
      </c>
      <c r="K29" s="98">
        <f t="shared" si="2"/>
        <v>41.299145523137028</v>
      </c>
      <c r="L29" s="98">
        <f t="shared" si="2"/>
        <v>28.707341209473583</v>
      </c>
      <c r="M29" s="98">
        <f t="shared" si="2"/>
        <v>12.89153910664349</v>
      </c>
      <c r="N29" s="98">
        <f t="shared" si="2"/>
        <v>7.6170119203746296</v>
      </c>
    </row>
    <row r="30" spans="1:14" x14ac:dyDescent="0.4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45">
      <c r="A31" s="146" t="s">
        <v>45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</row>
    <row r="32" spans="1:14" x14ac:dyDescent="0.45">
      <c r="A32" s="146" t="s">
        <v>47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</row>
    <row r="33" spans="1:14" x14ac:dyDescent="0.45">
      <c r="A33" s="145" t="s">
        <v>46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</row>
    <row r="35" spans="1:14" x14ac:dyDescent="0.45"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</row>
  </sheetData>
  <mergeCells count="8">
    <mergeCell ref="A31:N31"/>
    <mergeCell ref="A32:N32"/>
    <mergeCell ref="A33:N33"/>
    <mergeCell ref="A1:N1"/>
    <mergeCell ref="A2:N2"/>
    <mergeCell ref="A3:N3"/>
    <mergeCell ref="A4:N4"/>
    <mergeCell ref="A6:N6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6"/>
  <sheetViews>
    <sheetView topLeftCell="A19" workbookViewId="0">
      <selection activeCell="A37" sqref="A37"/>
    </sheetView>
  </sheetViews>
  <sheetFormatPr defaultColWidth="10.6640625" defaultRowHeight="14.25" x14ac:dyDescent="0.45"/>
  <cols>
    <col min="1" max="1" width="69.6640625" bestFit="1" customWidth="1"/>
    <col min="2" max="2" width="9.46484375" bestFit="1" customWidth="1"/>
    <col min="3" max="3" width="7" style="17" bestFit="1" customWidth="1"/>
    <col min="4" max="4" width="7.19921875" style="17" bestFit="1" customWidth="1"/>
    <col min="5" max="5" width="7.796875" style="17" bestFit="1" customWidth="1"/>
    <col min="6" max="6" width="7.33203125" style="17" bestFit="1" customWidth="1"/>
    <col min="7" max="7" width="8" style="17" bestFit="1" customWidth="1"/>
    <col min="8" max="8" width="7.1328125" style="17" bestFit="1" customWidth="1"/>
    <col min="9" max="9" width="6.86328125" style="17" bestFit="1" customWidth="1"/>
    <col min="10" max="10" width="7.6640625" style="17" bestFit="1" customWidth="1"/>
    <col min="11" max="11" width="7.33203125" style="17" bestFit="1" customWidth="1"/>
    <col min="12" max="12" width="7.19921875" style="17" bestFit="1" customWidth="1"/>
    <col min="13" max="13" width="7.796875" style="17" bestFit="1" customWidth="1"/>
    <col min="14" max="14" width="7.33203125" style="17" bestFit="1" customWidth="1"/>
  </cols>
  <sheetData>
    <row r="1" spans="1:14" x14ac:dyDescent="0.45">
      <c r="A1" s="162" t="s">
        <v>36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4"/>
    </row>
    <row r="2" spans="1:14" ht="29.45" customHeight="1" x14ac:dyDescent="0.45">
      <c r="A2" s="150" t="s">
        <v>41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2"/>
    </row>
    <row r="3" spans="1:14" ht="30" customHeight="1" x14ac:dyDescent="0.45">
      <c r="A3" s="153" t="s">
        <v>35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1:14" x14ac:dyDescent="0.45">
      <c r="A4" s="144" t="s">
        <v>57</v>
      </c>
      <c r="B4" s="76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4" x14ac:dyDescent="0.45">
      <c r="A5" s="51" t="s">
        <v>25</v>
      </c>
      <c r="B5" s="31" t="s">
        <v>12</v>
      </c>
      <c r="C5" s="53">
        <v>44927</v>
      </c>
      <c r="D5" s="53">
        <v>44958</v>
      </c>
      <c r="E5" s="53">
        <v>44986</v>
      </c>
      <c r="F5" s="53">
        <v>45017</v>
      </c>
      <c r="G5" s="53">
        <v>45047</v>
      </c>
      <c r="H5" s="53">
        <v>45078</v>
      </c>
      <c r="I5" s="53">
        <v>45108</v>
      </c>
      <c r="J5" s="53">
        <v>45139</v>
      </c>
      <c r="K5" s="53">
        <v>45170</v>
      </c>
      <c r="L5" s="53">
        <v>45200</v>
      </c>
      <c r="M5" s="53">
        <v>45231</v>
      </c>
      <c r="N5" s="53">
        <v>45261</v>
      </c>
    </row>
    <row r="6" spans="1:14" ht="15" customHeight="1" x14ac:dyDescent="0.45">
      <c r="A6" s="8" t="s">
        <v>0</v>
      </c>
      <c r="B6" s="130">
        <v>0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4" x14ac:dyDescent="0.45">
      <c r="A7" s="9" t="s">
        <v>1</v>
      </c>
      <c r="B7" s="130">
        <v>0</v>
      </c>
      <c r="C7" s="54">
        <v>0</v>
      </c>
      <c r="D7" s="54">
        <v>0</v>
      </c>
      <c r="E7" s="54">
        <v>0</v>
      </c>
      <c r="F7" s="54">
        <v>0</v>
      </c>
      <c r="G7" s="54">
        <v>3.7009146999999998</v>
      </c>
      <c r="H7" s="54">
        <v>3.7009146999999998</v>
      </c>
      <c r="I7" s="54">
        <v>3.7009146999999998</v>
      </c>
      <c r="J7" s="54">
        <v>3.7009146999999998</v>
      </c>
      <c r="K7" s="54">
        <v>3.7009146999999998</v>
      </c>
      <c r="L7" s="54">
        <v>3.7009146999999998</v>
      </c>
      <c r="M7" s="54">
        <v>0</v>
      </c>
      <c r="N7" s="54">
        <v>0</v>
      </c>
    </row>
    <row r="8" spans="1:14" x14ac:dyDescent="0.45">
      <c r="A8" s="8" t="s">
        <v>2</v>
      </c>
      <c r="B8" s="130">
        <v>0</v>
      </c>
      <c r="C8" s="25">
        <v>0</v>
      </c>
      <c r="D8" s="25">
        <v>0</v>
      </c>
      <c r="E8" s="25">
        <v>0</v>
      </c>
      <c r="F8" s="25">
        <v>0</v>
      </c>
      <c r="G8" s="25">
        <v>2.4550014</v>
      </c>
      <c r="H8" s="25">
        <v>2.4550014</v>
      </c>
      <c r="I8" s="25">
        <v>2.4550014</v>
      </c>
      <c r="J8" s="25">
        <v>2.4550014</v>
      </c>
      <c r="K8" s="25">
        <v>2.4550014</v>
      </c>
      <c r="L8" s="25">
        <v>2.4550014</v>
      </c>
      <c r="M8" s="25">
        <v>0</v>
      </c>
      <c r="N8" s="25">
        <v>0</v>
      </c>
    </row>
    <row r="9" spans="1:14" x14ac:dyDescent="0.45">
      <c r="A9" s="9" t="s">
        <v>3</v>
      </c>
      <c r="B9" s="130">
        <v>0</v>
      </c>
      <c r="C9" s="54">
        <v>0</v>
      </c>
      <c r="D9" s="54">
        <v>0</v>
      </c>
      <c r="E9" s="54">
        <v>0</v>
      </c>
      <c r="F9" s="54">
        <v>3.9766053153613617E-2</v>
      </c>
      <c r="G9" s="54">
        <v>6.3110299999999994E-2</v>
      </c>
      <c r="H9" s="54">
        <v>4.8200100000000003E-2</v>
      </c>
      <c r="I9" s="54">
        <v>0.10033739999999999</v>
      </c>
      <c r="J9" s="54">
        <v>0.1228202</v>
      </c>
      <c r="K9" s="54">
        <v>0.14822589999999999</v>
      </c>
      <c r="L9" s="54">
        <v>9.92392E-2</v>
      </c>
      <c r="M9" s="54">
        <v>0</v>
      </c>
      <c r="N9" s="54">
        <v>0</v>
      </c>
    </row>
    <row r="10" spans="1:14" x14ac:dyDescent="0.45">
      <c r="A10" s="9" t="s">
        <v>4</v>
      </c>
      <c r="B10" s="130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0.13873379999999999</v>
      </c>
      <c r="H10" s="55">
        <v>0</v>
      </c>
      <c r="I10" s="55">
        <v>0.85746060000000002</v>
      </c>
      <c r="J10" s="55">
        <v>1.329928</v>
      </c>
      <c r="K10" s="55">
        <v>1.659259</v>
      </c>
      <c r="L10" s="55">
        <v>0.85513450000000002</v>
      </c>
      <c r="M10" s="55">
        <v>0</v>
      </c>
      <c r="N10" s="55">
        <v>0</v>
      </c>
    </row>
    <row r="11" spans="1:14" x14ac:dyDescent="0.45">
      <c r="A11" s="10" t="s">
        <v>5</v>
      </c>
      <c r="B11" s="130">
        <v>0</v>
      </c>
      <c r="C11" s="56">
        <v>0</v>
      </c>
      <c r="D11" s="56">
        <v>0</v>
      </c>
      <c r="E11" s="56">
        <v>0</v>
      </c>
      <c r="F11" s="56">
        <v>0.15359265876037748</v>
      </c>
      <c r="G11" s="56">
        <v>0.228702714465431</v>
      </c>
      <c r="H11" s="56">
        <v>0.161972791645484</v>
      </c>
      <c r="I11" s="56">
        <v>0.394167200297037</v>
      </c>
      <c r="J11" s="56">
        <v>0.47535657288377597</v>
      </c>
      <c r="K11" s="56">
        <v>0.33809972821805301</v>
      </c>
      <c r="L11" s="56">
        <v>0.32785858350284802</v>
      </c>
      <c r="M11" s="56">
        <v>4.1788632713526001E-2</v>
      </c>
      <c r="N11" s="56">
        <v>0</v>
      </c>
    </row>
    <row r="12" spans="1:14" x14ac:dyDescent="0.45">
      <c r="A12" s="10" t="s">
        <v>6</v>
      </c>
      <c r="B12" s="130">
        <v>0</v>
      </c>
      <c r="C12" s="25">
        <v>0</v>
      </c>
      <c r="D12" s="25">
        <v>0</v>
      </c>
      <c r="E12" s="25">
        <v>0</v>
      </c>
      <c r="F12" s="25">
        <v>1.4332590715464306</v>
      </c>
      <c r="G12" s="25">
        <v>2.5629711430034701</v>
      </c>
      <c r="H12" s="25">
        <v>1.72160979345395</v>
      </c>
      <c r="I12" s="25">
        <v>4.9503039767241397</v>
      </c>
      <c r="J12" s="25">
        <v>6.4146020866238196</v>
      </c>
      <c r="K12" s="25">
        <v>8.1226598042780793</v>
      </c>
      <c r="L12" s="25">
        <v>4.9987994865316798</v>
      </c>
      <c r="M12" s="25">
        <v>0.44721735167406501</v>
      </c>
      <c r="N12" s="25">
        <v>0</v>
      </c>
    </row>
    <row r="13" spans="1:14" x14ac:dyDescent="0.45">
      <c r="A13" s="11" t="s">
        <v>42</v>
      </c>
      <c r="B13" s="26"/>
      <c r="C13" s="27">
        <f>SUM(C6:C12)</f>
        <v>0</v>
      </c>
      <c r="D13" s="27">
        <f t="shared" ref="D13:N13" si="0">SUM(D6:D12)</f>
        <v>0</v>
      </c>
      <c r="E13" s="27">
        <f t="shared" si="0"/>
        <v>0</v>
      </c>
      <c r="F13" s="27">
        <f t="shared" si="0"/>
        <v>1.6266177834604216</v>
      </c>
      <c r="G13" s="27">
        <f t="shared" si="0"/>
        <v>9.1494340574689001</v>
      </c>
      <c r="H13" s="27">
        <f t="shared" si="0"/>
        <v>8.087698785099434</v>
      </c>
      <c r="I13" s="27">
        <f t="shared" si="0"/>
        <v>12.458185277021176</v>
      </c>
      <c r="J13" s="27">
        <f t="shared" si="0"/>
        <v>14.498622959507594</v>
      </c>
      <c r="K13" s="27">
        <f t="shared" si="0"/>
        <v>16.424160532496131</v>
      </c>
      <c r="L13" s="27">
        <f t="shared" si="0"/>
        <v>12.436947870034528</v>
      </c>
      <c r="M13" s="27">
        <f t="shared" si="0"/>
        <v>0.48900598438759102</v>
      </c>
      <c r="N13" s="27">
        <f t="shared" si="0"/>
        <v>0</v>
      </c>
    </row>
    <row r="14" spans="1:14" x14ac:dyDescent="0.45">
      <c r="A14" s="23"/>
      <c r="B14" s="28"/>
      <c r="C14" s="29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x14ac:dyDescent="0.45">
      <c r="A15" s="51" t="s">
        <v>26</v>
      </c>
      <c r="B15" s="31" t="s">
        <v>12</v>
      </c>
      <c r="C15" s="53">
        <v>44927</v>
      </c>
      <c r="D15" s="53">
        <v>44958</v>
      </c>
      <c r="E15" s="53">
        <v>44986</v>
      </c>
      <c r="F15" s="53">
        <v>45017</v>
      </c>
      <c r="G15" s="53">
        <v>45047</v>
      </c>
      <c r="H15" s="53">
        <v>45078</v>
      </c>
      <c r="I15" s="53">
        <v>45108</v>
      </c>
      <c r="J15" s="53">
        <v>45139</v>
      </c>
      <c r="K15" s="53">
        <v>45170</v>
      </c>
      <c r="L15" s="53">
        <v>45200</v>
      </c>
      <c r="M15" s="53">
        <v>45231</v>
      </c>
      <c r="N15" s="53">
        <v>45261</v>
      </c>
    </row>
    <row r="16" spans="1:14" x14ac:dyDescent="0.45">
      <c r="A16" s="16" t="s">
        <v>56</v>
      </c>
      <c r="B16" s="130">
        <v>0</v>
      </c>
      <c r="C16" s="38">
        <v>0.17817495763301799</v>
      </c>
      <c r="D16" s="38">
        <v>0.17813278734683999</v>
      </c>
      <c r="E16" s="38">
        <v>0.18043886636715345</v>
      </c>
      <c r="F16" s="38">
        <v>0.20330403740656533</v>
      </c>
      <c r="G16" s="38">
        <v>0.22420680522918701</v>
      </c>
      <c r="H16" s="38">
        <v>0.22258165478706399</v>
      </c>
      <c r="I16" s="38">
        <v>0.266250491142273</v>
      </c>
      <c r="J16" s="38">
        <v>0.28873440623283397</v>
      </c>
      <c r="K16" s="38">
        <v>0.30339777469634999</v>
      </c>
      <c r="L16" s="38">
        <v>0.25902658700942999</v>
      </c>
      <c r="M16" s="38">
        <v>0.20417819917201999</v>
      </c>
      <c r="N16" s="38">
        <v>0.17713145911693601</v>
      </c>
    </row>
    <row r="17" spans="1:14" x14ac:dyDescent="0.45">
      <c r="A17" s="16" t="s">
        <v>17</v>
      </c>
      <c r="B17" s="130">
        <v>0</v>
      </c>
      <c r="C17" s="40">
        <v>0.87783783674240101</v>
      </c>
      <c r="D17" s="40">
        <v>0.891252040863037</v>
      </c>
      <c r="E17" s="40">
        <v>0.87091246865760064</v>
      </c>
      <c r="F17" s="40">
        <v>1.0584485483243644</v>
      </c>
      <c r="G17" s="40">
        <v>1.1417099237442001</v>
      </c>
      <c r="H17" s="40">
        <v>1.14493560791016</v>
      </c>
      <c r="I17" s="40">
        <v>1.2811912298202499</v>
      </c>
      <c r="J17" s="40">
        <v>1.40511810779572</v>
      </c>
      <c r="K17" s="40">
        <v>1.4678368568420399</v>
      </c>
      <c r="L17" s="40">
        <v>1.17457640171051</v>
      </c>
      <c r="M17" s="40">
        <v>0.99168866872787498</v>
      </c>
      <c r="N17" s="40">
        <v>0.86438506841659601</v>
      </c>
    </row>
    <row r="18" spans="1:14" x14ac:dyDescent="0.45">
      <c r="A18" s="16" t="s">
        <v>18</v>
      </c>
      <c r="B18" s="130">
        <v>0</v>
      </c>
      <c r="C18" s="38">
        <v>2.8073325753212E-3</v>
      </c>
      <c r="D18" s="38">
        <v>2.7477044612169298E-3</v>
      </c>
      <c r="E18" s="38">
        <v>2.9670225428653524E-2</v>
      </c>
      <c r="F18" s="38">
        <v>7.8295260414098231E-4</v>
      </c>
      <c r="G18" s="38">
        <v>1.06908660382032E-2</v>
      </c>
      <c r="H18" s="38">
        <v>1.0072197439149E-2</v>
      </c>
      <c r="I18" s="38">
        <v>1.6078538447618501E-2</v>
      </c>
      <c r="J18" s="38">
        <v>9.3006554991006893E-3</v>
      </c>
      <c r="K18" s="38">
        <v>-5.0785128027200704E-3</v>
      </c>
      <c r="L18" s="38">
        <v>7.8100893646478702E-3</v>
      </c>
      <c r="M18" s="38">
        <v>3.2233268022537199E-3</v>
      </c>
      <c r="N18" s="38">
        <v>2.1514218300581001E-3</v>
      </c>
    </row>
    <row r="19" spans="1:14" x14ac:dyDescent="0.45">
      <c r="A19" s="16" t="s">
        <v>19</v>
      </c>
      <c r="B19" s="130">
        <v>0</v>
      </c>
      <c r="C19" s="38">
        <v>-2.2551542520523101E-2</v>
      </c>
      <c r="D19" s="38">
        <v>-2.2059160470962499E-2</v>
      </c>
      <c r="E19" s="38">
        <v>-2.2754413406607527E-2</v>
      </c>
      <c r="F19" s="38">
        <v>8.6731525704653034E-4</v>
      </c>
      <c r="G19" s="38">
        <v>2.30076253414154E-2</v>
      </c>
      <c r="H19" s="38">
        <v>5.4978311061859098E-3</v>
      </c>
      <c r="I19" s="38">
        <v>3.0811870098114001E-2</v>
      </c>
      <c r="J19" s="38">
        <v>5.5952906608581501E-2</v>
      </c>
      <c r="K19" s="38">
        <v>8.2372695207595797E-2</v>
      </c>
      <c r="L19" s="38">
        <v>4.5635005831718402E-2</v>
      </c>
      <c r="M19" s="38">
        <v>-1.2995025515556299E-2</v>
      </c>
      <c r="N19" s="38">
        <v>-1.7135390639305099E-2</v>
      </c>
    </row>
    <row r="20" spans="1:14" x14ac:dyDescent="0.45">
      <c r="A20" s="16" t="s">
        <v>20</v>
      </c>
      <c r="B20" s="131">
        <v>1</v>
      </c>
      <c r="C20" s="38">
        <v>2.00035910904408</v>
      </c>
      <c r="D20" s="38">
        <v>2.1413415551185602</v>
      </c>
      <c r="E20" s="38">
        <v>1.3979945545392727</v>
      </c>
      <c r="F20" s="38">
        <v>6.4748443812630327</v>
      </c>
      <c r="G20" s="38">
        <v>2.8637142986059199</v>
      </c>
      <c r="H20" s="38">
        <v>3.4616831779480002</v>
      </c>
      <c r="I20" s="38">
        <v>4.0999425381421997</v>
      </c>
      <c r="J20" s="38">
        <v>6.0759054899215696</v>
      </c>
      <c r="K20" s="38">
        <v>7.3723637446761101</v>
      </c>
      <c r="L20" s="38">
        <v>4.1985121734440298</v>
      </c>
      <c r="M20" s="38">
        <v>3.0490724146366102</v>
      </c>
      <c r="N20" s="38">
        <v>1.68898579031229</v>
      </c>
    </row>
    <row r="21" spans="1:14" x14ac:dyDescent="0.45">
      <c r="A21" s="16" t="s">
        <v>21</v>
      </c>
      <c r="B21" s="131">
        <v>1</v>
      </c>
      <c r="C21" s="38">
        <v>4.7177856028080001</v>
      </c>
      <c r="D21" s="38">
        <v>5.0360632538795498</v>
      </c>
      <c r="E21" s="38">
        <v>5.7667230634842728</v>
      </c>
      <c r="F21" s="38">
        <v>10.175400946787731</v>
      </c>
      <c r="G21" s="38">
        <v>7.2040658712387096</v>
      </c>
      <c r="H21" s="38">
        <v>8.1449414908885895</v>
      </c>
      <c r="I21" s="38">
        <v>9.2054351806640593</v>
      </c>
      <c r="J21" s="38">
        <v>12.594173479080199</v>
      </c>
      <c r="K21" s="38">
        <v>14.8470510482788</v>
      </c>
      <c r="L21" s="38">
        <v>9.61232285499573</v>
      </c>
      <c r="M21" s="38">
        <v>7.77047352194786</v>
      </c>
      <c r="N21" s="38">
        <v>4.2993268907070199</v>
      </c>
    </row>
    <row r="22" spans="1:14" x14ac:dyDescent="0.45">
      <c r="A22" s="16" t="s">
        <v>22</v>
      </c>
      <c r="B22" s="130">
        <v>0</v>
      </c>
      <c r="C22" s="40">
        <v>0</v>
      </c>
      <c r="D22" s="40">
        <v>0</v>
      </c>
      <c r="E22" s="40">
        <v>0</v>
      </c>
      <c r="F22" s="40">
        <v>0.11943961806637933</v>
      </c>
      <c r="G22" s="40">
        <v>0.19342969256262199</v>
      </c>
      <c r="H22" s="40">
        <v>0.150359164541194</v>
      </c>
      <c r="I22" s="40">
        <v>0.36015638034539099</v>
      </c>
      <c r="J22" s="40">
        <v>0.44025858461939599</v>
      </c>
      <c r="K22" s="40">
        <v>0.46397758792265997</v>
      </c>
      <c r="L22" s="40">
        <v>0.32657345509244201</v>
      </c>
      <c r="M22" s="40">
        <v>3.7390326304634701E-2</v>
      </c>
      <c r="N22" s="40">
        <v>0</v>
      </c>
    </row>
    <row r="23" spans="1:14" x14ac:dyDescent="0.45">
      <c r="A23" s="16" t="s">
        <v>23</v>
      </c>
      <c r="B23" s="130">
        <v>0</v>
      </c>
      <c r="C23" s="40">
        <v>2.2528981789946601E-2</v>
      </c>
      <c r="D23" s="40">
        <v>2.1301982924342201E-2</v>
      </c>
      <c r="E23" s="40">
        <v>0.4221114251953037</v>
      </c>
      <c r="F23" s="40">
        <v>1.8394664579853384</v>
      </c>
      <c r="G23" s="40">
        <v>2.5200285017490401E-2</v>
      </c>
      <c r="H23" s="40">
        <v>3.0220564454793899E-2</v>
      </c>
      <c r="I23" s="40">
        <v>4.1203986853361102E-2</v>
      </c>
      <c r="J23" s="40">
        <v>4.7003187239170102E-2</v>
      </c>
      <c r="K23" s="40">
        <v>5.0095118582248702E-2</v>
      </c>
      <c r="L23" s="40">
        <v>4.1384845972061199E-2</v>
      </c>
      <c r="M23" s="40">
        <v>2.1830912679433798E-2</v>
      </c>
      <c r="N23" s="40">
        <v>2.43263505399227E-2</v>
      </c>
    </row>
    <row r="24" spans="1:14" x14ac:dyDescent="0.45">
      <c r="A24" s="16" t="s">
        <v>24</v>
      </c>
      <c r="B24" s="130">
        <v>0</v>
      </c>
      <c r="C24" s="40">
        <v>0.45313233137130698</v>
      </c>
      <c r="D24" s="40">
        <v>0.450916558504105</v>
      </c>
      <c r="E24" s="40">
        <v>4.7493222557918199E-2</v>
      </c>
      <c r="F24" s="40">
        <v>5.1200698119407105E-2</v>
      </c>
      <c r="G24" s="40">
        <v>0.43826797604560802</v>
      </c>
      <c r="H24" s="40">
        <v>0.194230511784554</v>
      </c>
      <c r="I24" s="40">
        <v>0.315661370754242</v>
      </c>
      <c r="J24" s="40">
        <v>0.364121973514557</v>
      </c>
      <c r="K24" s="40">
        <v>0.40343806147575401</v>
      </c>
      <c r="L24" s="40">
        <v>0.32951882481575001</v>
      </c>
      <c r="M24" s="40">
        <v>0.44551023840904203</v>
      </c>
      <c r="N24" s="40">
        <v>0.45550847053527799</v>
      </c>
    </row>
    <row r="25" spans="1:14" x14ac:dyDescent="0.45">
      <c r="A25" s="15" t="s">
        <v>43</v>
      </c>
      <c r="B25" s="32"/>
      <c r="C25" s="33">
        <f t="shared" ref="C25:N25" si="1">SUM(C16:C24)</f>
        <v>8.23007460944355</v>
      </c>
      <c r="D25" s="33">
        <f t="shared" si="1"/>
        <v>8.6996967226266886</v>
      </c>
      <c r="E25" s="33">
        <f t="shared" si="1"/>
        <v>8.6925894128235672</v>
      </c>
      <c r="F25" s="33">
        <f t="shared" si="1"/>
        <v>19.923754955814005</v>
      </c>
      <c r="G25" s="33">
        <f t="shared" si="1"/>
        <v>12.124293343823355</v>
      </c>
      <c r="H25" s="33">
        <f t="shared" si="1"/>
        <v>13.364522200859691</v>
      </c>
      <c r="I25" s="33">
        <f t="shared" si="1"/>
        <v>15.616731586267509</v>
      </c>
      <c r="J25" s="34">
        <f t="shared" si="1"/>
        <v>21.280568790511129</v>
      </c>
      <c r="K25" s="33">
        <f t="shared" si="1"/>
        <v>24.985454374878838</v>
      </c>
      <c r="L25" s="33">
        <f t="shared" si="1"/>
        <v>15.995360238236319</v>
      </c>
      <c r="M25" s="33">
        <f t="shared" si="1"/>
        <v>12.510372583164173</v>
      </c>
      <c r="N25" s="33">
        <f t="shared" si="1"/>
        <v>7.494680060818796</v>
      </c>
    </row>
    <row r="26" spans="1:14" x14ac:dyDescent="0.45">
      <c r="A26" s="23"/>
      <c r="B26" s="28"/>
      <c r="C26" s="29"/>
      <c r="D26" s="30"/>
      <c r="E26" s="30"/>
      <c r="F26" s="30"/>
      <c r="G26" s="30"/>
      <c r="H26" s="30"/>
      <c r="I26" s="30"/>
      <c r="J26" s="35"/>
      <c r="K26" s="30"/>
      <c r="L26" s="30"/>
      <c r="M26" s="30"/>
      <c r="N26" s="30"/>
    </row>
    <row r="27" spans="1:14" x14ac:dyDescent="0.45">
      <c r="A27" s="24" t="s">
        <v>44</v>
      </c>
      <c r="B27" s="64"/>
      <c r="C27" s="36">
        <f t="shared" ref="C27:N27" si="2">SUM(C13,C25)</f>
        <v>8.23007460944355</v>
      </c>
      <c r="D27" s="36">
        <f t="shared" si="2"/>
        <v>8.6996967226266886</v>
      </c>
      <c r="E27" s="36">
        <f t="shared" si="2"/>
        <v>8.6925894128235672</v>
      </c>
      <c r="F27" s="36">
        <f t="shared" si="2"/>
        <v>21.550372739274426</v>
      </c>
      <c r="G27" s="36">
        <f t="shared" si="2"/>
        <v>21.273727401292255</v>
      </c>
      <c r="H27" s="36">
        <f t="shared" si="2"/>
        <v>21.452220985959123</v>
      </c>
      <c r="I27" s="36">
        <f t="shared" si="2"/>
        <v>28.074916863288685</v>
      </c>
      <c r="J27" s="36">
        <f t="shared" si="2"/>
        <v>35.779191750018725</v>
      </c>
      <c r="K27" s="36">
        <f t="shared" si="2"/>
        <v>41.409614907374973</v>
      </c>
      <c r="L27" s="36">
        <f t="shared" si="2"/>
        <v>28.432308108270846</v>
      </c>
      <c r="M27" s="36">
        <f t="shared" si="2"/>
        <v>12.999378567551764</v>
      </c>
      <c r="N27" s="36">
        <f t="shared" si="2"/>
        <v>7.494680060818796</v>
      </c>
    </row>
    <row r="28" spans="1:14" x14ac:dyDescent="0.45">
      <c r="A28" s="3"/>
      <c r="B28" s="3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45">
      <c r="A29" s="146" t="s">
        <v>45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</row>
    <row r="30" spans="1:14" x14ac:dyDescent="0.45">
      <c r="A30" s="146" t="s">
        <v>47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</row>
    <row r="31" spans="1:14" x14ac:dyDescent="0.45">
      <c r="A31" s="145" t="s">
        <v>46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</row>
    <row r="33" spans="1:14" x14ac:dyDescent="0.45">
      <c r="A33" s="17" t="s">
        <v>61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</row>
    <row r="34" spans="1:14" x14ac:dyDescent="0.45">
      <c r="A34" s="17" t="s">
        <v>60</v>
      </c>
      <c r="B34" s="73"/>
      <c r="C34" s="73"/>
      <c r="D34" s="73"/>
      <c r="E34" s="73"/>
      <c r="F34" s="132"/>
      <c r="G34" s="73"/>
      <c r="H34" s="73"/>
      <c r="I34" s="73"/>
      <c r="J34" s="73"/>
      <c r="K34" s="73"/>
      <c r="L34" s="73"/>
      <c r="M34" s="73"/>
      <c r="N34" s="73"/>
    </row>
    <row r="35" spans="1:14" x14ac:dyDescent="0.45">
      <c r="A35" s="17" t="s">
        <v>62</v>
      </c>
      <c r="B35" s="73"/>
      <c r="C35" s="73"/>
      <c r="D35" s="73"/>
      <c r="E35" s="73"/>
      <c r="F35" s="129"/>
      <c r="G35" s="73"/>
      <c r="H35" s="73"/>
      <c r="I35" s="73"/>
      <c r="J35" s="73"/>
      <c r="K35" s="73"/>
      <c r="L35" s="73"/>
      <c r="M35" s="73"/>
      <c r="N35" s="73"/>
    </row>
    <row r="36" spans="1:14" x14ac:dyDescent="0.45">
      <c r="A36" s="17" t="s">
        <v>63</v>
      </c>
    </row>
  </sheetData>
  <mergeCells count="6">
    <mergeCell ref="A29:N29"/>
    <mergeCell ref="A30:N30"/>
    <mergeCell ref="A31:N31"/>
    <mergeCell ref="A1:N1"/>
    <mergeCell ref="A2:N2"/>
    <mergeCell ref="A3:N3"/>
  </mergeCells>
  <pageMargins left="0.75" right="0.75" top="1" bottom="1" header="0.5" footer="0.5"/>
  <pageSetup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5"/>
  <sheetViews>
    <sheetView workbookViewId="0">
      <selection activeCell="H11" sqref="H11"/>
    </sheetView>
  </sheetViews>
  <sheetFormatPr defaultColWidth="10.6640625" defaultRowHeight="14.25" x14ac:dyDescent="0.45"/>
  <cols>
    <col min="1" max="1" width="69.6640625" bestFit="1" customWidth="1"/>
    <col min="2" max="2" width="9.46484375" bestFit="1" customWidth="1"/>
    <col min="3" max="3" width="6.46484375" bestFit="1" customWidth="1"/>
    <col min="4" max="4" width="6.796875" bestFit="1" customWidth="1"/>
    <col min="5" max="5" width="7.1328125" bestFit="1" customWidth="1"/>
    <col min="6" max="6" width="6.6640625" bestFit="1" customWidth="1"/>
    <col min="7" max="7" width="7.46484375" bestFit="1" customWidth="1"/>
    <col min="8" max="8" width="6.53125" bestFit="1" customWidth="1"/>
    <col min="9" max="9" width="6" bestFit="1" customWidth="1"/>
    <col min="10" max="10" width="7" bestFit="1" customWidth="1"/>
    <col min="11" max="11" width="6.796875" bestFit="1" customWidth="1"/>
    <col min="12" max="12" width="6.53125" bestFit="1" customWidth="1"/>
    <col min="13" max="13" width="7.1328125" bestFit="1" customWidth="1"/>
    <col min="14" max="14" width="6.796875" bestFit="1" customWidth="1"/>
  </cols>
  <sheetData>
    <row r="1" spans="1:14" ht="15" customHeight="1" x14ac:dyDescent="0.45">
      <c r="A1" s="159" t="s">
        <v>36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ht="28.8" customHeight="1" x14ac:dyDescent="0.45">
      <c r="A2" s="160" t="s">
        <v>32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 ht="30" customHeight="1" x14ac:dyDescent="0.45">
      <c r="A3" s="161" t="s">
        <v>34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ht="15" customHeight="1" x14ac:dyDescent="0.45">
      <c r="A4" s="160" t="s">
        <v>11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</row>
    <row r="5" spans="1:14" x14ac:dyDescent="0.45">
      <c r="A5" s="42" t="s">
        <v>30</v>
      </c>
      <c r="B5" s="101">
        <v>1.0960000000000001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6"/>
    </row>
    <row r="6" spans="1:14" x14ac:dyDescent="0.45">
      <c r="A6" s="156" t="s">
        <v>57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8"/>
    </row>
    <row r="7" spans="1:14" x14ac:dyDescent="0.45">
      <c r="A7" s="43" t="s">
        <v>9</v>
      </c>
      <c r="B7" s="48" t="s">
        <v>12</v>
      </c>
      <c r="C7" s="53">
        <v>45658</v>
      </c>
      <c r="D7" s="53">
        <v>45689</v>
      </c>
      <c r="E7" s="53">
        <v>45717</v>
      </c>
      <c r="F7" s="53">
        <v>45748</v>
      </c>
      <c r="G7" s="53">
        <v>45778</v>
      </c>
      <c r="H7" s="53">
        <v>45809</v>
      </c>
      <c r="I7" s="53">
        <v>45839</v>
      </c>
      <c r="J7" s="53">
        <v>45870</v>
      </c>
      <c r="K7" s="53">
        <v>45901</v>
      </c>
      <c r="L7" s="53">
        <v>45931</v>
      </c>
      <c r="M7" s="66">
        <v>45962</v>
      </c>
      <c r="N7" s="53">
        <v>45992</v>
      </c>
    </row>
    <row r="8" spans="1:14" x14ac:dyDescent="0.45">
      <c r="A8" s="57" t="s">
        <v>0</v>
      </c>
      <c r="B8" s="130">
        <v>0</v>
      </c>
      <c r="C8" s="141"/>
      <c r="D8" s="142"/>
      <c r="E8" s="142"/>
      <c r="F8" s="142"/>
      <c r="G8" s="142"/>
      <c r="H8" s="142"/>
      <c r="I8" s="142"/>
      <c r="J8" s="143"/>
      <c r="K8" s="142"/>
      <c r="L8" s="142"/>
      <c r="M8" s="142"/>
      <c r="N8" s="142"/>
    </row>
    <row r="9" spans="1:14" x14ac:dyDescent="0.45">
      <c r="A9" s="45" t="s">
        <v>1</v>
      </c>
      <c r="B9" s="130">
        <v>0</v>
      </c>
      <c r="C9" s="119">
        <f>$B$5*'SDG&amp;E 2025 DR Allocations'!C7</f>
        <v>0</v>
      </c>
      <c r="D9" s="120">
        <f>$B$5*'SDG&amp;E 2025 DR Allocations'!D7</f>
        <v>0</v>
      </c>
      <c r="E9" s="120">
        <f>$B$5*'SDG&amp;E 2025 DR Allocations'!E7</f>
        <v>0</v>
      </c>
      <c r="F9" s="120">
        <f>$B$5*'SDG&amp;E 2025 DR Allocations'!F7</f>
        <v>0</v>
      </c>
      <c r="G9" s="120">
        <f>$B$5*'SDG&amp;E 2025 DR Allocations'!G7</f>
        <v>4.0562025112000004</v>
      </c>
      <c r="H9" s="120">
        <f>$B$5*'SDG&amp;E 2025 DR Allocations'!H7</f>
        <v>4.0562025112000004</v>
      </c>
      <c r="I9" s="120">
        <f>$B$5*'SDG&amp;E 2025 DR Allocations'!I7</f>
        <v>4.0562025112000004</v>
      </c>
      <c r="J9" s="121">
        <f>$B$5*'SDG&amp;E 2025 DR Allocations'!J7</f>
        <v>4.0562025112000004</v>
      </c>
      <c r="K9" s="120">
        <f>$B$5*'SDG&amp;E 2025 DR Allocations'!K7</f>
        <v>4.0562025112000004</v>
      </c>
      <c r="L9" s="120">
        <f>$B$5*'SDG&amp;E 2025 DR Allocations'!L7</f>
        <v>4.0562025112000004</v>
      </c>
      <c r="M9" s="120">
        <f>$B$5*'SDG&amp;E 2025 DR Allocations'!M7</f>
        <v>0</v>
      </c>
      <c r="N9" s="120">
        <f>$B$5*'SDG&amp;E 2025 DR Allocations'!N7</f>
        <v>0</v>
      </c>
    </row>
    <row r="10" spans="1:14" x14ac:dyDescent="0.45">
      <c r="A10" s="57" t="s">
        <v>2</v>
      </c>
      <c r="B10" s="130">
        <v>0</v>
      </c>
      <c r="C10" s="77">
        <f>$B$5*'SDG&amp;E 2025 DR Allocations'!C8</f>
        <v>0</v>
      </c>
      <c r="D10" s="117">
        <f>$B$5*'SDG&amp;E 2025 DR Allocations'!D8</f>
        <v>0</v>
      </c>
      <c r="E10" s="117">
        <f>$B$5*'SDG&amp;E 2025 DR Allocations'!E8</f>
        <v>0</v>
      </c>
      <c r="F10" s="117">
        <f>$B$5*'SDG&amp;E 2025 DR Allocations'!F8</f>
        <v>0</v>
      </c>
      <c r="G10" s="122">
        <f>$B$5*'SDG&amp;E 2025 DR Allocations'!G8</f>
        <v>2.6906815344000004</v>
      </c>
      <c r="H10" s="122">
        <f>$B$5*'SDG&amp;E 2025 DR Allocations'!H8</f>
        <v>2.6906815344000004</v>
      </c>
      <c r="I10" s="117">
        <f>$B$5*'SDG&amp;E 2025 DR Allocations'!I8</f>
        <v>2.6906815344000004</v>
      </c>
      <c r="J10" s="118">
        <f>$B$5*'SDG&amp;E 2025 DR Allocations'!J8</f>
        <v>2.6906815344000004</v>
      </c>
      <c r="K10" s="117">
        <f>$B$5*'SDG&amp;E 2025 DR Allocations'!K8</f>
        <v>2.6906815344000004</v>
      </c>
      <c r="L10" s="117">
        <f>$B$5*'SDG&amp;E 2025 DR Allocations'!L8</f>
        <v>2.6906815344000004</v>
      </c>
      <c r="M10" s="117">
        <f>$B$5*'SDG&amp;E 2025 DR Allocations'!M8</f>
        <v>0</v>
      </c>
      <c r="N10" s="117">
        <f>$B$5*'SDG&amp;E 2025 DR Allocations'!N8</f>
        <v>0</v>
      </c>
    </row>
    <row r="11" spans="1:14" x14ac:dyDescent="0.45">
      <c r="A11" s="45" t="s">
        <v>3</v>
      </c>
      <c r="B11" s="130">
        <v>0</v>
      </c>
      <c r="C11" s="119">
        <f>$B$5*'SDG&amp;E 2025 DR Allocations'!C9</f>
        <v>0</v>
      </c>
      <c r="D11" s="120">
        <f>$B$5*'SDG&amp;E 2025 DR Allocations'!D9</f>
        <v>0</v>
      </c>
      <c r="E11" s="120">
        <f>$B$5*'SDG&amp;E 2025 DR Allocations'!E9</f>
        <v>0</v>
      </c>
      <c r="F11" s="120">
        <f>$B$5*'SDG&amp;E 2025 DR Allocations'!F9</f>
        <v>4.3583594256360526E-2</v>
      </c>
      <c r="G11" s="120">
        <f>$B$5*'SDG&amp;E 2025 DR Allocations'!G9</f>
        <v>6.9168888799999995E-2</v>
      </c>
      <c r="H11" s="120">
        <f>$B$5*'SDG&amp;E 2025 DR Allocations'!H9</f>
        <v>5.2827309600000004E-2</v>
      </c>
      <c r="I11" s="120">
        <f>$B$5*'SDG&amp;E 2025 DR Allocations'!I9</f>
        <v>0.1099697904</v>
      </c>
      <c r="J11" s="121">
        <f>$B$5*'SDG&amp;E 2025 DR Allocations'!J9</f>
        <v>0.1346109392</v>
      </c>
      <c r="K11" s="120">
        <f>$B$5*'SDG&amp;E 2025 DR Allocations'!K9</f>
        <v>0.16245558640000002</v>
      </c>
      <c r="L11" s="120">
        <f>$B$5*'SDG&amp;E 2025 DR Allocations'!L9</f>
        <v>0.1087661632</v>
      </c>
      <c r="M11" s="120">
        <f>$B$5*'SDG&amp;E 2025 DR Allocations'!M9</f>
        <v>0</v>
      </c>
      <c r="N11" s="120">
        <f>$B$5*'SDG&amp;E 2025 DR Allocations'!N9</f>
        <v>0</v>
      </c>
    </row>
    <row r="12" spans="1:14" x14ac:dyDescent="0.45">
      <c r="A12" s="58" t="s">
        <v>4</v>
      </c>
      <c r="B12" s="130">
        <v>0</v>
      </c>
      <c r="C12" s="123">
        <f>$B$5*'SDG&amp;E 2025 DR Allocations'!C10</f>
        <v>0</v>
      </c>
      <c r="D12" s="122">
        <f>$B$5*'SDG&amp;E 2025 DR Allocations'!D10</f>
        <v>0</v>
      </c>
      <c r="E12" s="122">
        <f>$B$5*'SDG&amp;E 2025 DR Allocations'!E10</f>
        <v>0</v>
      </c>
      <c r="F12" s="122">
        <f>$B$5*'SDG&amp;E 2025 DR Allocations'!F10</f>
        <v>0</v>
      </c>
      <c r="G12" s="122">
        <f>$B$5*'SDG&amp;E 2025 DR Allocations'!G10</f>
        <v>0.15205224480000001</v>
      </c>
      <c r="H12" s="122">
        <f>$B$5*'SDG&amp;E 2025 DR Allocations'!H10</f>
        <v>0</v>
      </c>
      <c r="I12" s="122">
        <f>$B$5*'SDG&amp;E 2025 DR Allocations'!I10</f>
        <v>0.93977681760000009</v>
      </c>
      <c r="J12" s="124">
        <f>$B$5*'SDG&amp;E 2025 DR Allocations'!J10</f>
        <v>1.4576010880000001</v>
      </c>
      <c r="K12" s="122">
        <f>$B$5*'SDG&amp;E 2025 DR Allocations'!K10</f>
        <v>1.8185478640000001</v>
      </c>
      <c r="L12" s="122">
        <f>$B$5*'SDG&amp;E 2025 DR Allocations'!L10</f>
        <v>0.93722741200000015</v>
      </c>
      <c r="M12" s="122">
        <f>$B$5*'SDG&amp;E 2025 DR Allocations'!M10</f>
        <v>0</v>
      </c>
      <c r="N12" s="122">
        <f>$B$5*'SDG&amp;E 2025 DR Allocations'!N10</f>
        <v>0</v>
      </c>
    </row>
    <row r="13" spans="1:14" x14ac:dyDescent="0.45">
      <c r="A13" s="46" t="s">
        <v>5</v>
      </c>
      <c r="B13" s="130">
        <v>0</v>
      </c>
      <c r="C13" s="125">
        <f>$B$5*'SDG&amp;E 2025 DR Allocations'!C11</f>
        <v>0</v>
      </c>
      <c r="D13" s="126">
        <f>$B$5*'SDG&amp;E 2025 DR Allocations'!D11</f>
        <v>0</v>
      </c>
      <c r="E13" s="126">
        <f>$B$5*'SDG&amp;E 2025 DR Allocations'!E11</f>
        <v>0</v>
      </c>
      <c r="F13" s="126">
        <f>$B$5*'SDG&amp;E 2025 DR Allocations'!F11</f>
        <v>0.16833755400137373</v>
      </c>
      <c r="G13" s="126">
        <f>$B$5*'SDG&amp;E 2025 DR Allocations'!G11</f>
        <v>0.25065817505411242</v>
      </c>
      <c r="H13" s="126">
        <f>$B$5*'SDG&amp;E 2025 DR Allocations'!H11</f>
        <v>0.17752217964345049</v>
      </c>
      <c r="I13" s="126">
        <f>$B$5*'SDG&amp;E 2025 DR Allocations'!I11</f>
        <v>0.43200725152555258</v>
      </c>
      <c r="J13" s="127">
        <f>$B$5*'SDG&amp;E 2025 DR Allocations'!J11</f>
        <v>0.52099080388061847</v>
      </c>
      <c r="K13" s="126">
        <f>$B$5*'SDG&amp;E 2025 DR Allocations'!K11</f>
        <v>0.37055730212698612</v>
      </c>
      <c r="L13" s="126">
        <f>$B$5*'SDG&amp;E 2025 DR Allocations'!L11</f>
        <v>0.35933300751912145</v>
      </c>
      <c r="M13" s="126">
        <f>$B$5*'SDG&amp;E 2025 DR Allocations'!M11</f>
        <v>4.58003414540245E-2</v>
      </c>
      <c r="N13" s="126">
        <f>$B$5*'SDG&amp;E 2025 DR Allocations'!N11</f>
        <v>0</v>
      </c>
    </row>
    <row r="14" spans="1:14" x14ac:dyDescent="0.45">
      <c r="A14" s="59" t="s">
        <v>6</v>
      </c>
      <c r="B14" s="130">
        <v>0</v>
      </c>
      <c r="C14" s="77">
        <f>$B$5*'SDG&amp;E 2025 DR Allocations'!C12</f>
        <v>0</v>
      </c>
      <c r="D14" s="117">
        <f>$B$5*'SDG&amp;E 2025 DR Allocations'!D12</f>
        <v>0</v>
      </c>
      <c r="E14" s="117">
        <f>$B$5*'SDG&amp;E 2025 DR Allocations'!E12</f>
        <v>0</v>
      </c>
      <c r="F14" s="117">
        <f>$B$5*'SDG&amp;E 2025 DR Allocations'!F12</f>
        <v>1.5708519424148881</v>
      </c>
      <c r="G14" s="117">
        <f>$B$5*'SDG&amp;E 2025 DR Allocations'!G12</f>
        <v>2.8090163727318034</v>
      </c>
      <c r="H14" s="117">
        <f>$B$5*'SDG&amp;E 2025 DR Allocations'!H12</f>
        <v>1.8868843336255294</v>
      </c>
      <c r="I14" s="117">
        <f>$B$5*'SDG&amp;E 2025 DR Allocations'!I12</f>
        <v>5.4255331584896576</v>
      </c>
      <c r="J14" s="118">
        <f>$B$5*'SDG&amp;E 2025 DR Allocations'!J12</f>
        <v>7.0304038869397072</v>
      </c>
      <c r="K14" s="117">
        <f>$B$5*'SDG&amp;E 2025 DR Allocations'!K12</f>
        <v>8.9024351454887753</v>
      </c>
      <c r="L14" s="117">
        <f>$B$5*'SDG&amp;E 2025 DR Allocations'!L12</f>
        <v>5.4786842372387214</v>
      </c>
      <c r="M14" s="117">
        <f>$B$5*'SDG&amp;E 2025 DR Allocations'!M12</f>
        <v>0.49015021743477527</v>
      </c>
      <c r="N14" s="117">
        <f>$B$5*'SDG&amp;E 2025 DR Allocations'!N12</f>
        <v>0</v>
      </c>
    </row>
    <row r="15" spans="1:14" x14ac:dyDescent="0.45">
      <c r="A15" s="60" t="s">
        <v>13</v>
      </c>
      <c r="B15" s="49"/>
      <c r="C15" s="114">
        <f>SUM(C8:C14)</f>
        <v>0</v>
      </c>
      <c r="D15" s="114">
        <f t="shared" ref="D15:N15" si="0">SUM(D8:D14)</f>
        <v>0</v>
      </c>
      <c r="E15" s="114">
        <f t="shared" si="0"/>
        <v>0</v>
      </c>
      <c r="F15" s="114">
        <f t="shared" si="0"/>
        <v>1.7827730906726225</v>
      </c>
      <c r="G15" s="114">
        <f t="shared" si="0"/>
        <v>10.027779726985916</v>
      </c>
      <c r="H15" s="114">
        <f t="shared" si="0"/>
        <v>8.8641178684689805</v>
      </c>
      <c r="I15" s="114">
        <f t="shared" si="0"/>
        <v>13.654171063615212</v>
      </c>
      <c r="J15" s="98">
        <f t="shared" si="0"/>
        <v>15.890490763620326</v>
      </c>
      <c r="K15" s="114">
        <f t="shared" si="0"/>
        <v>18.000879943615764</v>
      </c>
      <c r="L15" s="114">
        <f t="shared" si="0"/>
        <v>13.630894865557845</v>
      </c>
      <c r="M15" s="114">
        <f t="shared" si="0"/>
        <v>0.53595055888879972</v>
      </c>
      <c r="N15" s="114">
        <f t="shared" si="0"/>
        <v>0</v>
      </c>
    </row>
    <row r="16" spans="1:14" x14ac:dyDescent="0.45">
      <c r="A16" s="19"/>
      <c r="B16" s="19"/>
      <c r="C16" s="20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x14ac:dyDescent="0.45">
      <c r="A17" s="43" t="s">
        <v>10</v>
      </c>
      <c r="B17" s="48" t="s">
        <v>12</v>
      </c>
      <c r="C17" s="53">
        <v>45658</v>
      </c>
      <c r="D17" s="53">
        <v>45689</v>
      </c>
      <c r="E17" s="53">
        <v>45717</v>
      </c>
      <c r="F17" s="53">
        <v>45748</v>
      </c>
      <c r="G17" s="53">
        <v>45778</v>
      </c>
      <c r="H17" s="53">
        <v>45809</v>
      </c>
      <c r="I17" s="53">
        <v>45839</v>
      </c>
      <c r="J17" s="53">
        <v>45870</v>
      </c>
      <c r="K17" s="53">
        <v>45901</v>
      </c>
      <c r="L17" s="53">
        <v>45931</v>
      </c>
      <c r="M17" s="66">
        <v>45962</v>
      </c>
      <c r="N17" s="53">
        <v>45992</v>
      </c>
    </row>
    <row r="18" spans="1:14" x14ac:dyDescent="0.45">
      <c r="A18" s="16" t="s">
        <v>16</v>
      </c>
      <c r="B18" s="130">
        <v>0</v>
      </c>
      <c r="C18" s="92">
        <f>$B$5*'SDG&amp;E 2025 DR Allocations'!C16</f>
        <v>0.19527975356578775</v>
      </c>
      <c r="D18" s="92">
        <f>$B$5*'SDG&amp;E 2025 DR Allocations'!D16</f>
        <v>0.19523353493213663</v>
      </c>
      <c r="E18" s="92">
        <f>$B$5*'SDG&amp;E 2025 DR Allocations'!E16</f>
        <v>0.19776099753840021</v>
      </c>
      <c r="F18" s="92">
        <f>$B$5*'SDG&amp;E 2025 DR Allocations'!F16</f>
        <v>0.22282122499759563</v>
      </c>
      <c r="G18" s="92">
        <f>$B$5*'SDG&amp;E 2025 DR Allocations'!G16</f>
        <v>0.24573065853118897</v>
      </c>
      <c r="H18" s="92">
        <f>$B$5*'SDG&amp;E 2025 DR Allocations'!H16</f>
        <v>0.24394949364662216</v>
      </c>
      <c r="I18" s="92">
        <f>$B$5*'SDG&amp;E 2025 DR Allocations'!I16</f>
        <v>0.29181053829193121</v>
      </c>
      <c r="J18" s="92">
        <f>$B$5*'SDG&amp;E 2025 DR Allocations'!J16</f>
        <v>0.31645290923118607</v>
      </c>
      <c r="K18" s="92">
        <f>$B$5*'SDG&amp;E 2025 DR Allocations'!K16</f>
        <v>0.33252396106719961</v>
      </c>
      <c r="L18" s="92">
        <f>$B$5*'SDG&amp;E 2025 DR Allocations'!L16</f>
        <v>0.28389313936233529</v>
      </c>
      <c r="M18" s="92">
        <f>$B$5*'SDG&amp;E 2025 DR Allocations'!M16</f>
        <v>0.22377930629253392</v>
      </c>
      <c r="N18" s="92">
        <f>$B$5*'SDG&amp;E 2025 DR Allocations'!N16</f>
        <v>0.19413607919216189</v>
      </c>
    </row>
    <row r="19" spans="1:14" x14ac:dyDescent="0.45">
      <c r="A19" s="16" t="s">
        <v>17</v>
      </c>
      <c r="B19" s="130">
        <v>0</v>
      </c>
      <c r="C19" s="92">
        <f>$B$5*'SDG&amp;E 2025 DR Allocations'!C17</f>
        <v>0.96211026906967156</v>
      </c>
      <c r="D19" s="92">
        <f>$B$5*'SDG&amp;E 2025 DR Allocations'!D17</f>
        <v>0.97681223678588858</v>
      </c>
      <c r="E19" s="92">
        <f>$B$5*'SDG&amp;E 2025 DR Allocations'!E17</f>
        <v>0.95452006564873038</v>
      </c>
      <c r="F19" s="92">
        <f>$B$5*'SDG&amp;E 2025 DR Allocations'!F17</f>
        <v>1.1600596089635036</v>
      </c>
      <c r="G19" s="92">
        <f>$B$5*'SDG&amp;E 2025 DR Allocations'!G17</f>
        <v>1.2513140764236435</v>
      </c>
      <c r="H19" s="92">
        <f>$B$5*'SDG&amp;E 2025 DR Allocations'!H17</f>
        <v>1.2548494262695356</v>
      </c>
      <c r="I19" s="92">
        <f>$B$5*'SDG&amp;E 2025 DR Allocations'!I17</f>
        <v>1.4041855878829941</v>
      </c>
      <c r="J19" s="92">
        <f>$B$5*'SDG&amp;E 2025 DR Allocations'!J17</f>
        <v>1.5400094461441092</v>
      </c>
      <c r="K19" s="92">
        <f>$B$5*'SDG&amp;E 2025 DR Allocations'!K17</f>
        <v>1.6087491950988759</v>
      </c>
      <c r="L19" s="92">
        <f>$B$5*'SDG&amp;E 2025 DR Allocations'!L17</f>
        <v>1.2873357362747191</v>
      </c>
      <c r="M19" s="92">
        <f>$B$5*'SDG&amp;E 2025 DR Allocations'!M17</f>
        <v>1.0868907809257511</v>
      </c>
      <c r="N19" s="92">
        <f>$B$5*'SDG&amp;E 2025 DR Allocations'!N17</f>
        <v>0.94736603498458927</v>
      </c>
    </row>
    <row r="20" spans="1:14" x14ac:dyDescent="0.45">
      <c r="A20" s="16" t="s">
        <v>18</v>
      </c>
      <c r="B20" s="130">
        <v>0</v>
      </c>
      <c r="C20" s="92">
        <f>$B$5*'SDG&amp;E 2025 DR Allocations'!C18</f>
        <v>3.0768365025520355E-3</v>
      </c>
      <c r="D20" s="92">
        <f>$B$5*'SDG&amp;E 2025 DR Allocations'!D18</f>
        <v>3.0114840894937553E-3</v>
      </c>
      <c r="E20" s="92">
        <f>$B$5*'SDG&amp;E 2025 DR Allocations'!E18</f>
        <v>3.2518567069804265E-2</v>
      </c>
      <c r="F20" s="92">
        <f>$B$5*'SDG&amp;E 2025 DR Allocations'!F18</f>
        <v>8.5811605413851672E-4</v>
      </c>
      <c r="G20" s="92">
        <f>$B$5*'SDG&amp;E 2025 DR Allocations'!G18</f>
        <v>1.1717189177870707E-2</v>
      </c>
      <c r="H20" s="92">
        <f>$B$5*'SDG&amp;E 2025 DR Allocations'!H18</f>
        <v>1.1039128393307306E-2</v>
      </c>
      <c r="I20" s="92">
        <f>$B$5*'SDG&amp;E 2025 DR Allocations'!I18</f>
        <v>1.7622078138589879E-2</v>
      </c>
      <c r="J20" s="92">
        <f>$B$5*'SDG&amp;E 2025 DR Allocations'!J18</f>
        <v>1.0193518427014357E-2</v>
      </c>
      <c r="K20" s="92">
        <f>$B$5*'SDG&amp;E 2025 DR Allocations'!K18</f>
        <v>-5.5660500317811978E-3</v>
      </c>
      <c r="L20" s="92">
        <f>$B$5*'SDG&amp;E 2025 DR Allocations'!L18</f>
        <v>8.5598579436540669E-3</v>
      </c>
      <c r="M20" s="92">
        <f>$B$5*'SDG&amp;E 2025 DR Allocations'!M18</f>
        <v>3.5327661752700772E-3</v>
      </c>
      <c r="N20" s="92">
        <f>$B$5*'SDG&amp;E 2025 DR Allocations'!N18</f>
        <v>2.357958325743678E-3</v>
      </c>
    </row>
    <row r="21" spans="1:14" x14ac:dyDescent="0.45">
      <c r="A21" s="16" t="s">
        <v>19</v>
      </c>
      <c r="B21" s="130">
        <v>0</v>
      </c>
      <c r="C21" s="92">
        <f>$B$5*'SDG&amp;E 2025 DR Allocations'!C19</f>
        <v>-2.471649060249332E-2</v>
      </c>
      <c r="D21" s="92">
        <f>$B$5*'SDG&amp;E 2025 DR Allocations'!D19</f>
        <v>-2.4176839876174902E-2</v>
      </c>
      <c r="E21" s="92">
        <f>$B$5*'SDG&amp;E 2025 DR Allocations'!E19</f>
        <v>-2.493883709364185E-2</v>
      </c>
      <c r="F21" s="92">
        <f>$B$5*'SDG&amp;E 2025 DR Allocations'!F19</f>
        <v>9.5057752172299735E-4</v>
      </c>
      <c r="G21" s="92">
        <f>$B$5*'SDG&amp;E 2025 DR Allocations'!G19</f>
        <v>2.521635737419128E-2</v>
      </c>
      <c r="H21" s="92">
        <f>$B$5*'SDG&amp;E 2025 DR Allocations'!H19</f>
        <v>6.0256228923797573E-3</v>
      </c>
      <c r="I21" s="92">
        <f>$B$5*'SDG&amp;E 2025 DR Allocations'!I19</f>
        <v>3.3769809627532947E-2</v>
      </c>
      <c r="J21" s="92">
        <f>$B$5*'SDG&amp;E 2025 DR Allocations'!J19</f>
        <v>6.1324385643005332E-2</v>
      </c>
      <c r="K21" s="92">
        <f>$B$5*'SDG&amp;E 2025 DR Allocations'!K19</f>
        <v>9.0280473947525003E-2</v>
      </c>
      <c r="L21" s="92">
        <f>$B$5*'SDG&amp;E 2025 DR Allocations'!L19</f>
        <v>5.0015966391563374E-2</v>
      </c>
      <c r="M21" s="92">
        <f>$B$5*'SDG&amp;E 2025 DR Allocations'!M19</f>
        <v>-1.4242547965049705E-2</v>
      </c>
      <c r="N21" s="92">
        <f>$B$5*'SDG&amp;E 2025 DR Allocations'!N19</f>
        <v>-1.8780388140678391E-2</v>
      </c>
    </row>
    <row r="22" spans="1:14" x14ac:dyDescent="0.45">
      <c r="A22" s="16" t="s">
        <v>20</v>
      </c>
      <c r="B22" s="131">
        <v>1</v>
      </c>
      <c r="C22" s="92">
        <f>$B$5*'SDG&amp;E 2025 DR Allocations'!C20</f>
        <v>2.1923935835123118</v>
      </c>
      <c r="D22" s="92">
        <f>$B$5*'SDG&amp;E 2025 DR Allocations'!D20</f>
        <v>2.3469103444099422</v>
      </c>
      <c r="E22" s="92">
        <f>$B$5*'SDG&amp;E 2025 DR Allocations'!E20</f>
        <v>1.5322020317750429</v>
      </c>
      <c r="F22" s="92">
        <f>$B$5*'SDG&amp;E 2025 DR Allocations'!F20</f>
        <v>7.0964294418642844</v>
      </c>
      <c r="G22" s="92">
        <f>$B$5*'SDG&amp;E 2025 DR Allocations'!G20</f>
        <v>3.1386308712720883</v>
      </c>
      <c r="H22" s="92">
        <f>$B$5*'SDG&amp;E 2025 DR Allocations'!H20</f>
        <v>3.7940047630310083</v>
      </c>
      <c r="I22" s="92">
        <f>$B$5*'SDG&amp;E 2025 DR Allocations'!I20</f>
        <v>4.4935370218038511</v>
      </c>
      <c r="J22" s="92">
        <f>$B$5*'SDG&amp;E 2025 DR Allocations'!J20</f>
        <v>6.6591924169540411</v>
      </c>
      <c r="K22" s="92">
        <f>$B$5*'SDG&amp;E 2025 DR Allocations'!K20</f>
        <v>8.0801106641650176</v>
      </c>
      <c r="L22" s="92">
        <f>$B$5*'SDG&amp;E 2025 DR Allocations'!L20</f>
        <v>4.6015693420946571</v>
      </c>
      <c r="M22" s="92">
        <f>$B$5*'SDG&amp;E 2025 DR Allocations'!M20</f>
        <v>3.3417833664417249</v>
      </c>
      <c r="N22" s="92">
        <f>$B$5*'SDG&amp;E 2025 DR Allocations'!N20</f>
        <v>1.85112842618227</v>
      </c>
    </row>
    <row r="23" spans="1:14" x14ac:dyDescent="0.45">
      <c r="A23" s="16" t="s">
        <v>21</v>
      </c>
      <c r="B23" s="131">
        <v>1</v>
      </c>
      <c r="C23" s="92">
        <f>$B$5*'SDG&amp;E 2025 DR Allocations'!C21</f>
        <v>5.1706930206775681</v>
      </c>
      <c r="D23" s="92">
        <f>$B$5*'SDG&amp;E 2025 DR Allocations'!D21</f>
        <v>5.519525326251987</v>
      </c>
      <c r="E23" s="92">
        <f>$B$5*'SDG&amp;E 2025 DR Allocations'!E21</f>
        <v>6.3203284775787631</v>
      </c>
      <c r="F23" s="92">
        <f>$B$5*'SDG&amp;E 2025 DR Allocations'!F21</f>
        <v>11.152239437679354</v>
      </c>
      <c r="G23" s="92">
        <f>$B$5*'SDG&amp;E 2025 DR Allocations'!G21</f>
        <v>7.8956561948776267</v>
      </c>
      <c r="H23" s="92">
        <f>$B$5*'SDG&amp;E 2025 DR Allocations'!H21</f>
        <v>8.9268558740138957</v>
      </c>
      <c r="I23" s="92">
        <f>$B$5*'SDG&amp;E 2025 DR Allocations'!I21</f>
        <v>10.089156958007809</v>
      </c>
      <c r="J23" s="92">
        <f>$B$5*'SDG&amp;E 2025 DR Allocations'!J21</f>
        <v>13.803214133071899</v>
      </c>
      <c r="K23" s="92">
        <f>$B$5*'SDG&amp;E 2025 DR Allocations'!K21</f>
        <v>16.272367948913566</v>
      </c>
      <c r="L23" s="92">
        <f>$B$5*'SDG&amp;E 2025 DR Allocations'!L21</f>
        <v>10.535105849075322</v>
      </c>
      <c r="M23" s="92">
        <f>$B$5*'SDG&amp;E 2025 DR Allocations'!M21</f>
        <v>8.5164389800548559</v>
      </c>
      <c r="N23" s="92">
        <f>$B$5*'SDG&amp;E 2025 DR Allocations'!N21</f>
        <v>4.7120622722148946</v>
      </c>
    </row>
    <row r="24" spans="1:14" x14ac:dyDescent="0.45">
      <c r="A24" s="16" t="s">
        <v>22</v>
      </c>
      <c r="B24" s="130">
        <v>0</v>
      </c>
      <c r="C24" s="92">
        <f>$B$5*'SDG&amp;E 2025 DR Allocations'!C22</f>
        <v>0</v>
      </c>
      <c r="D24" s="92">
        <f>$B$5*'SDG&amp;E 2025 DR Allocations'!D22</f>
        <v>0</v>
      </c>
      <c r="E24" s="92">
        <f>$B$5*'SDG&amp;E 2025 DR Allocations'!E22</f>
        <v>0</v>
      </c>
      <c r="F24" s="92">
        <f>$B$5*'SDG&amp;E 2025 DR Allocations'!F22</f>
        <v>0.13090582140075174</v>
      </c>
      <c r="G24" s="92">
        <f>$B$5*'SDG&amp;E 2025 DR Allocations'!G22</f>
        <v>0.21199894304863373</v>
      </c>
      <c r="H24" s="92">
        <f>$B$5*'SDG&amp;E 2025 DR Allocations'!H22</f>
        <v>0.16479364433714863</v>
      </c>
      <c r="I24" s="92">
        <f>$B$5*'SDG&amp;E 2025 DR Allocations'!I22</f>
        <v>0.39473139285854858</v>
      </c>
      <c r="J24" s="92">
        <f>$B$5*'SDG&amp;E 2025 DR Allocations'!J22</f>
        <v>0.48252340874285804</v>
      </c>
      <c r="K24" s="92">
        <f>$B$5*'SDG&amp;E 2025 DR Allocations'!K22</f>
        <v>0.50851943636323538</v>
      </c>
      <c r="L24" s="92">
        <f>$B$5*'SDG&amp;E 2025 DR Allocations'!L22</f>
        <v>0.35792450678131649</v>
      </c>
      <c r="M24" s="92">
        <f>$B$5*'SDG&amp;E 2025 DR Allocations'!M22</f>
        <v>4.0979797629879633E-2</v>
      </c>
      <c r="N24" s="92">
        <f>$B$5*'SDG&amp;E 2025 DR Allocations'!N22</f>
        <v>0</v>
      </c>
    </row>
    <row r="25" spans="1:14" x14ac:dyDescent="0.45">
      <c r="A25" s="16" t="s">
        <v>23</v>
      </c>
      <c r="B25" s="130">
        <v>0</v>
      </c>
      <c r="C25" s="92">
        <f>$B$5*'SDG&amp;E 2025 DR Allocations'!C23</f>
        <v>2.4691764041781476E-2</v>
      </c>
      <c r="D25" s="92">
        <f>$B$5*'SDG&amp;E 2025 DR Allocations'!D23</f>
        <v>2.3346973285079054E-2</v>
      </c>
      <c r="E25" s="92">
        <f>$B$5*'SDG&amp;E 2025 DR Allocations'!E23</f>
        <v>0.46263412201405291</v>
      </c>
      <c r="F25" s="92">
        <f>$B$5*'SDG&amp;E 2025 DR Allocations'!F23</f>
        <v>2.0160552379519312</v>
      </c>
      <c r="G25" s="92">
        <f>$B$5*'SDG&amp;E 2025 DR Allocations'!G23</f>
        <v>2.7619512379169483E-2</v>
      </c>
      <c r="H25" s="92">
        <f>$B$5*'SDG&amp;E 2025 DR Allocations'!H23</f>
        <v>3.3121738642454115E-2</v>
      </c>
      <c r="I25" s="92">
        <f>$B$5*'SDG&amp;E 2025 DR Allocations'!I23</f>
        <v>4.5159569591283769E-2</v>
      </c>
      <c r="J25" s="92">
        <f>$B$5*'SDG&amp;E 2025 DR Allocations'!J23</f>
        <v>5.1515493214130438E-2</v>
      </c>
      <c r="K25" s="92">
        <f>$B$5*'SDG&amp;E 2025 DR Allocations'!K23</f>
        <v>5.4904249966144583E-2</v>
      </c>
      <c r="L25" s="92">
        <f>$B$5*'SDG&amp;E 2025 DR Allocations'!L23</f>
        <v>4.5357791185379075E-2</v>
      </c>
      <c r="M25" s="92">
        <f>$B$5*'SDG&amp;E 2025 DR Allocations'!M23</f>
        <v>2.3926680296659446E-2</v>
      </c>
      <c r="N25" s="92">
        <f>$B$5*'SDG&amp;E 2025 DR Allocations'!N23</f>
        <v>2.6661680191755282E-2</v>
      </c>
    </row>
    <row r="26" spans="1:14" x14ac:dyDescent="0.45">
      <c r="A26" s="16" t="s">
        <v>24</v>
      </c>
      <c r="B26" s="130">
        <v>0</v>
      </c>
      <c r="C26" s="92">
        <f>$B$5*'SDG&amp;E 2025 DR Allocations'!C24</f>
        <v>0.49663303518295249</v>
      </c>
      <c r="D26" s="92">
        <f>$B$5*'SDG&amp;E 2025 DR Allocations'!D24</f>
        <v>0.49420454812049913</v>
      </c>
      <c r="E26" s="92">
        <f>$B$5*'SDG&amp;E 2025 DR Allocations'!E24</f>
        <v>5.2052571923478348E-2</v>
      </c>
      <c r="F26" s="92">
        <f>$B$5*'SDG&amp;E 2025 DR Allocations'!F24</f>
        <v>5.611596513887019E-2</v>
      </c>
      <c r="G26" s="92">
        <f>$B$5*'SDG&amp;E 2025 DR Allocations'!G24</f>
        <v>0.48034170174598645</v>
      </c>
      <c r="H26" s="92">
        <f>$B$5*'SDG&amp;E 2025 DR Allocations'!H24</f>
        <v>0.21287664091587119</v>
      </c>
      <c r="I26" s="92">
        <f>$B$5*'SDG&amp;E 2025 DR Allocations'!I24</f>
        <v>0.34596486234664925</v>
      </c>
      <c r="J26" s="92">
        <f>$B$5*'SDG&amp;E 2025 DR Allocations'!J24</f>
        <v>0.39907768297195451</v>
      </c>
      <c r="K26" s="92">
        <f>$B$5*'SDG&amp;E 2025 DR Allocations'!K24</f>
        <v>0.44216811537742645</v>
      </c>
      <c r="L26" s="92">
        <f>$B$5*'SDG&amp;E 2025 DR Allocations'!L24</f>
        <v>0.36115263199806202</v>
      </c>
      <c r="M26" s="92">
        <f>$B$5*'SDG&amp;E 2025 DR Allocations'!M24</f>
        <v>0.48827922129631007</v>
      </c>
      <c r="N26" s="92">
        <f>$B$5*'SDG&amp;E 2025 DR Allocations'!N24</f>
        <v>0.4992372837066647</v>
      </c>
    </row>
    <row r="27" spans="1:14" x14ac:dyDescent="0.45">
      <c r="A27" s="47" t="s">
        <v>40</v>
      </c>
      <c r="B27" s="50"/>
      <c r="C27" s="93">
        <f t="shared" ref="C27:N27" si="1">SUM(C18:C26)</f>
        <v>9.0201617719501321</v>
      </c>
      <c r="D27" s="93">
        <f t="shared" si="1"/>
        <v>9.5348676079988515</v>
      </c>
      <c r="E27" s="93">
        <f t="shared" si="1"/>
        <v>9.527077996454631</v>
      </c>
      <c r="F27" s="93">
        <f t="shared" si="1"/>
        <v>21.836435431572152</v>
      </c>
      <c r="G27" s="93">
        <f t="shared" si="1"/>
        <v>13.2882255048304</v>
      </c>
      <c r="H27" s="93">
        <f t="shared" si="1"/>
        <v>14.647516332142223</v>
      </c>
      <c r="I27" s="93">
        <f t="shared" si="1"/>
        <v>17.115937818549188</v>
      </c>
      <c r="J27" s="94">
        <f t="shared" si="1"/>
        <v>23.323503394400191</v>
      </c>
      <c r="K27" s="93">
        <f t="shared" si="1"/>
        <v>27.384057994867213</v>
      </c>
      <c r="L27" s="93">
        <f t="shared" si="1"/>
        <v>17.530914821107007</v>
      </c>
      <c r="M27" s="93">
        <f t="shared" si="1"/>
        <v>13.711368351147936</v>
      </c>
      <c r="N27" s="93">
        <f t="shared" si="1"/>
        <v>8.2141693466574015</v>
      </c>
    </row>
    <row r="28" spans="1:14" x14ac:dyDescent="0.45">
      <c r="A28" s="19"/>
      <c r="B28" s="19"/>
      <c r="C28" s="128"/>
      <c r="D28" s="96"/>
      <c r="E28" s="96"/>
      <c r="F28" s="96"/>
      <c r="G28" s="96"/>
      <c r="H28" s="96"/>
      <c r="I28" s="96"/>
      <c r="J28" s="97"/>
      <c r="K28" s="96"/>
      <c r="L28" s="96"/>
      <c r="M28" s="96"/>
      <c r="N28" s="96"/>
    </row>
    <row r="29" spans="1:14" x14ac:dyDescent="0.45">
      <c r="A29" s="22" t="s">
        <v>14</v>
      </c>
      <c r="B29" s="63"/>
      <c r="C29" s="98">
        <f t="shared" ref="C29:N29" si="2">SUM(C15,C27)</f>
        <v>9.0201617719501321</v>
      </c>
      <c r="D29" s="98">
        <f t="shared" si="2"/>
        <v>9.5348676079988515</v>
      </c>
      <c r="E29" s="98">
        <f t="shared" si="2"/>
        <v>9.527077996454631</v>
      </c>
      <c r="F29" s="98">
        <f t="shared" si="2"/>
        <v>23.619208522244776</v>
      </c>
      <c r="G29" s="98">
        <f t="shared" si="2"/>
        <v>23.316005231816316</v>
      </c>
      <c r="H29" s="98">
        <f t="shared" si="2"/>
        <v>23.511634200611205</v>
      </c>
      <c r="I29" s="98">
        <f t="shared" si="2"/>
        <v>30.770108882164401</v>
      </c>
      <c r="J29" s="98">
        <f t="shared" si="2"/>
        <v>39.213994158020519</v>
      </c>
      <c r="K29" s="98">
        <f t="shared" si="2"/>
        <v>45.384937938482977</v>
      </c>
      <c r="L29" s="98">
        <f t="shared" si="2"/>
        <v>31.161809686664853</v>
      </c>
      <c r="M29" s="98">
        <f t="shared" si="2"/>
        <v>14.247318910036736</v>
      </c>
      <c r="N29" s="98">
        <f t="shared" si="2"/>
        <v>8.2141693466574015</v>
      </c>
    </row>
    <row r="30" spans="1:14" x14ac:dyDescent="0.4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45">
      <c r="A31" s="146" t="s">
        <v>45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</row>
    <row r="32" spans="1:14" x14ac:dyDescent="0.45">
      <c r="A32" s="146" t="s">
        <v>47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</row>
    <row r="33" spans="1:14" x14ac:dyDescent="0.45">
      <c r="A33" s="145" t="s">
        <v>46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</row>
    <row r="35" spans="1:14" x14ac:dyDescent="0.45"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</row>
  </sheetData>
  <mergeCells count="8">
    <mergeCell ref="A6:N6"/>
    <mergeCell ref="A31:N31"/>
    <mergeCell ref="A32:N32"/>
    <mergeCell ref="A33:N33"/>
    <mergeCell ref="A1:N1"/>
    <mergeCell ref="A2:N2"/>
    <mergeCell ref="A3:N3"/>
    <mergeCell ref="A4:N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SDG&amp;E 2023 DR Allocations</vt:lpstr>
      <vt:lpstr>SDG&amp;E 2023 DR Allocations wLoss</vt:lpstr>
      <vt:lpstr>SDG&amp;E 2024 DR Allocations</vt:lpstr>
      <vt:lpstr>SDG&amp;E 2024 DR Allocations wLoss</vt:lpstr>
      <vt:lpstr>SDG&amp;E 2025 DR Allocations</vt:lpstr>
      <vt:lpstr>SDG&amp;E 2025 DR Allocations wLoss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Brant, Simone</dc:creator>
  <cp:lastModifiedBy>Garcia-Rodriguez, Lizzette</cp:lastModifiedBy>
  <dcterms:created xsi:type="dcterms:W3CDTF">2018-06-25T22:00:59Z</dcterms:created>
  <dcterms:modified xsi:type="dcterms:W3CDTF">2022-06-27T16:22:10Z</dcterms:modified>
</cp:coreProperties>
</file>