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1" documentId="8_{A6CF840C-0259-4257-BE03-21A5601FB830}" xr6:coauthVersionLast="47" xr6:coauthVersionMax="47" xr10:uidLastSave="{2E86A960-D518-4580-A1F0-BD70D4DB6A92}"/>
  <bookViews>
    <workbookView xWindow="-108" yWindow="-108" windowWidth="23256" windowHeight="12456" xr2:uid="{97E35FCA-2897-40AF-833B-6593535AA2D5}"/>
  </bookViews>
  <sheets>
    <sheet name="Instructions" sheetId="1" r:id="rId1"/>
    <sheet name="E&amp;O Cost" sheetId="2" r:id="rId2"/>
  </sheets>
  <definedNames>
    <definedName name="_xlnm._FilterDatabase" localSheetId="1" hidden="1">'E&amp;O Cost'!$A$4:$G$31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2" l="1"/>
  <c r="C5" i="2"/>
  <c r="C27" i="2"/>
  <c r="D15" i="2"/>
  <c r="D13" i="2"/>
  <c r="D18" i="2"/>
  <c r="C21" i="2"/>
  <c r="D9" i="2" l="1"/>
  <c r="D20" i="2"/>
  <c r="C22" i="2" l="1"/>
  <c r="C10" i="2"/>
  <c r="C28" i="2" s="1"/>
  <c r="D16" i="2"/>
  <c r="D28" i="2" s="1"/>
  <c r="G28" i="2"/>
</calcChain>
</file>

<file path=xl/sharedStrings.xml><?xml version="1.0" encoding="utf-8"?>
<sst xmlns="http://schemas.openxmlformats.org/spreadsheetml/2006/main" count="112" uniqueCount="87">
  <si>
    <t>Education and Outreach Costs Tracking</t>
  </si>
  <si>
    <t>Authority by Section 3, Appendix A of Decision 21-06-034</t>
  </si>
  <si>
    <t>Each electric investor-owned utility must track and report costs for PSPS-related education and outreach, including the required surveys, and the Commission’s Safety and Enforcement Division is authorized to develop the cost tracking system for this purpose.  The utilities must include costs incurred by other entities from whom they request assistance in these efforts. The utilities must include these costs, in the format designated by Safety and Enforcement Division, with the [prior year] Post-Season Report.</t>
  </si>
  <si>
    <t>Instructions:</t>
  </si>
  <si>
    <t>Fill out table named E&amp;O Cost. The Cost for current reporting period should cover from January 1 through December 31 of prior year.</t>
  </si>
  <si>
    <t>Provide the complete set of E&amp;O Cost in the comprehensive [prior year] Post-Season Report which is due no later than March 1 of each year.</t>
  </si>
  <si>
    <t>Do not merge cells in the spreadsheet.</t>
  </si>
  <si>
    <t xml:space="preserve">The E&amp;O, for the purpose of Section E, Appendix A of Decision 21-06-034, covers AFN outreach conducted in partnership with other entities including the required surveys. Such surveys must be conducted in "Prevalent" languages and accessible to all customers. The other entities include, but are not limited to, community-based organizations and public safety partners, whom the utilities request assistance in conducting the E&amp;O PSPS activities.  </t>
  </si>
  <si>
    <t>Name file according to the following protocols:</t>
  </si>
  <si>
    <t>Syntax:</t>
  </si>
  <si>
    <t>&lt;Utility Abbreviation&gt;_POSTSR3_&lt;Submission Date&gt;</t>
  </si>
  <si>
    <t>Examples:</t>
  </si>
  <si>
    <t>PGE_POSTSR3_3-1-2022</t>
  </si>
  <si>
    <t>PacifiCorp_POSTSR3_3-1-2022</t>
  </si>
  <si>
    <t>IOUs Subject to Requirement:</t>
  </si>
  <si>
    <t>Pacific Gas and Electric Company</t>
  </si>
  <si>
    <t>San Diego Gas &amp; Electric Company</t>
  </si>
  <si>
    <t>Southern California Edison Company</t>
  </si>
  <si>
    <t>Golden State Water Company on behalf of its Bear Valley Electric Service Division</t>
  </si>
  <si>
    <t>Liberty Utilities (CalPeco Electric) LLC</t>
  </si>
  <si>
    <t>PacifiCorp d.b.a. Pacific Power</t>
  </si>
  <si>
    <t>Acronyms:</t>
  </si>
  <si>
    <t>E&amp;O</t>
  </si>
  <si>
    <t>Education and Outreach</t>
  </si>
  <si>
    <t>PSPS</t>
  </si>
  <si>
    <t>Public Safety Power Shutoff</t>
  </si>
  <si>
    <t>AFN</t>
  </si>
  <si>
    <t>Access and Functional Needs</t>
  </si>
  <si>
    <t>Any questions related to the template should be directed to CPUC staff via email address mw7@cpuc.ca.gov.</t>
  </si>
  <si>
    <t>Education and Outreach Cost</t>
  </si>
  <si>
    <t>From 1/1/2025 through 12/31/2025</t>
  </si>
  <si>
    <t>PSPS E&amp;O Program Type</t>
  </si>
  <si>
    <t>E&amp;O Program Description and Method</t>
  </si>
  <si>
    <t>Approximate Number of People Reached</t>
  </si>
  <si>
    <r>
      <t xml:space="preserve">Cost Incurred By IOU </t>
    </r>
    <r>
      <rPr>
        <b/>
        <vertAlign val="superscript"/>
        <sz val="12"/>
        <color theme="0"/>
        <rFont val="Times New Roman"/>
        <family val="1"/>
      </rPr>
      <t>1</t>
    </r>
  </si>
  <si>
    <t xml:space="preserve">Names of Entities 
(IOU, CBO, etc.) </t>
  </si>
  <si>
    <r>
      <t xml:space="preserve">Costs Incurred By Other Entities </t>
    </r>
    <r>
      <rPr>
        <b/>
        <vertAlign val="superscript"/>
        <sz val="12"/>
        <color theme="0"/>
        <rFont val="Times New Roman"/>
        <family val="1"/>
      </rPr>
      <t>2</t>
    </r>
  </si>
  <si>
    <t>Total Cost for 
(Prior Year)</t>
  </si>
  <si>
    <t>Disability Disaster Access and Resources (DDAR) Program</t>
  </si>
  <si>
    <t>Program-related multi-channel education and outreach.</t>
  </si>
  <si>
    <t>CBO</t>
  </si>
  <si>
    <t>Portable Battery Program (PBP)</t>
  </si>
  <si>
    <t>Self-Generation Incentive Program (SGIP)</t>
  </si>
  <si>
    <t>None</t>
  </si>
  <si>
    <t>Generator and Battery Rebate Program</t>
  </si>
  <si>
    <t>IOU</t>
  </si>
  <si>
    <t>Medical Baseline (MBL) Program</t>
  </si>
  <si>
    <t>MBL Program Mailings.</t>
  </si>
  <si>
    <t xml:space="preserve">PSPS Preparedness Direct to Customer Outreach Campaign </t>
  </si>
  <si>
    <t>Multi-channel education and outreach.</t>
  </si>
  <si>
    <t>Food Replacement Resources</t>
  </si>
  <si>
    <t>Food Replacement Resources-related multi-channel education and outreach.</t>
  </si>
  <si>
    <t>Haven of Hope on Wheels</t>
  </si>
  <si>
    <t>Service-related multi-channel education and outreach.</t>
  </si>
  <si>
    <t>Healthcare Industry and Durable Medical Equipment (DME) Customer Outreach</t>
  </si>
  <si>
    <t>Partnerships with healthcare groups and DME companies to promote programs.</t>
  </si>
  <si>
    <t>CA 211 Providers Network</t>
  </si>
  <si>
    <t xml:space="preserve">In-Language CBO </t>
  </si>
  <si>
    <t>Contracts with CBOs to provide in-language communication support before and during a PSPS (pay for performance).</t>
  </si>
  <si>
    <t>Master-Metered Owners, Property Managers, and Multi-Unit Dwelling Account Holders Outreach &amp; Community Engagement</t>
  </si>
  <si>
    <t>Education and outreach to multi-unit dwelling account holders, property managers, and master meter owners.</t>
  </si>
  <si>
    <t>CBO Informational Partners</t>
  </si>
  <si>
    <t>Informational CBOs sharing preparedness and PSPS communications, as appropriate.</t>
  </si>
  <si>
    <t>Translated Public Outreach Materials</t>
  </si>
  <si>
    <t>Translated education and outreach materials.</t>
  </si>
  <si>
    <t>PG&amp;E's Website PSPS, Wildfire, Backup Power and AFN Specific Pages</t>
  </si>
  <si>
    <t>PG&amp;E’s website offers PSPS and wildfire preparedness information, as well as a webpage specific to individuals with AFN. PSPS updates are provided during active shutoffs in 15 non-English languages.</t>
  </si>
  <si>
    <t>Multicultural Media Partnerships/Earned Media</t>
  </si>
  <si>
    <t>To serve non-English speaking customers, PG&amp;E engages with over 120 multicultural media outlets throughout the year in an effort to promote safety initiatives, including PSPS, to monolingual or difficult-to-reach populations that may not have access to mainstream television media and/or read/speak English. In addition, PG&amp;E contracts with 38 Multicultural Media Partners to provide in-language communication support before and during PSPS outages.</t>
  </si>
  <si>
    <t>Paid Media and Advertising</t>
  </si>
  <si>
    <t>To supplement PG&amp;E’s outreach efforts during PSPS outages, PG&amp;E runs PSPS emergency messages to reach customers via paid media channels, when/where channels are available. PG&amp;E purchases a combination of English and in-language radio ads, as well as digital banners in English and multiplate languages based on targeted ZIP Codes.</t>
  </si>
  <si>
    <t>Customer Research</t>
  </si>
  <si>
    <t xml:space="preserve">To inform PSPS customer communications and advertising messages, PG&amp;E conducts qualitative and quantitative research with customers in all five regions. </t>
  </si>
  <si>
    <t>Informational Videos</t>
  </si>
  <si>
    <t>PSPS Wildfire Preparedness Regional Open Houses (Webinars) and Safety Town Halls</t>
  </si>
  <si>
    <t xml:space="preserve">Hosted wildfire safety and PSPS preparedness webinars for representatives of people territory-wide, communities with AFN and impacted communities in HFRA. </t>
  </si>
  <si>
    <r>
      <t>Tribal Community Engagement</t>
    </r>
    <r>
      <rPr>
        <vertAlign val="superscript"/>
        <sz val="12"/>
        <color rgb="FF000000"/>
        <rFont val="Times New Roman"/>
        <family val="1"/>
      </rPr>
      <t>3</t>
    </r>
  </si>
  <si>
    <t>Education and outreach with Tribal governments before, during, and after a PSPS, they are also encouraged to attend public trainings and workshops.</t>
  </si>
  <si>
    <t>Contact Centers</t>
  </si>
  <si>
    <t>PG&amp;E operates three contact centers in California to provide 24/7 emergency live-agent service for customers to report emergencies, or obtain PSPS-related updates. PG&amp;E’s Contact Center Customer Service Reps are trained to handle customers experiencing natural gas and electric emergencies with specific procedures to escalate life-threatening situations, which are available for translation services in over 250 languages. PG&amp;E may implement strategies to increase call center staffing to help ensure elevated service with minimal wait times for customers during a PSPS. In 2025, Contact Center Customer Service Reps validated customers phone and email contact information on non-emergency calls and also handled general calls related to the PSPS program outside of particular PSPS outages.</t>
  </si>
  <si>
    <t>PSPS Education and Outreach Survey(s)</t>
  </si>
  <si>
    <t>Phase 3 PSPS Guidelines required education and outreach survey(s).</t>
  </si>
  <si>
    <t>Total</t>
  </si>
  <si>
    <r>
      <rPr>
        <vertAlign val="superscript"/>
        <sz val="10"/>
        <color theme="1"/>
        <rFont val="Times New Roman"/>
        <family val="1"/>
      </rPr>
      <t>1</t>
    </r>
    <r>
      <rPr>
        <sz val="10"/>
        <color theme="1"/>
        <rFont val="Times New Roman"/>
        <family val="1"/>
      </rPr>
      <t xml:space="preserve"> Education and outreach is provided broadly across PG&amp;E's service area as discussed in PG&amp;E's 2023-2025 Wildfire Mitigation Plan, Revision 8, Filed February 13, 2025. Costs incurred by PG&amp;E are approximated in some instances.</t>
    </r>
  </si>
  <si>
    <r>
      <rPr>
        <vertAlign val="superscript"/>
        <sz val="10"/>
        <color theme="1"/>
        <rFont val="Times New Roman"/>
        <family val="1"/>
      </rPr>
      <t>2</t>
    </r>
    <r>
      <rPr>
        <sz val="10"/>
        <color theme="1"/>
        <rFont val="Times New Roman"/>
        <family val="1"/>
      </rPr>
      <t xml:space="preserve"> Entities associated with PSPS E&amp;O efforts that are not under contract with IOUs have no obligation to provide these costs to IOUs, as a result the IOUs cannot validate these costs.</t>
    </r>
  </si>
  <si>
    <r>
      <rPr>
        <vertAlign val="superscript"/>
        <sz val="10"/>
        <color theme="1"/>
        <rFont val="Times New Roman"/>
        <family val="1"/>
      </rPr>
      <t>3</t>
    </r>
    <r>
      <rPr>
        <sz val="10"/>
        <color theme="1"/>
        <rFont val="Times New Roman"/>
        <family val="1"/>
      </rPr>
      <t xml:space="preserve"> Approximate Number of People Reached for Tribal Community Engagement refers to approximately 112 Tribal government contacts serving more than 50,000 Tribal members.</t>
    </r>
  </si>
  <si>
    <t>PG&amp;E creates a variety of informational videos ranging from 30 seconds to 30 minutes that are posted on pge.com, PG&amp;E YouTube channel and the Safety Action Center for customers to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</si>
</sst>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_(* #,##0_);_(* \(#,##0\);_(* &quot;-&quot;??_);_(@_)"/>
  </numFmts>
  <fonts count="11"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color theme="0"/>
      <name val="Times New Roman"/>
      <family val="1"/>
    </font>
    <font>
      <b/>
      <vertAlign val="superscript"/>
      <sz val="12"/>
      <color theme="0"/>
      <name val="Times New Roman"/>
      <family val="1"/>
    </font>
    <font>
      <sz val="12"/>
      <name val="Times New Roman"/>
      <family val="1"/>
    </font>
    <font>
      <sz val="12"/>
      <color rgb="FF000000"/>
      <name val="Times New Roman"/>
      <family val="1"/>
    </font>
    <font>
      <vertAlign val="superscript"/>
      <sz val="12"/>
      <color rgb="FF000000"/>
      <name val="Times New Roman"/>
      <family val="1"/>
    </font>
    <font>
      <sz val="10"/>
      <color theme="1"/>
      <name val="Times New Roman"/>
      <family val="1"/>
    </font>
    <font>
      <vertAlign val="superscript"/>
      <sz val="10"/>
      <color theme="1"/>
      <name val="Times New Roman"/>
      <family val="1"/>
    </font>
  </fonts>
  <fills count="3">
    <fill>
      <patternFill patternType="none"/>
    </fill>
    <fill>
      <patternFill patternType="gray125"/>
    </fill>
    <fill>
      <patternFill patternType="solid">
        <fgColor rgb="FF0082A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3" fillId="0" borderId="0" xfId="0" applyFo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wrapText="1"/>
    </xf>
    <xf numFmtId="0" fontId="3" fillId="0" borderId="0" xfId="0" applyFont="1" applyAlignment="1">
      <alignment horizontal="left"/>
    </xf>
    <xf numFmtId="0" fontId="4" fillId="2" borderId="1" xfId="0" applyFont="1" applyFill="1" applyBorder="1" applyAlignment="1">
      <alignment horizontal="left" vertical="center" wrapText="1"/>
    </xf>
    <xf numFmtId="0" fontId="3" fillId="0" borderId="1" xfId="0" applyFont="1" applyBorder="1" applyAlignment="1">
      <alignment horizontal="left" vertical="center" wrapText="1"/>
    </xf>
    <xf numFmtId="3" fontId="3" fillId="0" borderId="1" xfId="1" applyNumberFormat="1" applyFont="1" applyBorder="1" applyAlignment="1">
      <alignment horizontal="left" vertical="center"/>
    </xf>
    <xf numFmtId="164" fontId="3" fillId="0" borderId="1" xfId="0" applyNumberFormat="1" applyFont="1" applyBorder="1" applyAlignment="1">
      <alignment horizontal="left" vertical="center"/>
    </xf>
    <xf numFmtId="0" fontId="3" fillId="0" borderId="1" xfId="0" applyFont="1" applyBorder="1" applyAlignment="1">
      <alignment horizontal="left" vertical="center"/>
    </xf>
    <xf numFmtId="1" fontId="3" fillId="0" borderId="1" xfId="1" applyNumberFormat="1" applyFont="1" applyBorder="1" applyAlignment="1">
      <alignment horizontal="left" vertical="center"/>
    </xf>
    <xf numFmtId="3" fontId="3" fillId="0" borderId="1" xfId="1" applyNumberFormat="1" applyFont="1" applyBorder="1" applyAlignment="1">
      <alignment horizontal="left" vertical="center" wrapText="1"/>
    </xf>
    <xf numFmtId="1" fontId="6" fillId="0" borderId="1" xfId="1" applyNumberFormat="1" applyFont="1" applyBorder="1" applyAlignment="1">
      <alignment horizontal="left" vertical="center"/>
    </xf>
    <xf numFmtId="3" fontId="3" fillId="0" borderId="1" xfId="0" applyNumberFormat="1" applyFont="1" applyBorder="1" applyAlignment="1">
      <alignment horizontal="left" vertical="center"/>
    </xf>
    <xf numFmtId="164" fontId="6" fillId="0" borderId="1" xfId="0" applyNumberFormat="1" applyFont="1" applyBorder="1" applyAlignment="1">
      <alignment horizontal="left" vertical="center"/>
    </xf>
    <xf numFmtId="0" fontId="7"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xf>
    <xf numFmtId="3" fontId="2" fillId="0" borderId="1" xfId="1" applyNumberFormat="1" applyFont="1" applyBorder="1" applyAlignment="1">
      <alignment horizontal="left" vertical="center"/>
    </xf>
    <xf numFmtId="164" fontId="2" fillId="0" borderId="1" xfId="0" applyNumberFormat="1" applyFont="1" applyBorder="1" applyAlignment="1">
      <alignment horizontal="left" vertical="center"/>
    </xf>
    <xf numFmtId="165" fontId="2" fillId="0" borderId="1" xfId="1" quotePrefix="1" applyNumberFormat="1" applyFont="1" applyBorder="1" applyAlignment="1">
      <alignment horizontal="left" vertical="center"/>
    </xf>
    <xf numFmtId="0" fontId="3" fillId="0" borderId="0" xfId="0" applyFont="1" applyAlignment="1">
      <alignment horizontal="left" vertical="center" wrapText="1"/>
    </xf>
    <xf numFmtId="43" fontId="3" fillId="0" borderId="0" xfId="1" applyFont="1" applyAlignment="1">
      <alignment horizontal="left" vertical="center"/>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9" fillId="0" borderId="0" xfId="0" applyFont="1" applyAlignment="1">
      <alignment vertical="center"/>
    </xf>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008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9AA1-D850-40C9-9782-64DBDA0E3E14}">
  <sheetPr>
    <pageSetUpPr autoPageBreaks="0"/>
  </sheetPr>
  <dimension ref="A1:O28"/>
  <sheetViews>
    <sheetView tabSelected="1" zoomScaleNormal="100" workbookViewId="0"/>
  </sheetViews>
  <sheetFormatPr defaultColWidth="9.44140625" defaultRowHeight="15.6" x14ac:dyDescent="0.3"/>
  <cols>
    <col min="1" max="1" width="9.44140625" style="3"/>
    <col min="2" max="2" width="9.5546875" style="3" customWidth="1"/>
    <col min="3" max="16384" width="9.44140625" style="3"/>
  </cols>
  <sheetData>
    <row r="1" spans="1:15" x14ac:dyDescent="0.3">
      <c r="A1" s="26" t="s">
        <v>0</v>
      </c>
    </row>
    <row r="3" spans="1:15" x14ac:dyDescent="0.3">
      <c r="A3" s="28" t="s">
        <v>1</v>
      </c>
      <c r="B3" s="28"/>
      <c r="C3" s="28"/>
      <c r="D3" s="28"/>
      <c r="E3" s="28"/>
      <c r="F3" s="28"/>
      <c r="G3" s="28"/>
      <c r="H3" s="28"/>
      <c r="I3" s="28"/>
      <c r="J3" s="28"/>
      <c r="K3" s="28"/>
      <c r="L3" s="28"/>
      <c r="M3" s="28"/>
      <c r="N3" s="28"/>
      <c r="O3" s="28"/>
    </row>
    <row r="4" spans="1:15" ht="79.2" customHeight="1" x14ac:dyDescent="0.3">
      <c r="B4" s="30" t="s">
        <v>2</v>
      </c>
      <c r="C4" s="30"/>
      <c r="D4" s="30"/>
      <c r="E4" s="30"/>
      <c r="F4" s="30"/>
      <c r="G4" s="30"/>
      <c r="H4" s="30"/>
      <c r="I4" s="30"/>
      <c r="J4" s="30"/>
      <c r="K4" s="30"/>
    </row>
    <row r="6" spans="1:15" x14ac:dyDescent="0.3">
      <c r="A6" s="28" t="s">
        <v>3</v>
      </c>
      <c r="B6" s="28"/>
      <c r="C6" s="28"/>
      <c r="D6" s="28"/>
      <c r="E6" s="28"/>
      <c r="F6" s="28"/>
      <c r="G6" s="28"/>
      <c r="H6" s="28"/>
      <c r="I6" s="28"/>
      <c r="J6" s="28"/>
      <c r="K6" s="28"/>
      <c r="L6" s="28"/>
      <c r="M6" s="28"/>
      <c r="N6" s="28"/>
      <c r="O6" s="28"/>
    </row>
    <row r="7" spans="1:15" x14ac:dyDescent="0.3">
      <c r="A7" s="3">
        <v>1</v>
      </c>
      <c r="B7" s="3" t="s">
        <v>4</v>
      </c>
    </row>
    <row r="8" spans="1:15" x14ac:dyDescent="0.3">
      <c r="A8" s="3">
        <v>2</v>
      </c>
      <c r="B8" s="3" t="s">
        <v>5</v>
      </c>
    </row>
    <row r="9" spans="1:15" x14ac:dyDescent="0.3">
      <c r="A9" s="3">
        <v>3</v>
      </c>
      <c r="B9" s="3" t="s">
        <v>6</v>
      </c>
    </row>
    <row r="10" spans="1:15" ht="47.85" customHeight="1" x14ac:dyDescent="0.3">
      <c r="A10" s="3">
        <v>4</v>
      </c>
      <c r="B10" s="29" t="s">
        <v>7</v>
      </c>
      <c r="C10" s="29"/>
      <c r="D10" s="29"/>
      <c r="E10" s="29"/>
      <c r="F10" s="29"/>
      <c r="G10" s="29"/>
      <c r="H10" s="29"/>
      <c r="I10" s="29"/>
      <c r="J10" s="29"/>
      <c r="K10" s="29"/>
      <c r="L10" s="29"/>
      <c r="M10" s="29"/>
      <c r="N10" s="29"/>
      <c r="O10" s="29"/>
    </row>
    <row r="11" spans="1:15" x14ac:dyDescent="0.3">
      <c r="A11" s="3">
        <v>5</v>
      </c>
      <c r="B11" s="3" t="s">
        <v>8</v>
      </c>
    </row>
    <row r="12" spans="1:15" x14ac:dyDescent="0.3">
      <c r="B12" s="3" t="s">
        <v>9</v>
      </c>
      <c r="C12" s="3" t="s">
        <v>10</v>
      </c>
    </row>
    <row r="13" spans="1:15" x14ac:dyDescent="0.3">
      <c r="B13" s="3" t="s">
        <v>11</v>
      </c>
      <c r="C13" s="26" t="s">
        <v>12</v>
      </c>
    </row>
    <row r="14" spans="1:15" x14ac:dyDescent="0.3">
      <c r="C14" s="26" t="s">
        <v>13</v>
      </c>
    </row>
    <row r="16" spans="1:15" x14ac:dyDescent="0.3">
      <c r="A16" s="28" t="s">
        <v>14</v>
      </c>
      <c r="B16" s="28"/>
      <c r="C16" s="28"/>
      <c r="D16" s="28"/>
      <c r="E16" s="28"/>
      <c r="F16" s="28"/>
      <c r="G16" s="28"/>
      <c r="H16" s="28"/>
      <c r="I16" s="28"/>
      <c r="J16" s="28"/>
      <c r="K16" s="28"/>
      <c r="L16" s="28"/>
      <c r="M16" s="28"/>
      <c r="N16" s="28"/>
      <c r="O16" s="28"/>
    </row>
    <row r="17" spans="1:15" x14ac:dyDescent="0.3">
      <c r="B17" s="3" t="s">
        <v>15</v>
      </c>
    </row>
    <row r="18" spans="1:15" x14ac:dyDescent="0.3">
      <c r="B18" s="3" t="s">
        <v>16</v>
      </c>
    </row>
    <row r="19" spans="1:15" x14ac:dyDescent="0.3">
      <c r="B19" s="3" t="s">
        <v>17</v>
      </c>
    </row>
    <row r="20" spans="1:15" x14ac:dyDescent="0.3">
      <c r="B20" s="3" t="s">
        <v>18</v>
      </c>
    </row>
    <row r="21" spans="1:15" x14ac:dyDescent="0.3">
      <c r="B21" s="3" t="s">
        <v>19</v>
      </c>
    </row>
    <row r="22" spans="1:15" x14ac:dyDescent="0.3">
      <c r="B22" s="3" t="s">
        <v>20</v>
      </c>
    </row>
    <row r="24" spans="1:15" x14ac:dyDescent="0.3">
      <c r="A24" s="28" t="s">
        <v>21</v>
      </c>
      <c r="B24" s="28"/>
      <c r="C24" s="28"/>
      <c r="D24" s="28"/>
      <c r="E24" s="28"/>
      <c r="F24" s="28"/>
      <c r="G24" s="28"/>
      <c r="H24" s="28"/>
      <c r="I24" s="28"/>
      <c r="J24" s="28"/>
      <c r="K24" s="28"/>
      <c r="L24" s="28"/>
      <c r="M24" s="28"/>
      <c r="N24" s="28"/>
      <c r="O24" s="28"/>
    </row>
    <row r="25" spans="1:15" x14ac:dyDescent="0.3">
      <c r="A25" s="3" t="s">
        <v>22</v>
      </c>
      <c r="B25" s="3" t="s">
        <v>23</v>
      </c>
    </row>
    <row r="26" spans="1:15" x14ac:dyDescent="0.3">
      <c r="A26" s="3" t="s">
        <v>24</v>
      </c>
      <c r="B26" s="3" t="s">
        <v>25</v>
      </c>
    </row>
    <row r="27" spans="1:15" x14ac:dyDescent="0.3">
      <c r="A27" s="3" t="s">
        <v>26</v>
      </c>
      <c r="B27" s="3" t="s">
        <v>27</v>
      </c>
    </row>
    <row r="28" spans="1:15" x14ac:dyDescent="0.3">
      <c r="A28" s="3" t="s">
        <v>28</v>
      </c>
    </row>
  </sheetData>
  <mergeCells count="6">
    <mergeCell ref="A3:O3"/>
    <mergeCell ref="A6:O6"/>
    <mergeCell ref="A16:O16"/>
    <mergeCell ref="A24:O24"/>
    <mergeCell ref="B10:O10"/>
    <mergeCell ref="B4:K4"/>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CF80-CCF8-4D2B-826E-F4DC53FBC41E}">
  <sheetPr>
    <pageSetUpPr autoPageBreaks="0"/>
  </sheetPr>
  <dimension ref="A1:G36"/>
  <sheetViews>
    <sheetView zoomScaleNormal="100" workbookViewId="0"/>
  </sheetViews>
  <sheetFormatPr defaultColWidth="9.44140625" defaultRowHeight="15.6" x14ac:dyDescent="0.3"/>
  <cols>
    <col min="1" max="1" width="53.44140625" style="4" customWidth="1"/>
    <col min="2" max="2" width="53.33203125" style="1" customWidth="1"/>
    <col min="3" max="3" width="26.44140625" style="2" customWidth="1"/>
    <col min="4" max="4" width="17" style="2" customWidth="1"/>
    <col min="5" max="5" width="18" style="2" customWidth="1"/>
    <col min="6" max="6" width="19.5546875" style="2" bestFit="1" customWidth="1"/>
    <col min="7" max="7" width="16" style="2" customWidth="1"/>
    <col min="8" max="16384" width="9.44140625" style="1"/>
  </cols>
  <sheetData>
    <row r="1" spans="1:7" x14ac:dyDescent="0.3">
      <c r="A1" s="25" t="s">
        <v>29</v>
      </c>
    </row>
    <row r="2" spans="1:7" x14ac:dyDescent="0.3">
      <c r="A2" s="24" t="s">
        <v>30</v>
      </c>
    </row>
    <row r="3" spans="1:7" x14ac:dyDescent="0.3">
      <c r="A3" s="24"/>
    </row>
    <row r="4" spans="1:7" s="5" customFormat="1" ht="33.6" x14ac:dyDescent="0.3">
      <c r="A4" s="6" t="s">
        <v>31</v>
      </c>
      <c r="B4" s="6" t="s">
        <v>32</v>
      </c>
      <c r="C4" s="6" t="s">
        <v>33</v>
      </c>
      <c r="D4" s="6" t="s">
        <v>34</v>
      </c>
      <c r="E4" s="6" t="s">
        <v>35</v>
      </c>
      <c r="F4" s="6" t="s">
        <v>36</v>
      </c>
      <c r="G4" s="6" t="s">
        <v>37</v>
      </c>
    </row>
    <row r="5" spans="1:7" s="3" customFormat="1" ht="13.2" customHeight="1" x14ac:dyDescent="0.3">
      <c r="A5" s="7" t="s">
        <v>38</v>
      </c>
      <c r="B5" s="7" t="s">
        <v>39</v>
      </c>
      <c r="C5" s="8">
        <f>1014+9561+11949</f>
        <v>22524</v>
      </c>
      <c r="D5" s="9">
        <v>809270</v>
      </c>
      <c r="E5" s="10" t="s">
        <v>40</v>
      </c>
      <c r="F5" s="9">
        <v>21800</v>
      </c>
      <c r="G5" s="9">
        <v>633313.57999999996</v>
      </c>
    </row>
    <row r="6" spans="1:7" s="3" customFormat="1" ht="13.2" customHeight="1" x14ac:dyDescent="0.3">
      <c r="A6" s="7" t="s">
        <v>41</v>
      </c>
      <c r="B6" s="7" t="s">
        <v>39</v>
      </c>
      <c r="C6" s="8">
        <v>1754</v>
      </c>
      <c r="D6" s="9">
        <v>161137.66</v>
      </c>
      <c r="E6" s="10" t="s">
        <v>40</v>
      </c>
      <c r="F6" s="9">
        <v>0</v>
      </c>
      <c r="G6" s="9">
        <v>626785</v>
      </c>
    </row>
    <row r="7" spans="1:7" s="3" customFormat="1" ht="13.2" customHeight="1" x14ac:dyDescent="0.3">
      <c r="A7" s="7" t="s">
        <v>42</v>
      </c>
      <c r="B7" s="7" t="s">
        <v>39</v>
      </c>
      <c r="C7" s="11">
        <v>0</v>
      </c>
      <c r="D7" s="9">
        <v>0</v>
      </c>
      <c r="E7" s="10" t="s">
        <v>43</v>
      </c>
      <c r="F7" s="9">
        <v>0</v>
      </c>
      <c r="G7" s="9">
        <v>0</v>
      </c>
    </row>
    <row r="8" spans="1:7" s="3" customFormat="1" ht="13.2" customHeight="1" x14ac:dyDescent="0.3">
      <c r="A8" s="7" t="s">
        <v>44</v>
      </c>
      <c r="B8" s="7" t="s">
        <v>39</v>
      </c>
      <c r="C8" s="8">
        <v>903003</v>
      </c>
      <c r="D8" s="9">
        <v>57888</v>
      </c>
      <c r="E8" s="10" t="s">
        <v>45</v>
      </c>
      <c r="F8" s="9">
        <v>0</v>
      </c>
      <c r="G8" s="9">
        <v>16241</v>
      </c>
    </row>
    <row r="9" spans="1:7" s="3" customFormat="1" ht="13.2" customHeight="1" x14ac:dyDescent="0.3">
      <c r="A9" s="7" t="s">
        <v>46</v>
      </c>
      <c r="B9" s="7" t="s">
        <v>47</v>
      </c>
      <c r="C9" s="12">
        <v>96395719</v>
      </c>
      <c r="D9" s="9">
        <f>(831547+45638)-240000</f>
        <v>637185</v>
      </c>
      <c r="E9" s="10" t="s">
        <v>45</v>
      </c>
      <c r="F9" s="9">
        <v>0</v>
      </c>
      <c r="G9" s="9">
        <v>736309</v>
      </c>
    </row>
    <row r="10" spans="1:7" s="3" customFormat="1" ht="13.2" customHeight="1" x14ac:dyDescent="0.3">
      <c r="A10" s="7" t="s">
        <v>48</v>
      </c>
      <c r="B10" s="7" t="s">
        <v>49</v>
      </c>
      <c r="C10" s="8">
        <f>12159351-2759</f>
        <v>12156592</v>
      </c>
      <c r="D10" s="9">
        <v>2276893.73</v>
      </c>
      <c r="E10" s="10" t="s">
        <v>45</v>
      </c>
      <c r="F10" s="9">
        <v>0</v>
      </c>
      <c r="G10" s="9">
        <v>2616745.7799999998</v>
      </c>
    </row>
    <row r="11" spans="1:7" s="3" customFormat="1" ht="31.2" x14ac:dyDescent="0.3">
      <c r="A11" s="7" t="s">
        <v>50</v>
      </c>
      <c r="B11" s="7" t="s">
        <v>51</v>
      </c>
      <c r="C11" s="8">
        <v>7700</v>
      </c>
      <c r="D11" s="9">
        <v>169400</v>
      </c>
      <c r="E11" s="10" t="s">
        <v>40</v>
      </c>
      <c r="F11" s="9">
        <v>3000</v>
      </c>
      <c r="G11" s="9">
        <v>0</v>
      </c>
    </row>
    <row r="12" spans="1:7" s="3" customFormat="1" x14ac:dyDescent="0.3">
      <c r="A12" s="7" t="s">
        <v>52</v>
      </c>
      <c r="B12" s="7" t="s">
        <v>53</v>
      </c>
      <c r="C12" s="11">
        <v>0</v>
      </c>
      <c r="D12" s="9">
        <v>0</v>
      </c>
      <c r="E12" s="10" t="s">
        <v>40</v>
      </c>
      <c r="F12" s="9">
        <v>0</v>
      </c>
      <c r="G12" s="9">
        <v>0</v>
      </c>
    </row>
    <row r="13" spans="1:7" s="3" customFormat="1" ht="31.2" x14ac:dyDescent="0.3">
      <c r="A13" s="7" t="s">
        <v>54</v>
      </c>
      <c r="B13" s="7" t="s">
        <v>55</v>
      </c>
      <c r="C13" s="13">
        <v>250</v>
      </c>
      <c r="D13" s="9">
        <f>3000+725+4000</f>
        <v>7725</v>
      </c>
      <c r="E13" s="10" t="s">
        <v>45</v>
      </c>
      <c r="F13" s="9">
        <v>0</v>
      </c>
      <c r="G13" s="9">
        <v>2500</v>
      </c>
    </row>
    <row r="14" spans="1:7" s="3" customFormat="1" x14ac:dyDescent="0.3">
      <c r="A14" s="7" t="s">
        <v>56</v>
      </c>
      <c r="B14" s="7" t="s">
        <v>53</v>
      </c>
      <c r="C14" s="8">
        <v>158550</v>
      </c>
      <c r="D14" s="9">
        <v>1804092</v>
      </c>
      <c r="E14" s="10" t="s">
        <v>40</v>
      </c>
      <c r="F14" s="9">
        <v>0</v>
      </c>
      <c r="G14" s="9">
        <v>225368</v>
      </c>
    </row>
    <row r="15" spans="1:7" s="3" customFormat="1" ht="46.8" x14ac:dyDescent="0.3">
      <c r="A15" s="7" t="s">
        <v>57</v>
      </c>
      <c r="B15" s="7" t="s">
        <v>58</v>
      </c>
      <c r="C15" s="8">
        <v>16806</v>
      </c>
      <c r="D15" s="9">
        <f>816+1864+1088</f>
        <v>3768</v>
      </c>
      <c r="E15" s="10" t="s">
        <v>40</v>
      </c>
      <c r="F15" s="9">
        <v>0</v>
      </c>
      <c r="G15" s="9">
        <v>0</v>
      </c>
    </row>
    <row r="16" spans="1:7" s="3" customFormat="1" ht="46.8" x14ac:dyDescent="0.3">
      <c r="A16" s="7" t="s">
        <v>59</v>
      </c>
      <c r="B16" s="7" t="s">
        <v>60</v>
      </c>
      <c r="C16" s="8">
        <v>2759</v>
      </c>
      <c r="D16" s="9">
        <f>6486.7+2397.1</f>
        <v>8883.7999999999993</v>
      </c>
      <c r="E16" s="10" t="s">
        <v>45</v>
      </c>
      <c r="F16" s="9">
        <v>0</v>
      </c>
      <c r="G16" s="9">
        <v>9225.35</v>
      </c>
    </row>
    <row r="17" spans="1:7" s="3" customFormat="1" ht="31.2" x14ac:dyDescent="0.3">
      <c r="A17" s="7" t="s">
        <v>61</v>
      </c>
      <c r="B17" s="7" t="s">
        <v>62</v>
      </c>
      <c r="C17" s="8">
        <v>6880</v>
      </c>
      <c r="D17" s="9">
        <v>0</v>
      </c>
      <c r="E17" s="14" t="s">
        <v>40</v>
      </c>
      <c r="F17" s="9">
        <v>18500</v>
      </c>
      <c r="G17" s="9">
        <v>0</v>
      </c>
    </row>
    <row r="18" spans="1:7" s="3" customFormat="1" x14ac:dyDescent="0.3">
      <c r="A18" s="7" t="s">
        <v>63</v>
      </c>
      <c r="B18" s="7" t="s">
        <v>64</v>
      </c>
      <c r="C18" s="8">
        <v>5428884</v>
      </c>
      <c r="D18" s="15">
        <f>52699+500</f>
        <v>53199</v>
      </c>
      <c r="E18" s="10" t="s">
        <v>45</v>
      </c>
      <c r="F18" s="9">
        <v>0</v>
      </c>
      <c r="G18" s="9">
        <v>16467.400000000001</v>
      </c>
    </row>
    <row r="19" spans="1:7" s="3" customFormat="1" ht="62.4" x14ac:dyDescent="0.3">
      <c r="A19" s="7" t="s">
        <v>65</v>
      </c>
      <c r="B19" s="7" t="s">
        <v>66</v>
      </c>
      <c r="C19" s="8">
        <v>4882087</v>
      </c>
      <c r="D19" s="9">
        <v>2683564.66</v>
      </c>
      <c r="E19" s="10" t="s">
        <v>45</v>
      </c>
      <c r="F19" s="9">
        <v>0</v>
      </c>
      <c r="G19" s="15">
        <v>2617542.66</v>
      </c>
    </row>
    <row r="20" spans="1:7" s="3" customFormat="1" ht="127.2" customHeight="1" x14ac:dyDescent="0.3">
      <c r="A20" s="7" t="s">
        <v>67</v>
      </c>
      <c r="B20" s="7" t="s">
        <v>68</v>
      </c>
      <c r="C20" s="8">
        <v>75233397</v>
      </c>
      <c r="D20" s="9">
        <f>150000+400000</f>
        <v>550000</v>
      </c>
      <c r="E20" s="10" t="s">
        <v>45</v>
      </c>
      <c r="F20" s="9">
        <v>0</v>
      </c>
      <c r="G20" s="9">
        <v>550000</v>
      </c>
    </row>
    <row r="21" spans="1:7" s="3" customFormat="1" ht="99" customHeight="1" x14ac:dyDescent="0.3">
      <c r="A21" s="7" t="s">
        <v>69</v>
      </c>
      <c r="B21" s="7" t="s">
        <v>70</v>
      </c>
      <c r="C21" s="8">
        <f>748856+597032+567248+379596+614550+184574+1061417+1611389</f>
        <v>5764662</v>
      </c>
      <c r="D21" s="9">
        <v>521184</v>
      </c>
      <c r="E21" s="10" t="s">
        <v>45</v>
      </c>
      <c r="F21" s="9">
        <v>0</v>
      </c>
      <c r="G21" s="9">
        <v>2658750</v>
      </c>
    </row>
    <row r="22" spans="1:7" s="3" customFormat="1" ht="46.8" x14ac:dyDescent="0.3">
      <c r="A22" s="7" t="s">
        <v>71</v>
      </c>
      <c r="B22" s="7" t="s">
        <v>72</v>
      </c>
      <c r="C22" s="8">
        <f>11+563+1394+639</f>
        <v>2607</v>
      </c>
      <c r="D22" s="9">
        <v>131420</v>
      </c>
      <c r="E22" s="10" t="s">
        <v>45</v>
      </c>
      <c r="F22" s="9">
        <v>0</v>
      </c>
      <c r="G22" s="9">
        <v>248372</v>
      </c>
    </row>
    <row r="23" spans="1:7" s="3" customFormat="1" ht="62.4" x14ac:dyDescent="0.3">
      <c r="A23" s="7" t="s">
        <v>73</v>
      </c>
      <c r="B23" s="7" t="s">
        <v>86</v>
      </c>
      <c r="C23" s="14">
        <v>0</v>
      </c>
      <c r="D23" s="9">
        <v>0</v>
      </c>
      <c r="E23" s="10" t="s">
        <v>45</v>
      </c>
      <c r="F23" s="9">
        <v>0</v>
      </c>
      <c r="G23" s="9">
        <v>0</v>
      </c>
    </row>
    <row r="24" spans="1:7" s="3" customFormat="1" ht="46.8" x14ac:dyDescent="0.3">
      <c r="A24" s="7" t="s">
        <v>74</v>
      </c>
      <c r="B24" s="7" t="s">
        <v>75</v>
      </c>
      <c r="C24" s="8">
        <v>4212</v>
      </c>
      <c r="D24" s="9">
        <v>176301</v>
      </c>
      <c r="E24" s="10" t="s">
        <v>45</v>
      </c>
      <c r="F24" s="9">
        <v>0</v>
      </c>
      <c r="G24" s="9">
        <v>344503</v>
      </c>
    </row>
    <row r="25" spans="1:7" s="3" customFormat="1" ht="46.8" x14ac:dyDescent="0.3">
      <c r="A25" s="16" t="s">
        <v>76</v>
      </c>
      <c r="B25" s="7" t="s">
        <v>77</v>
      </c>
      <c r="C25" s="12">
        <v>50000</v>
      </c>
      <c r="D25" s="9">
        <v>100000</v>
      </c>
      <c r="E25" s="10" t="s">
        <v>45</v>
      </c>
      <c r="F25" s="9">
        <v>0</v>
      </c>
      <c r="G25" s="9">
        <v>100000</v>
      </c>
    </row>
    <row r="26" spans="1:7" s="3" customFormat="1" ht="227.4" customHeight="1" x14ac:dyDescent="0.3">
      <c r="A26" s="7" t="s">
        <v>78</v>
      </c>
      <c r="B26" s="7" t="s">
        <v>79</v>
      </c>
      <c r="C26" s="8">
        <v>2266129</v>
      </c>
      <c r="D26" s="9">
        <v>4403576</v>
      </c>
      <c r="E26" s="10" t="s">
        <v>45</v>
      </c>
      <c r="F26" s="9">
        <v>0</v>
      </c>
      <c r="G26" s="9">
        <v>3677242</v>
      </c>
    </row>
    <row r="27" spans="1:7" s="3" customFormat="1" ht="31.2" x14ac:dyDescent="0.3">
      <c r="A27" s="7" t="s">
        <v>80</v>
      </c>
      <c r="B27" s="7" t="s">
        <v>81</v>
      </c>
      <c r="C27" s="8">
        <f>2535+2714</f>
        <v>5249</v>
      </c>
      <c r="D27" s="9">
        <v>354461</v>
      </c>
      <c r="E27" s="10" t="s">
        <v>45</v>
      </c>
      <c r="F27" s="9">
        <v>0</v>
      </c>
      <c r="G27" s="9">
        <v>345504</v>
      </c>
    </row>
    <row r="28" spans="1:7" s="3" customFormat="1" x14ac:dyDescent="0.3">
      <c r="A28" s="17" t="s">
        <v>82</v>
      </c>
      <c r="B28" s="18"/>
      <c r="C28" s="19">
        <f>SUM(C5:C27)</f>
        <v>203309764</v>
      </c>
      <c r="D28" s="20">
        <f>SUM(D5:D27)</f>
        <v>14909948.850000001</v>
      </c>
      <c r="E28" s="21" t="s">
        <v>43</v>
      </c>
      <c r="F28" s="20">
        <f>SUM(F5:F27)</f>
        <v>43300</v>
      </c>
      <c r="G28" s="20">
        <f>SUM(G5:G27)</f>
        <v>15424868.77</v>
      </c>
    </row>
    <row r="29" spans="1:7" s="3" customFormat="1" x14ac:dyDescent="0.3">
      <c r="A29" s="27" t="s">
        <v>83</v>
      </c>
      <c r="B29" s="24"/>
      <c r="C29" s="22"/>
      <c r="D29" s="22"/>
      <c r="E29" s="22"/>
      <c r="F29" s="22"/>
      <c r="G29" s="22"/>
    </row>
    <row r="30" spans="1:7" s="3" customFormat="1" x14ac:dyDescent="0.3">
      <c r="A30" s="27" t="s">
        <v>84</v>
      </c>
      <c r="B30" s="24"/>
      <c r="C30" s="22"/>
      <c r="D30" s="22"/>
      <c r="E30" s="22"/>
      <c r="F30" s="22"/>
      <c r="G30" s="22"/>
    </row>
    <row r="31" spans="1:7" s="3" customFormat="1" x14ac:dyDescent="0.3">
      <c r="A31" s="27" t="s">
        <v>85</v>
      </c>
      <c r="C31" s="2"/>
      <c r="D31" s="2"/>
      <c r="E31" s="2"/>
      <c r="F31" s="2"/>
      <c r="G31" s="2"/>
    </row>
    <row r="36" spans="6:6" x14ac:dyDescent="0.3">
      <c r="F36" s="23"/>
    </row>
  </sheetData>
  <pageMargins left="0.7" right="0.7" top="0.75" bottom="0.75" header="0.3" footer="0.3"/>
  <pageSetup orientation="portrait" r:id="rId1"/>
</worksheet>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E&amp;O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2026-02-27T03:44:32Z</dcterms:created>
  <dcterms:modified xsi:type="dcterms:W3CDTF">2026-02-27T03:51:00Z</dcterms:modified>
  <cp:category/>
  <cp:contentStatus/>
</cp:coreProperties>
</file>