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540" yWindow="420" windowWidth="16725" windowHeight="10860" tabRatio="934" activeTab="4"/>
  </bookViews>
  <sheets>
    <sheet name="Certification" sheetId="1" r:id="rId1"/>
    <sheet name="Instructions" sheetId="2" r:id="rId2"/>
    <sheet name="LSE Allocations" sheetId="5" r:id="rId3"/>
    <sheet name="ID and Local Area" sheetId="6" r:id="rId4"/>
    <sheet name=" Summary" sheetId="3" r:id="rId5"/>
    <sheet name="I_Local_Res" sheetId="4" r:id="rId6"/>
    <sheet name="II_Addnl Local Resource List" sheetId="7" r:id="rId7"/>
    <sheet name="III_Committed Flexible_res" sheetId="8" r:id="rId8"/>
    <sheet name="IV_Eligible Flex Resource List" sheetId="10" r:id="rId9"/>
  </sheets>
  <externalReferences>
    <externalReference r:id="rId10"/>
  </externalReferences>
  <definedNames>
    <definedName name="_xlnm._FilterDatabase" localSheetId="3" hidden="1">'ID and Local Area'!$A$1:$N$721</definedName>
    <definedName name="_Toc124581189" localSheetId="1">Instructions!#REF!</definedName>
    <definedName name="_Toc124581190" localSheetId="1">Instructions!$A$53</definedName>
    <definedName name="_Toc124581191" localSheetId="1">Instructions!$A$80</definedName>
    <definedName name="_Toc124581214" localSheetId="1">Instructions!$A$89</definedName>
    <definedName name="_Toc124581215" localSheetId="1">Instructions!#REF!</definedName>
    <definedName name="_Toc124581495" localSheetId="1">Instructions!$A$16</definedName>
    <definedName name="EndMonth">'ID and Local Area'!$G$7:$G$20</definedName>
    <definedName name="_xlnm.Print_Area" localSheetId="4">' Summary'!$A$1:$H$90</definedName>
    <definedName name="_xlnm.Print_Area" localSheetId="1">Instructions!$A$1:$A$94</definedName>
    <definedName name="_xlnm.Print_Titles" localSheetId="5">I_Local_Res!$1:$3</definedName>
    <definedName name="Resource_ID">'ID and Local Area'!$A$2:$A$800</definedName>
    <definedName name="RMR">' Summary'!$G$16:$G$17</definedName>
    <definedName name="StartMonth">'ID and Local Area'!$F$7:$F$20</definedName>
    <definedName name="Zone">'[1]ID and Local Area'!$H$9:$H$12</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D43" i="3" l="1"/>
  <c r="H4" i="10"/>
  <c r="C102" i="3" l="1"/>
  <c r="C101" i="3"/>
  <c r="C100" i="3"/>
  <c r="C99" i="3"/>
  <c r="C98" i="3"/>
  <c r="C97" i="3"/>
  <c r="C96" i="3"/>
  <c r="C95" i="3"/>
  <c r="C94" i="3"/>
  <c r="C93" i="3"/>
  <c r="C92" i="3"/>
  <c r="C91" i="3"/>
  <c r="C59" i="3"/>
  <c r="S4" i="10" l="1"/>
  <c r="R4" i="10"/>
  <c r="Q4" i="10"/>
  <c r="P4" i="10"/>
  <c r="O4" i="10"/>
  <c r="N4" i="10"/>
  <c r="M4" i="10"/>
  <c r="L4" i="10"/>
  <c r="K4" i="10"/>
  <c r="J4" i="10"/>
  <c r="I4" i="10"/>
  <c r="F4" i="4" l="1"/>
  <c r="C11" i="3" l="1"/>
  <c r="A11" i="2"/>
  <c r="C27" i="3"/>
  <c r="C75" i="3"/>
  <c r="C43" i="3"/>
  <c r="Q4" i="8"/>
  <c r="B102" i="3" s="1"/>
  <c r="P4" i="8"/>
  <c r="B101" i="3" s="1"/>
  <c r="D101" i="3" s="1"/>
  <c r="O4" i="8"/>
  <c r="B100" i="3" s="1"/>
  <c r="N4" i="8"/>
  <c r="B99" i="3" s="1"/>
  <c r="M4" i="8"/>
  <c r="B98" i="3" s="1"/>
  <c r="L4" i="8"/>
  <c r="B97" i="3" s="1"/>
  <c r="K4" i="8"/>
  <c r="B96" i="3" s="1"/>
  <c r="J4" i="8"/>
  <c r="B95" i="3" s="1"/>
  <c r="I4" i="8"/>
  <c r="B94" i="3" s="1"/>
  <c r="D94" i="3" s="1"/>
  <c r="H4" i="8"/>
  <c r="B93" i="3" s="1"/>
  <c r="G4" i="8"/>
  <c r="B92" i="3" s="1"/>
  <c r="F4" i="8"/>
  <c r="B91" i="3" l="1"/>
  <c r="D91" i="3" s="1"/>
  <c r="D98" i="3"/>
  <c r="D102" i="3"/>
  <c r="D92" i="3"/>
  <c r="D95" i="3"/>
  <c r="D99" i="3"/>
  <c r="D96" i="3"/>
  <c r="D100" i="3"/>
  <c r="D93" i="3"/>
  <c r="D97" i="3"/>
  <c r="A41" i="3" l="1"/>
  <c r="A73" i="3"/>
  <c r="A57" i="3"/>
  <c r="A25" i="3"/>
  <c r="C74" i="3"/>
  <c r="B74" i="3"/>
  <c r="C58" i="3"/>
  <c r="B58" i="3"/>
  <c r="C42" i="3"/>
  <c r="B42" i="3"/>
  <c r="C26" i="3"/>
  <c r="B26" i="3"/>
  <c r="A9" i="3"/>
  <c r="C10" i="3"/>
  <c r="B10" i="3"/>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92" i="3" s="1"/>
  <c r="A29" i="3"/>
  <c r="A93" i="3" s="1"/>
  <c r="A30" i="3"/>
  <c r="A94" i="3" s="1"/>
  <c r="A31" i="3"/>
  <c r="A95" i="3" s="1"/>
  <c r="A32" i="3"/>
  <c r="A96" i="3" s="1"/>
  <c r="A33" i="3"/>
  <c r="A97" i="3" s="1"/>
  <c r="A34" i="3"/>
  <c r="A98" i="3" s="1"/>
  <c r="A35" i="3"/>
  <c r="A99" i="3" s="1"/>
  <c r="A36" i="3"/>
  <c r="A100" i="3" s="1"/>
  <c r="A37" i="3"/>
  <c r="A101" i="3" s="1"/>
  <c r="A38" i="3"/>
  <c r="A102" i="3" s="1"/>
  <c r="A27" i="3"/>
  <c r="A91" i="3" s="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AB4" i="4"/>
  <c r="Z4" i="4"/>
  <c r="X4" i="4"/>
  <c r="V4" i="4"/>
  <c r="T4" i="4"/>
  <c r="R4" i="4"/>
  <c r="P4" i="4"/>
  <c r="N4" i="4"/>
  <c r="L4" i="4"/>
  <c r="J4" i="4"/>
  <c r="H4" i="4"/>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J4" i="7"/>
  <c r="K4" i="7"/>
  <c r="L4" i="7"/>
  <c r="M4" i="7"/>
  <c r="N4" i="7"/>
  <c r="O4" i="7"/>
  <c r="P4" i="7"/>
  <c r="Q4" i="7"/>
  <c r="R4" i="7"/>
  <c r="S4" i="7"/>
  <c r="H4" i="7"/>
  <c r="A7" i="2"/>
  <c r="A12" i="2"/>
  <c r="A10" i="2"/>
  <c r="A9" i="2"/>
  <c r="A8" i="2"/>
  <c r="B75" i="3" l="1"/>
  <c r="D75" i="3" s="1"/>
  <c r="B69" i="3"/>
  <c r="D69" i="3" s="1"/>
  <c r="B38" i="3"/>
  <c r="D38" i="3" s="1"/>
  <c r="B84" i="3"/>
  <c r="D84" i="3" s="1"/>
  <c r="B78" i="3"/>
  <c r="D78" i="3" s="1"/>
  <c r="B45" i="3"/>
  <c r="D45" i="3" s="1"/>
  <c r="B32" i="3"/>
  <c r="D32" i="3" s="1"/>
  <c r="B36" i="3"/>
  <c r="D36" i="3" s="1"/>
  <c r="B80" i="3"/>
  <c r="D80" i="3" s="1"/>
  <c r="B85" i="3"/>
  <c r="D85" i="3" s="1"/>
  <c r="B48" i="3"/>
  <c r="D48" i="3" s="1"/>
  <c r="B20" i="3"/>
  <c r="D20" i="3" s="1"/>
  <c r="B46" i="3"/>
  <c r="D46" i="3" s="1"/>
  <c r="B86" i="3"/>
  <c r="D86" i="3" s="1"/>
  <c r="B52" i="3"/>
  <c r="D52" i="3" s="1"/>
  <c r="B53" i="3"/>
  <c r="D53" i="3" s="1"/>
  <c r="B29" i="3"/>
  <c r="D29" i="3" s="1"/>
  <c r="B30" i="3"/>
  <c r="D30" i="3" s="1"/>
  <c r="B77" i="3"/>
  <c r="D77" i="3" s="1"/>
  <c r="B79" i="3"/>
  <c r="D79" i="3" s="1"/>
  <c r="B64" i="3"/>
  <c r="D64" i="3" s="1"/>
  <c r="B12" i="3"/>
  <c r="D12" i="3" s="1"/>
  <c r="B21" i="3"/>
  <c r="D21" i="3" s="1"/>
  <c r="B67" i="3"/>
  <c r="D67" i="3" s="1"/>
  <c r="B63" i="3"/>
  <c r="D63" i="3" s="1"/>
  <c r="B59" i="3"/>
  <c r="D59" i="3" s="1"/>
  <c r="B16" i="3"/>
  <c r="D16" i="3" s="1"/>
  <c r="B60" i="3"/>
  <c r="D60" i="3" s="1"/>
  <c r="B19" i="3"/>
  <c r="D19" i="3" s="1"/>
  <c r="B13" i="3"/>
  <c r="D13" i="3" s="1"/>
  <c r="B82" i="3"/>
  <c r="D82" i="3" s="1"/>
  <c r="B50" i="3"/>
  <c r="D50" i="3" s="1"/>
  <c r="B49" i="3"/>
  <c r="D49" i="3" s="1"/>
  <c r="B11" i="3"/>
  <c r="D11" i="3" s="1"/>
  <c r="B81" i="3"/>
  <c r="D81" i="3" s="1"/>
  <c r="B47" i="3"/>
  <c r="D47" i="3" s="1"/>
  <c r="B54" i="3"/>
  <c r="D54" i="3" s="1"/>
  <c r="B34" i="3"/>
  <c r="D34" i="3" s="1"/>
  <c r="B27" i="3"/>
  <c r="D27" i="3" s="1"/>
  <c r="B76" i="3"/>
  <c r="D76" i="3" s="1"/>
  <c r="B62" i="3"/>
  <c r="D62" i="3" s="1"/>
  <c r="B33" i="3"/>
  <c r="D33" i="3" s="1"/>
  <c r="B15" i="3"/>
  <c r="D15" i="3" s="1"/>
  <c r="B70" i="3"/>
  <c r="D70" i="3" s="1"/>
  <c r="B51" i="3"/>
  <c r="D51" i="3" s="1"/>
  <c r="B44" i="3"/>
  <c r="D44" i="3" s="1"/>
  <c r="B35" i="3"/>
  <c r="D35" i="3" s="1"/>
  <c r="B37" i="3"/>
  <c r="D37" i="3" s="1"/>
  <c r="B28" i="3"/>
  <c r="D28" i="3" s="1"/>
  <c r="B83" i="3"/>
  <c r="D83" i="3" s="1"/>
  <c r="B66" i="3"/>
  <c r="D66" i="3" s="1"/>
  <c r="B22" i="3"/>
  <c r="D22" i="3" s="1"/>
  <c r="B14" i="3"/>
  <c r="D14" i="3" s="1"/>
  <c r="B31" i="3"/>
  <c r="D31" i="3" s="1"/>
  <c r="B65" i="3"/>
  <c r="D65" i="3" s="1"/>
  <c r="B61" i="3"/>
  <c r="D61" i="3" s="1"/>
  <c r="B18" i="3"/>
  <c r="D18" i="3" s="1"/>
  <c r="B68" i="3"/>
  <c r="D68" i="3" s="1"/>
  <c r="B43" i="3"/>
  <c r="B17" i="3"/>
  <c r="D17" i="3" s="1"/>
</calcChain>
</file>

<file path=xl/sharedStrings.xml><?xml version="1.0" encoding="utf-8"?>
<sst xmlns="http://schemas.openxmlformats.org/spreadsheetml/2006/main" count="3611" uniqueCount="1665">
  <si>
    <t xml:space="preserve">In accordance with D.10-06-036 LSEs no longer have to show on the Physical Resource tab all local units under their control.  Instead the LSE may show the resources in excess of that which the LSE needs to commit for Local RA on the Addnl Local Resource List.  Those resources committed in the Final Local RA Filing are expected to be committed as RA in subsequent Month Ahead RA Filings, but those on the Addnl Local Resource List are not committed, thus they may be committed later or never at all.  Any additional local resources under their control  (via ownership or contract) that are not listed as RA resources and committed to the CAISO up to their full NQC in the year-ahead local filing must be shown on the "Additional Local Resource list" tab.  </t>
  </si>
  <si>
    <t>Cuyamaca Peak Energy Plant</t>
  </si>
  <si>
    <t>CalPeak Power Enterprise Unit 1</t>
  </si>
  <si>
    <t>FROGTN_7_UTICA</t>
  </si>
  <si>
    <t>GARNET_1_WINDS</t>
  </si>
  <si>
    <t>Garnet Winds Aggregation</t>
  </si>
  <si>
    <t>GRSCRK_6_BGCKWW</t>
  </si>
  <si>
    <t>BIG CREEK WATER WORKS - CEDAR FLAT</t>
  </si>
  <si>
    <t>HIGGNS_1_COMBIE</t>
  </si>
  <si>
    <t>Combie South</t>
  </si>
  <si>
    <t>HILAND_7_YOLOWD</t>
  </si>
  <si>
    <t>CLEAR LAKE UNIT 1</t>
  </si>
  <si>
    <t>LAKHDG_6_UNIT 1</t>
  </si>
  <si>
    <t>Lake Hodges Pumped Storage-Unit1</t>
  </si>
  <si>
    <t>LAKHDG_6_UNIT 2</t>
  </si>
  <si>
    <t>Lake Hodges Pumped Storage-Unit2</t>
  </si>
  <si>
    <t>MIRLOM_2_ONTARO</t>
  </si>
  <si>
    <t>Ontario RT Solar</t>
  </si>
  <si>
    <t>MRCHNT_2_PL1X3</t>
  </si>
  <si>
    <t>Desert Star Energy Center</t>
  </si>
  <si>
    <t>OLINDA_2_LNDFL2</t>
  </si>
  <si>
    <t>Brea Power II</t>
  </si>
  <si>
    <t>CalPeak Power Panoche Unit 1</t>
  </si>
  <si>
    <t>RENWD_1_QF</t>
  </si>
  <si>
    <t>Renwind re-powering project</t>
  </si>
  <si>
    <t>SBERDO_2_REDLND</t>
  </si>
  <si>
    <t>Redlands RT Solar</t>
  </si>
  <si>
    <t>SCHNDR_1_FIVPTS</t>
  </si>
  <si>
    <t>Five Points Solar Station</t>
  </si>
  <si>
    <t>SCHNDR_1_WSTSDE</t>
  </si>
  <si>
    <t>Westside Solar Station</t>
  </si>
  <si>
    <t>STROUD_6_SOLAR</t>
  </si>
  <si>
    <t>Stroud Solar Station</t>
  </si>
  <si>
    <t>McKittrick Cogen</t>
  </si>
  <si>
    <t>Vasco Wind</t>
  </si>
  <si>
    <t>CalPeak Power Vaca Dixon Unit 1</t>
  </si>
  <si>
    <t>VISTA_2_RIALTO</t>
  </si>
  <si>
    <t>Rialto RT Solar</t>
  </si>
  <si>
    <t>WNDSTR_2_WIND</t>
  </si>
  <si>
    <t>Windstar</t>
  </si>
  <si>
    <t>LMBEPK_2_UNITA1</t>
  </si>
  <si>
    <t>LMBEPK_2_UNITA2</t>
  </si>
  <si>
    <t>LMBEPK_2_UNITA3</t>
  </si>
  <si>
    <t>LMEC_1_PL1X3</t>
  </si>
  <si>
    <t>LODI25_2_UNIT 1</t>
  </si>
  <si>
    <t>LODI GAS TURBINE</t>
  </si>
  <si>
    <t>LOWGAP_7_QFUNTS</t>
  </si>
  <si>
    <t>MALAGA_1_PL1X2</t>
  </si>
  <si>
    <t>KRCD Malaga Peaking Plant</t>
  </si>
  <si>
    <t>MALCHQ_7_UNIT 1</t>
  </si>
  <si>
    <t>MALACHA HYDRO L.P.</t>
  </si>
  <si>
    <t>MCCALL_1_QF</t>
  </si>
  <si>
    <t>MCGEN_1_UNIT</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</si>
  <si>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</si>
  <si>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</si>
  <si>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</si>
  <si>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</si>
  <si>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</si>
  <si>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</si>
  <si>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</si>
  <si>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</si>
  <si>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</si>
  <si>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</si>
  <si>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</si>
  <si>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METCLF_1_QF</t>
  </si>
  <si>
    <t>SMALL QF AGGREGATION - SANTA CLARA WD</t>
  </si>
  <si>
    <t>METEC_2_PL1X3</t>
  </si>
  <si>
    <t>MIDSET_1_UNIT 1</t>
  </si>
  <si>
    <t>MIDSET COGEN. CO.</t>
  </si>
  <si>
    <t>RESOURCE_ID</t>
  </si>
  <si>
    <t xml:space="preserve">
Generator Name</t>
  </si>
  <si>
    <t>CPC East - Alta Wind 4</t>
  </si>
  <si>
    <t>CPC East - Alta Wind 5</t>
  </si>
  <si>
    <t>ALTA3A_2_CPCE8</t>
  </si>
  <si>
    <t>CPC East - Alta Wind 8</t>
  </si>
  <si>
    <t>CPC West - Alta Wind 1</t>
  </si>
  <si>
    <t>CPC West - Alta Wind II</t>
  </si>
  <si>
    <t>CPC West - Alta 3</t>
  </si>
  <si>
    <t>ALTA4B_2_CPCW6</t>
  </si>
  <si>
    <t>CPC West - Alta Wind 6</t>
  </si>
  <si>
    <t>ANAHM_2_CANYN1</t>
  </si>
  <si>
    <t>CANYON POWER PLANT UNIT 1</t>
  </si>
  <si>
    <t>ANAHM_2_CANYN2</t>
  </si>
  <si>
    <t>CANYON POWER PLANT UNIT 2</t>
  </si>
  <si>
    <t>CANYON POWER PLANT UNIT 3</t>
  </si>
  <si>
    <t>CANYON POWER PLANT UNIT 4</t>
  </si>
  <si>
    <t>APLHIL_1_SLABCK</t>
  </si>
  <si>
    <t>SLAB CREEK HYDRO</t>
  </si>
  <si>
    <t>AVENAL_6_AVPARK</t>
  </si>
  <si>
    <t>Avenal Park Solar Project</t>
  </si>
  <si>
    <t>AVENAL_6_SANDDG</t>
  </si>
  <si>
    <t>Sand Drag Solar Project</t>
  </si>
  <si>
    <t>AVENAL_6_SUNCTY</t>
  </si>
  <si>
    <t>Sun City Solar Project</t>
  </si>
  <si>
    <t>BLAST_1_WIND</t>
  </si>
  <si>
    <t>Mountain View IV Wind</t>
  </si>
  <si>
    <t>CalPeak Power Border Unit 1</t>
  </si>
  <si>
    <t>BRDSLD_2_MTZUM2</t>
  </si>
  <si>
    <t>NextEra Energy Montezuma Wind II</t>
  </si>
  <si>
    <t>BRDSLD_2_SHLO3A</t>
  </si>
  <si>
    <t>Shiloh III Wind Project, LLC</t>
  </si>
  <si>
    <t>BRODIE_2_WIND</t>
  </si>
  <si>
    <t>Coram Brodie Wind Project</t>
  </si>
  <si>
    <t>BUCKWD_1_QF</t>
  </si>
  <si>
    <t>Buckwind Re-powering project</t>
  </si>
  <si>
    <t>CAMCHE_1_PL1X3</t>
  </si>
  <si>
    <t>CAMANCHE UNITS  1, 2 &amp;  3 AGGREGATE</t>
  </si>
  <si>
    <t>CAMPFW_7_FARWST</t>
  </si>
  <si>
    <t>CAMP FAR WEST HYDRO</t>
  </si>
  <si>
    <t>Sycamore Energy 1</t>
  </si>
  <si>
    <t>COPMTN_2_CM10</t>
  </si>
  <si>
    <t>SMALL QF AGGREGATION - SAN DIEGO</t>
  </si>
  <si>
    <t>MTNLAS_6_UNIT</t>
  </si>
  <si>
    <t>MTNPOS_1_UNIT</t>
  </si>
  <si>
    <t>MT.POSO COGENERATION CO.</t>
  </si>
  <si>
    <t>MTWIND_1_UNIT 1</t>
  </si>
  <si>
    <t>Mountain View Power Project I</t>
  </si>
  <si>
    <t>MTWIND_1_UNIT 2</t>
  </si>
  <si>
    <t>Mountain View Power Project II</t>
  </si>
  <si>
    <t>MTWIND_1_UNIT 3</t>
  </si>
  <si>
    <t>NAROW1_2_UNIT</t>
  </si>
  <si>
    <t>NARROWS PH 1 UNIT</t>
  </si>
  <si>
    <t>NAROW2_2_UNIT</t>
  </si>
  <si>
    <t>NARROWS PH 2 UNIT</t>
  </si>
  <si>
    <t>NAVYII_2_UNITS</t>
  </si>
  <si>
    <t>NCPA_7_GP1UN1</t>
  </si>
  <si>
    <t>NCPA GEO PLANT 1 UNIT 1</t>
  </si>
  <si>
    <t>NCPA_7_GP1UN2</t>
  </si>
  <si>
    <t>NCPA GEO PLANT 1 UNIT 2</t>
  </si>
  <si>
    <t>NCPA_7_GP2UN3</t>
  </si>
  <si>
    <t>NCPA GEO PLANT 2 UNIT 3</t>
  </si>
  <si>
    <t>NCPA_7_GP2UN4</t>
  </si>
  <si>
    <t>NCPA GEO PLANT 2 UNIT 4</t>
  </si>
  <si>
    <t>NEWARK_1_QF</t>
  </si>
  <si>
    <t>NHOGAN_6_UNITS</t>
  </si>
  <si>
    <t>NEW HOGAN PH AGGREGATE</t>
  </si>
  <si>
    <t>NIMTG_6_NIQF</t>
  </si>
  <si>
    <t>NORTH ISLAND QF</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</si>
  <si>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</si>
  <si>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</si>
  <si>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</si>
  <si>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</si>
  <si>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</si>
  <si>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</si>
  <si>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</si>
  <si>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</si>
  <si>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</si>
  <si>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</si>
  <si>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</si>
  <si>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</si>
  <si>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</si>
  <si>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KRAMER_2_SEGS89</t>
  </si>
  <si>
    <t>KRNCNY_6_UNIT</t>
  </si>
  <si>
    <t>LAFRES_6_QF</t>
  </si>
  <si>
    <t>LAGBEL_6_QF</t>
  </si>
  <si>
    <t>LAPLMA_2_UNIT 1</t>
  </si>
  <si>
    <t>La Paloma Generating Plant Unit #1</t>
  </si>
  <si>
    <t>LAPLMA_2_UNIT 2</t>
  </si>
  <si>
    <t>La Paloma Generating Plant Unit #2</t>
  </si>
  <si>
    <t>LAPLMA_2_UNIT 3</t>
  </si>
  <si>
    <t>La Paloma Generating Plant Unit #3</t>
  </si>
  <si>
    <t>LAPLMA_2_UNIT 4</t>
  </si>
  <si>
    <t>LARKSP_6_UNIT 1</t>
  </si>
  <si>
    <t>LARKSPUR PEAKER UNIT 1</t>
  </si>
  <si>
    <t>LARKSP_6_UNIT 2</t>
  </si>
  <si>
    <t>LARKSPUR PEAKER UNIT 2</t>
  </si>
  <si>
    <t>LAROA1_2_UNITA1</t>
  </si>
  <si>
    <t>LAROA2_2_UNITA1</t>
  </si>
  <si>
    <t>LASSEN_6_UNITS</t>
  </si>
  <si>
    <t>LASSEN AREA QF AGGREGATION</t>
  </si>
  <si>
    <t>LEBECS_2_UNITS</t>
  </si>
  <si>
    <t>LECEF_1_UNITS</t>
  </si>
  <si>
    <t>LOS ESTEROS ENERGY FACILITY AGGREGATE</t>
  </si>
  <si>
    <t>LEWSTN_7_WEBRFL</t>
  </si>
  <si>
    <t>PAN PACIFIC (WEBER FLAT)</t>
  </si>
  <si>
    <t>LFC 51_2_UNIT 1</t>
  </si>
  <si>
    <t>PATTERSON PASS WIND FARM LLC</t>
  </si>
  <si>
    <t>LGHTHP_6_ICEGEN</t>
  </si>
  <si>
    <t>LGHTHP_6_QF</t>
  </si>
  <si>
    <t>LIVOAK_1_UNIT 1</t>
  </si>
  <si>
    <t>LIVE OAK LIMITED</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</si>
  <si>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</si>
  <si>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</si>
  <si>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</si>
  <si>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</si>
  <si>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</si>
  <si>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</si>
  <si>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</si>
  <si>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</si>
  <si>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</si>
  <si>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</si>
  <si>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</si>
  <si>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</si>
  <si>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</si>
  <si>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</si>
  <si>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</si>
  <si>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</si>
  <si>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</si>
  <si>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</si>
  <si>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</si>
  <si>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</si>
  <si>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</si>
  <si>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</si>
  <si>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</si>
  <si>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</si>
  <si>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</si>
  <si>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</si>
  <si>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</si>
  <si>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</si>
  <si>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</si>
  <si>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</si>
  <si>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</si>
  <si>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</si>
  <si>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Local Area</t>
  </si>
  <si>
    <t>Local RA obligation</t>
  </si>
  <si>
    <t>MIDWAY_1_QF</t>
  </si>
  <si>
    <t>SMALL QF AGGREGATION - BAKERSFIELD</t>
  </si>
  <si>
    <t>MIRLOM_6_DELGEN</t>
  </si>
  <si>
    <t>MIRLOM_6_PEAKER</t>
  </si>
  <si>
    <t>MISSIX_1_QF</t>
  </si>
  <si>
    <t>SMALL QF AGGREGATION - SAB FRABCUSCI</t>
  </si>
  <si>
    <t>MKTRCK_1_UNIT 1</t>
  </si>
  <si>
    <t>MCKITTRICK LIMITED</t>
  </si>
  <si>
    <t>MLPTAS_7_QFUNTS</t>
  </si>
  <si>
    <t>MNDALY_7_UNIT 1</t>
  </si>
  <si>
    <t>MANDALAY GEN STA. UNIT 1</t>
  </si>
  <si>
    <t>MNDALY_7_UNIT 2</t>
  </si>
  <si>
    <t>MANDALAY GEN STA. UNIT 2</t>
  </si>
  <si>
    <t>MNDALY_7_UNIT 3</t>
  </si>
  <si>
    <t>MANDALAY GEN STA. UNIT 3</t>
  </si>
  <si>
    <t>MNTAGU_7_NEWBYI</t>
  </si>
  <si>
    <t>GAS RECOVERY SYS. (NEWBY ISLAND 2)</t>
  </si>
  <si>
    <t>MONLTH_6_BOREL</t>
  </si>
  <si>
    <t>BOREL HYDRO UNITS 1-3 AGGREGATE</t>
  </si>
  <si>
    <t>MONTPH_7_UNITS</t>
  </si>
  <si>
    <t>MONTICELLO HYDRO AGGREGATE</t>
  </si>
  <si>
    <t>MOORPK_6_QF</t>
  </si>
  <si>
    <t>MOORPK_7_UNITA1</t>
  </si>
  <si>
    <t>WEME- Simi Valley Landfill</t>
  </si>
  <si>
    <t>MORBAY_7_UNIT 3</t>
  </si>
  <si>
    <t>MORRO BAY UNIT 3</t>
  </si>
  <si>
    <t>MORBAY_7_UNIT 4</t>
  </si>
  <si>
    <t>MORRO BAY UNIT 4</t>
  </si>
  <si>
    <t>MOSSLD_1_QF</t>
  </si>
  <si>
    <t>SMALL QF AGGREGATION - SANTA CRUZ</t>
  </si>
  <si>
    <t>MOSSLD_2_PSP1</t>
  </si>
  <si>
    <t>MOSS LANDING POWER BLOCK 1</t>
  </si>
  <si>
    <t>MOSSLD_2_PSP2</t>
  </si>
  <si>
    <t>MOSS LANDING POWER BLOCK 2</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</si>
  <si>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</si>
  <si>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</si>
  <si>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</si>
  <si>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</si>
  <si>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</si>
  <si>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</si>
  <si>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</si>
  <si>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</si>
  <si>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</si>
  <si>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</si>
  <si>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</si>
  <si>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SALINAS RIVER COGEN CO.</t>
  </si>
  <si>
    <t>SALTSP_7_UNITS</t>
  </si>
  <si>
    <t>SALT SPRINGS HYDRO AGGREGATE</t>
  </si>
  <si>
    <t>SAMPSN_6_KELCO1</t>
  </si>
  <si>
    <t>KELCO QUALIFYING FACILITY</t>
  </si>
  <si>
    <t>SANJOA_1_UNIT 1</t>
  </si>
  <si>
    <t>SAN JOAQUIN COGEN</t>
  </si>
  <si>
    <t>SANTFG_7_UNITS</t>
  </si>
  <si>
    <t>SANTGO_6_COYOTE</t>
  </si>
  <si>
    <t>GAS RECOVERY SYS. (COYOTE CANYON)</t>
  </si>
  <si>
    <t>SARGNT_2_UNIT</t>
  </si>
  <si>
    <t>SARGENT CANYON COGEN. COMPANY</t>
  </si>
  <si>
    <t>SAUGUS_6_PTCHGN</t>
  </si>
  <si>
    <t>SAUGUS_6_QF</t>
  </si>
  <si>
    <t>SAUGUS_7_LOPEZ</t>
  </si>
  <si>
    <t>MM Lopez Energy</t>
  </si>
  <si>
    <t>SBERDO_2_PSP3</t>
  </si>
  <si>
    <t>Mountainview Gen Sta. Unit 3</t>
  </si>
  <si>
    <t>SBERDO_2_PSP4</t>
  </si>
  <si>
    <t>Mountainview Gen Sta. Unit 4</t>
  </si>
  <si>
    <t>SBERDO_2_QF</t>
  </si>
  <si>
    <t>SBERDO_2_SNTANA</t>
  </si>
  <si>
    <t>SANTA ANA PSP</t>
  </si>
  <si>
    <t>SBERDO_6_MILLCK</t>
  </si>
  <si>
    <t>MILL CREEK PSP</t>
  </si>
  <si>
    <t>SEARLS_7_ARGUS</t>
  </si>
  <si>
    <t>SEARLS_7_WESTEN</t>
  </si>
  <si>
    <t>SEAWST_6_LAPOS</t>
  </si>
  <si>
    <t>SEGS_1_SEGS2</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</si>
  <si>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</si>
  <si>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</si>
  <si>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</si>
  <si>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</si>
  <si>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</si>
  <si>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</si>
  <si>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</si>
  <si>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</si>
  <si>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</si>
  <si>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</si>
  <si>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</si>
  <si>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</si>
  <si>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OLINDA_7_LNDFIL</t>
  </si>
  <si>
    <t>OLSEN_2_UNIT</t>
  </si>
  <si>
    <t>OLSEN POWER PARTNERS</t>
  </si>
  <si>
    <t>ORMOND_7_UNIT 1</t>
  </si>
  <si>
    <t>ORMOND BEACH GEN STA. UNIT 1</t>
  </si>
  <si>
    <t>ORMOND_7_UNIT 2</t>
  </si>
  <si>
    <t>ORMOND BEACH GEN STA. UNIT 2</t>
  </si>
  <si>
    <t>OROVIL_6_UNIT</t>
  </si>
  <si>
    <t>OROVILLE COGEN</t>
  </si>
  <si>
    <t>OTAY_6_PL1X2</t>
  </si>
  <si>
    <t>OTAY_6_UNITB1</t>
  </si>
  <si>
    <t>OTAY LANDFILL UNITS AGGREGATE</t>
  </si>
  <si>
    <t>OTAY_7_UNITC1</t>
  </si>
  <si>
    <t>Otay 3</t>
  </si>
  <si>
    <t>OXBOW_6_DRUM</t>
  </si>
  <si>
    <t>OXBOW HYDRO</t>
  </si>
  <si>
    <t>PACLUM_6_UNIT</t>
  </si>
  <si>
    <t>PACORO_6_UNIT</t>
  </si>
  <si>
    <t>PADUA_2_ONTARO</t>
  </si>
  <si>
    <t>PADUA_6_QF</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</si>
  <si>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</si>
  <si>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</si>
  <si>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</si>
  <si>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</si>
  <si>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</si>
  <si>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</si>
  <si>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</si>
  <si>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</si>
  <si>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</si>
  <si>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</si>
  <si>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</si>
  <si>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</si>
  <si>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</si>
  <si>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</si>
  <si>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</si>
  <si>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</si>
  <si>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</si>
  <si>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TULE RIVER HYDRO PLANT (SCE)</t>
  </si>
  <si>
    <t>SRINTL_6_UNIT</t>
  </si>
  <si>
    <t>SRI INTERNATIONAL</t>
  </si>
  <si>
    <t>STANIS_7_UNIT 1</t>
  </si>
  <si>
    <t>STANISLAUS HYDRO</t>
  </si>
  <si>
    <t>STAUFF_1_UNIT</t>
  </si>
  <si>
    <t>RHODIA INC. (RHONE-POULENC)</t>
  </si>
  <si>
    <t>STIGCT_2_LODI</t>
  </si>
  <si>
    <t>LODI STIG UNIT</t>
  </si>
  <si>
    <t>STNRES_1_UNIT</t>
  </si>
  <si>
    <t>STANISLAUS WASTE ENERGY CO.</t>
  </si>
  <si>
    <t>STOILS_1_UNITS</t>
  </si>
  <si>
    <t>CHEVRON RICHMOND REFINERY</t>
  </si>
  <si>
    <t>STOREY_7_MDRCHW</t>
  </si>
  <si>
    <t>MADERA CHOWCHILLA</t>
  </si>
  <si>
    <t>SUNRIS_2_PL1X3</t>
  </si>
  <si>
    <t>Sunrise Power Project AGGREGATE II</t>
  </si>
  <si>
    <t>SUNSET_2_UNITS</t>
  </si>
  <si>
    <t>SUTTER_2_PL1X3</t>
  </si>
  <si>
    <t>SYCAMR_2_UNITS</t>
  </si>
  <si>
    <t>TANHIL_6_SOLART</t>
  </si>
  <si>
    <t>BERRY PETROLEUM COGEN 18 AGGREGATE</t>
  </si>
  <si>
    <t>TBLMTN_6_QF</t>
  </si>
  <si>
    <t>SMALL QF AGGREGATION - PARADISE</t>
  </si>
  <si>
    <t>TEMBLR_7_WELLPT</t>
  </si>
  <si>
    <t>NUEVO ENERGY COMPANY  (WELPORT)</t>
  </si>
  <si>
    <t>LSE Allocations Tab</t>
  </si>
  <si>
    <t>ID and Local Area Tab</t>
  </si>
  <si>
    <t>TERMEX_2_PL1X3</t>
  </si>
  <si>
    <t>TERMOELECTRICA DE MEXICALI 1</t>
  </si>
  <si>
    <t>TESLA_1_QF</t>
  </si>
  <si>
    <t>SMALL QF AGGREGATION - STOCKTON</t>
  </si>
  <si>
    <t>THMENG_1_UNIT 1</t>
  </si>
  <si>
    <t>POTTER_6_UNITS</t>
  </si>
  <si>
    <t>Potter Valley</t>
  </si>
  <si>
    <t>POTTER_7_VECINO</t>
  </si>
  <si>
    <t>Vecino Vineyards LLC</t>
  </si>
  <si>
    <t>PSWEET_7_QFUNTS</t>
  </si>
  <si>
    <t>PTLOMA_6_NTCCGN</t>
  </si>
  <si>
    <t>AEI MCRD STEAM TURBINE</t>
  </si>
  <si>
    <t>PTLOMA_6_NTCQF</t>
  </si>
  <si>
    <t>NTC/MCRD COGENERATION</t>
  </si>
  <si>
    <t>RCKCRK_7_UNIT 1</t>
  </si>
  <si>
    <t>ROCK CREEK HYDRO UNIT 1</t>
  </si>
  <si>
    <t>RCKCRK_7_UNIT 2</t>
  </si>
  <si>
    <t>ROCK CREEK HYDRO UNIT 2</t>
  </si>
  <si>
    <t>RECTOR_2_KAWEAH</t>
  </si>
  <si>
    <t>KAWEAH PH 2 &amp; 3 PSP AGGREGATE</t>
  </si>
  <si>
    <t>RECTOR_2_KAWH 1</t>
  </si>
  <si>
    <t>KAWEAH PH 1 UNIT 1</t>
  </si>
  <si>
    <t>RECTOR_2_QF</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</si>
  <si>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</si>
  <si>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</si>
  <si>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</si>
  <si>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</si>
  <si>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</si>
  <si>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</si>
  <si>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</si>
  <si>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</si>
  <si>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</si>
  <si>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</si>
  <si>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</si>
  <si>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</si>
  <si>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RICHMN_7_BAYENV</t>
  </si>
  <si>
    <t>BAY ENVIRONMENTAL (NOVE POWER)</t>
  </si>
  <si>
    <t>RIOBRV_6_UNIT 1</t>
  </si>
  <si>
    <t>RIOOSO_1_QF</t>
  </si>
  <si>
    <t>SMALL QF AGGREGATION - GRASS VALLEY</t>
  </si>
  <si>
    <t>ROLLIN_6_UNIT</t>
  </si>
  <si>
    <t>ROLLINS HYDRO</t>
  </si>
  <si>
    <t>RVRVEW_1_UNITA1</t>
  </si>
  <si>
    <t>RVSIDE_6_RERCU1</t>
  </si>
  <si>
    <t>RVSIDE_6_RERCU2</t>
  </si>
  <si>
    <t>Worksheet A. SUMMARY</t>
  </si>
  <si>
    <t>RVSIDE_6_SPRING</t>
  </si>
  <si>
    <t>SALIRV_2_UNIT</t>
  </si>
  <si>
    <t>USWNDR_2_UNITS</t>
  </si>
  <si>
    <t>USWPFK_6_FRICK</t>
  </si>
  <si>
    <t>USWPJR_2_UNITS</t>
  </si>
  <si>
    <t>VACADX_1_QF</t>
  </si>
  <si>
    <t>SMALL QF AGGREGATION - VACAVILLE</t>
  </si>
  <si>
    <t>VACADX_1_UNITA1</t>
  </si>
  <si>
    <t>VALLEY_7_UNITA1</t>
  </si>
  <si>
    <t>VERNON_6_GONZL1</t>
  </si>
  <si>
    <t>H. Gonzales Unit #1</t>
  </si>
  <si>
    <t>VERNON_6_GONZL2</t>
  </si>
  <si>
    <t>H. Gonzales Unit #2</t>
  </si>
  <si>
    <t>VERNON_6_MALBRG</t>
  </si>
  <si>
    <t>Malburg Generating Station</t>
  </si>
  <si>
    <t>VESTAL_6_QF</t>
  </si>
  <si>
    <t>VESTAL_6_ULTRGN</t>
  </si>
  <si>
    <t>VESTAL_6_WDFIRE</t>
  </si>
  <si>
    <t>VICTOR_1_QF</t>
  </si>
  <si>
    <t>VINCNT_2_QF</t>
  </si>
  <si>
    <t>VINCNT_2_WESTWD</t>
  </si>
  <si>
    <t>VISTA_6_QF</t>
  </si>
  <si>
    <t>VLYHOM_7_SSJID</t>
  </si>
  <si>
    <t>SOUTH SAN JOAQUIN ID (WOODWARD)</t>
  </si>
  <si>
    <t>VOLTA_2_UNIT 1</t>
  </si>
  <si>
    <t>VOLTA HYDRO UNIT 1</t>
  </si>
  <si>
    <t>VOLTA_2_UNIT 2</t>
  </si>
  <si>
    <t>Volta Hydro Unit 2</t>
  </si>
  <si>
    <t>VOLTA_7_QFUNTS</t>
  </si>
  <si>
    <t>WADHAM_6_UNIT</t>
  </si>
  <si>
    <t>WADHAM ENERGY LTD. PART.</t>
  </si>
  <si>
    <t>WALNUT_6_HILLGEN</t>
  </si>
  <si>
    <t>WALNUT_7_WCOVCT</t>
  </si>
  <si>
    <t>WALNUT_7_WCOVST</t>
  </si>
  <si>
    <t>WARNE_2_UNIT</t>
  </si>
  <si>
    <t>WARNE HYDRO AGGREGATE</t>
  </si>
  <si>
    <t>WDFRDF_2_UNITS</t>
  </si>
  <si>
    <t>WDLEAF_7_UNIT 1</t>
  </si>
  <si>
    <t>WOODLEAF HYDRO</t>
  </si>
  <si>
    <t>WESTPT_2_UNIT</t>
  </si>
  <si>
    <t>West Point Hydro Plant</t>
  </si>
  <si>
    <t>WHTWTR_1_WINDA1</t>
  </si>
  <si>
    <t>Whitewater Hill Wind Project</t>
  </si>
  <si>
    <t>WISE_1_UNIT 1</t>
  </si>
  <si>
    <t>Wise Hydro Unit 1</t>
  </si>
  <si>
    <t>WISE_1_UNIT 2</t>
  </si>
  <si>
    <t>SGREGY_6_SANGER</t>
  </si>
  <si>
    <t>DYNAMIS COGEN</t>
  </si>
  <si>
    <t>SLUISP_2_UNITS</t>
  </si>
  <si>
    <t>SAN LUIS (GIANELLI) PUMP-GEN (AGGREGATE)</t>
  </si>
  <si>
    <t>SLYCRK_1_UNIT 1</t>
  </si>
  <si>
    <t>SLY CREEK HYDRO</t>
  </si>
  <si>
    <t>SMARQF_1_UNIT 1</t>
  </si>
  <si>
    <t>SMPRIP_1_SMPSON</t>
  </si>
  <si>
    <t>SMUDGO_7_UNIT 1</t>
  </si>
  <si>
    <t>SNCLRA_6_OXGEN</t>
  </si>
  <si>
    <t>SNCLRA_6_PROCGN</t>
  </si>
  <si>
    <t>SNCLRA_6_QF</t>
  </si>
  <si>
    <t>SNCLRA_6_WILLMT</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</si>
  <si>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</si>
  <si>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</si>
  <si>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</si>
  <si>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</si>
  <si>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</si>
  <si>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</si>
  <si>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</si>
  <si>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</si>
  <si>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</si>
  <si>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</si>
  <si>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</si>
  <si>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</si>
  <si>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</si>
  <si>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</si>
  <si>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SPICER HYDRO UNITS 1-3 AGGREGATE</t>
  </si>
  <si>
    <t>SPQUIN_6_SRPCQU</t>
  </si>
  <si>
    <t>SPRGAP_1_UNIT 1</t>
  </si>
  <si>
    <t>SPRING GAP HYDRO</t>
  </si>
  <si>
    <t>SPRGVL_2_QF</t>
  </si>
  <si>
    <t>SPRGVL_2_TULE</t>
  </si>
  <si>
    <t>TULE RIVER HYDRO PLANT (PG&amp;E)</t>
  </si>
  <si>
    <t>SPRGVL_2_TULESC</t>
  </si>
  <si>
    <t>SMALL QF AGGREGATION - LOS BANOS</t>
  </si>
  <si>
    <t>WSENGY_1_UNIT 1</t>
  </si>
  <si>
    <t>WHEELABRATOR SHASTA UNITS 1-3 AGGREGATE</t>
  </si>
  <si>
    <t>YUBACT_1_SUNSWT</t>
  </si>
  <si>
    <t>YUBA CITY COGEN</t>
  </si>
  <si>
    <t>YUBACT_6_UNITA1</t>
  </si>
  <si>
    <t>ZOND_6_UNIT</t>
  </si>
  <si>
    <t>CONFIDENTIAL</t>
  </si>
  <si>
    <t>Element</t>
  </si>
  <si>
    <t>Submitted LSE Forecast (Metered Load + T&amp;D Losses + UFE)</t>
  </si>
  <si>
    <t>SCE</t>
  </si>
  <si>
    <t>SDG&amp;E</t>
  </si>
  <si>
    <t>Total</t>
  </si>
  <si>
    <t>EE/DG Adjustment</t>
  </si>
  <si>
    <t>Pro rata adjustment to match CEC forecast within 1%</t>
  </si>
  <si>
    <t>Coincidence Adjustment</t>
  </si>
  <si>
    <t>SCE Service Area</t>
  </si>
  <si>
    <t>TOTAL</t>
  </si>
  <si>
    <t>PG&amp;E Service Area</t>
  </si>
  <si>
    <t>SDG&amp;E Service Area</t>
  </si>
  <si>
    <t>TOTAL DEMAND RESPONSE RESOURCES</t>
  </si>
  <si>
    <t>SP26 Condition 2 RMR</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</si>
  <si>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</si>
  <si>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</si>
  <si>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</si>
  <si>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</si>
  <si>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</si>
  <si>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 xml:space="preserve">The Summary Tab of the Local Only Template tabulates data from the Physical Resource worksheet, and consists of the five Summary Tables described below.  As noted above, the Summary Tab is now entirely automated, and the LSE is not to enter any information on the Summary Page. </t>
  </si>
  <si>
    <t>RA Compliance Period covered by this Filing:</t>
  </si>
  <si>
    <t>THERMAL ENERGY DEV. CORP.</t>
  </si>
  <si>
    <t>TIFFNY_1_DILLON</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</si>
  <si>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</si>
  <si>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</si>
  <si>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</si>
  <si>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</si>
  <si>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</si>
  <si>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</si>
  <si>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</si>
  <si>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</si>
  <si>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</si>
  <si>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</si>
  <si>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</si>
  <si>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</si>
  <si>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</si>
  <si>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</si>
  <si>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</si>
  <si>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</si>
  <si>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</si>
  <si>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</si>
  <si>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CAISO System</t>
  </si>
  <si>
    <t>GEYS17_2_BOTRCK</t>
  </si>
  <si>
    <t>GOLETA_6_TAJIGS</t>
  </si>
  <si>
    <t>VALLEY_7_BADLND</t>
  </si>
  <si>
    <t>Rio Bravo Rocklin</t>
  </si>
  <si>
    <t>UNCHEM_1_UNIT</t>
  </si>
  <si>
    <t>CONTRA COSTA CARBON PLANT</t>
  </si>
  <si>
    <t>UNOCAL_1_UNITS</t>
  </si>
  <si>
    <t>TOSCO (RODEO PLANT)</t>
  </si>
  <si>
    <t>UNVRSY_1_UNIT 1</t>
  </si>
  <si>
    <t>BERRY PETROLEUM COGEN 38</t>
  </si>
  <si>
    <t>USWND1_2_UNITS</t>
  </si>
  <si>
    <t>USWND2_1_UNITS</t>
  </si>
  <si>
    <t>USWND4_2_UNITS</t>
  </si>
  <si>
    <t>WISE HYDRO UNIT 2</t>
  </si>
  <si>
    <t>WISHON_6_UNITS</t>
  </si>
  <si>
    <t>WLLWCR_6_CEDRFL</t>
  </si>
  <si>
    <t>CEDAR FLAT HYDRO QF AGGREGATION</t>
  </si>
  <si>
    <t>WNDMAS_2_UNIT 1</t>
  </si>
  <si>
    <t>WOLFSK_1_UNITA1</t>
  </si>
  <si>
    <t>WRGHTP_7_AMENGY</t>
  </si>
  <si>
    <t>Compliance Status
"Compliant" when Local RA - DR, RMR, CAM for that area is less than Total Procurement in that Area</t>
  </si>
  <si>
    <t>PG&amp;E</t>
  </si>
  <si>
    <t xml:space="preserve"> Abbreviation</t>
  </si>
  <si>
    <t>Title:</t>
  </si>
  <si>
    <t>Date:</t>
  </si>
  <si>
    <r>
      <t xml:space="preserve">Table 1 shows the sum of Resource Adequacy Capacity reported for the LA Basin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</si>
  <si>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</si>
  <si>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</si>
  <si>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</si>
  <si>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</si>
  <si>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</si>
  <si>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</si>
  <si>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</si>
  <si>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</si>
  <si>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</si>
  <si>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</si>
  <si>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</si>
  <si>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Data Labels Below: Don’t Delete</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</si>
  <si>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</si>
  <si>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Compliance Status
"Compliant" when Total Procurement plus RMR Allocation is greater than or equal to Local RAR</t>
  </si>
  <si>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</si>
  <si>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</si>
  <si>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</si>
  <si>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</si>
  <si>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</si>
  <si>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</si>
  <si>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</si>
  <si>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</si>
  <si>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</si>
  <si>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</si>
  <si>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</si>
  <si>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</si>
  <si>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</si>
  <si>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</si>
  <si>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</si>
  <si>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</si>
  <si>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</si>
  <si>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</si>
  <si>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</si>
  <si>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</si>
  <si>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</si>
  <si>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</si>
  <si>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</si>
  <si>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</si>
  <si>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</si>
  <si>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</si>
  <si>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</si>
  <si>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</si>
  <si>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</si>
  <si>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</si>
  <si>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</si>
  <si>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</si>
  <si>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</si>
  <si>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</si>
  <si>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</si>
  <si>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</si>
  <si>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</si>
  <si>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</si>
  <si>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</si>
  <si>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</si>
  <si>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</si>
  <si>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Year</t>
  </si>
  <si>
    <t>Compliance Year:</t>
  </si>
  <si>
    <t>Summary Table 1, Total Claimed Resource Adequacy Capacity in LA Basin Local Area (MW)</t>
  </si>
  <si>
    <t>Date</t>
  </si>
  <si>
    <t>May Min. Hours</t>
  </si>
  <si>
    <t>Oct. Min. Hours</t>
  </si>
  <si>
    <t>Nov. Min. Hours</t>
  </si>
  <si>
    <t>Dec. Min. Hours</t>
  </si>
  <si>
    <t>May RA Capacity</t>
  </si>
  <si>
    <t>Nov. RA Capacity</t>
  </si>
  <si>
    <t>Dec. RA Capacity</t>
  </si>
  <si>
    <t>Feb. RA Capacity</t>
  </si>
  <si>
    <t>Jan. RA Capacity</t>
  </si>
  <si>
    <t>Feb. Min. Hours</t>
  </si>
  <si>
    <t>Jan. Min. Hours</t>
  </si>
  <si>
    <t>Aug. RA Capacity</t>
  </si>
  <si>
    <t>Aug. Min. Hours</t>
  </si>
  <si>
    <t>Oct. RA Capacity</t>
  </si>
  <si>
    <t>Subtotal</t>
  </si>
  <si>
    <r>
      <t xml:space="preserve">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</si>
  <si>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LSE contract with RMR unit</t>
  </si>
  <si>
    <t>AERA ENERGY LLC. (COALINGA)</t>
  </si>
  <si>
    <t>CHEVCY_1_UNIT</t>
  </si>
  <si>
    <t>CHEVRON USA (CYMRIC)</t>
  </si>
  <si>
    <t>CHEVMN_2_UNITS</t>
  </si>
  <si>
    <t>CHICPK_7_UNIT 1</t>
  </si>
  <si>
    <t>CHILLS_7_UNITA1</t>
  </si>
  <si>
    <t>GAS RECOVERY SYS. (SYCAMORE CANYON)</t>
  </si>
  <si>
    <t>CHINO_2_QF</t>
  </si>
  <si>
    <t>CHINO_6_CIMGEN</t>
  </si>
  <si>
    <t>CHINO_6_SMPPAP</t>
  </si>
  <si>
    <t>CHINO_7_MILIKN</t>
  </si>
  <si>
    <t>MN Milliken Genco LLC</t>
  </si>
  <si>
    <t>CHWCHL_1_UNIT</t>
  </si>
  <si>
    <t>CHOW 2 PEAKER PLANT</t>
  </si>
  <si>
    <t>CLOVER_2_UNIT</t>
  </si>
  <si>
    <t>Summary Table 3, Total Claimed Resource Adequacy Capacity in San Diego Local Area (MW)</t>
  </si>
  <si>
    <t>RA Contract</t>
  </si>
  <si>
    <t>Mar. RA Capacity</t>
  </si>
  <si>
    <t>Mar. Min. Hours</t>
  </si>
  <si>
    <t>Apr. RA Capacity</t>
  </si>
  <si>
    <t>Apr. Min. Hours</t>
  </si>
  <si>
    <t>Jun. RA Capacity</t>
  </si>
  <si>
    <t>Jul. RA Capacity</t>
  </si>
  <si>
    <t>Jun. Min. Hours</t>
  </si>
  <si>
    <t>Jul. Min. Hours</t>
  </si>
  <si>
    <t>Sep. RA Capacity</t>
  </si>
  <si>
    <t>Sep. Min. Hours</t>
  </si>
  <si>
    <t>Path 26</t>
  </si>
  <si>
    <t>ADLIN_1_UNITS</t>
  </si>
  <si>
    <t>North</t>
  </si>
  <si>
    <t>AGRICO_6_PL3N5</t>
  </si>
  <si>
    <t>AGRICO_7_UNIT</t>
  </si>
  <si>
    <t>ALAMIT_7_UNIT 1</t>
  </si>
  <si>
    <t>ALAMITOS GEN STA. UNIT 1</t>
  </si>
  <si>
    <t>South</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</si>
  <si>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</si>
  <si>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</si>
  <si>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</si>
  <si>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</si>
  <si>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</si>
  <si>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</si>
  <si>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</si>
  <si>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</si>
  <si>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</si>
  <si>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</si>
  <si>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</si>
  <si>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</si>
  <si>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</si>
  <si>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Month</t>
  </si>
  <si>
    <t>LSEs are not to enter export commitments into the Local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</si>
  <si>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ALAMEDA GT UNIT 1</t>
  </si>
  <si>
    <t>ALMEGT_1_UNIT 2</t>
  </si>
  <si>
    <t>ALAMEDA GT UNIT 2</t>
  </si>
  <si>
    <t>ALTMID_2_UNIT 1</t>
  </si>
  <si>
    <t>ALTAMONT MIDWAY LTD.</t>
  </si>
  <si>
    <t>ANAHM_7_CT</t>
  </si>
  <si>
    <t>ANAHEIM COMBUSTION TURBINE</t>
  </si>
  <si>
    <t>ANTLPE_2_QF</t>
  </si>
  <si>
    <t>ARCOGN_2_UNITS</t>
  </si>
  <si>
    <t>BALCHS_7_UNIT 1</t>
  </si>
  <si>
    <t>BALCH 1 PH UNIT 1</t>
  </si>
  <si>
    <t>BALCHS_7_UNIT 2</t>
  </si>
  <si>
    <t>BALCH 2 PH UNIT 2</t>
  </si>
  <si>
    <t>BALCHS_7_UNIT 3</t>
  </si>
  <si>
    <t>BALCH 2 PH UNIT 3</t>
  </si>
  <si>
    <t>BARRE_2_QF</t>
  </si>
  <si>
    <t>BARRE_6_PEAKER</t>
  </si>
  <si>
    <t>BASICE_2_UNITS</t>
  </si>
  <si>
    <t>CTNWDP_1_QF</t>
  </si>
  <si>
    <t>SMALL QF AGGREGATION - BURNEY</t>
  </si>
  <si>
    <t>CURIS_1_QF</t>
  </si>
  <si>
    <t>SMALL QF AGGREGATION - MERCED</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</si>
  <si>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</si>
  <si>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</si>
  <si>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</si>
  <si>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</si>
  <si>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</si>
  <si>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</si>
  <si>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</si>
  <si>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</si>
  <si>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</si>
  <si>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</si>
  <si>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DELTA_2_PL1X4</t>
  </si>
  <si>
    <t>DEVERS_1_QF</t>
  </si>
  <si>
    <t>BISHOP CREEK PLANT 2  AND  6</t>
  </si>
  <si>
    <t>BISHOP_1_UNITS</t>
  </si>
  <si>
    <t>BISHOP CREEK PLANT 3  AND  4</t>
  </si>
  <si>
    <t>BLACK_7_UNIT 1</t>
  </si>
  <si>
    <t>JAMES B. BLACK 1</t>
  </si>
  <si>
    <t>BLACK_7_UNIT 2</t>
  </si>
  <si>
    <t>JAMES B. BLACK 2</t>
  </si>
  <si>
    <t>BLCKBT_2_STONEY</t>
  </si>
  <si>
    <t>BLACK BUTTE HYDRO</t>
  </si>
  <si>
    <t>BLHVN_7_MENLOP</t>
  </si>
  <si>
    <t>GAS RECOVERY SYS. (MENLO PARK)</t>
  </si>
  <si>
    <t>BLM_2_UNITS</t>
  </si>
  <si>
    <t>BNNIEN_7_ALTAPH</t>
  </si>
  <si>
    <t>ALTA POWER HOUSE</t>
  </si>
  <si>
    <t>BOGUE_1_UNITA1</t>
  </si>
  <si>
    <t>BORDEN_2_QF</t>
  </si>
  <si>
    <t>SMALL QF AGGREGATION - MADERA</t>
  </si>
  <si>
    <t>BORDER_6_UNITA1</t>
  </si>
  <si>
    <t>BOWMN_6_UNIT</t>
  </si>
  <si>
    <t>BOWMAN</t>
  </si>
  <si>
    <t>BRDGVL_7_BAKER</t>
  </si>
  <si>
    <t>BRDSLD_2_HIWIND</t>
  </si>
  <si>
    <t>High Winds Energy Center</t>
  </si>
  <si>
    <t>BRDSLD_2_SHILO1</t>
  </si>
  <si>
    <t>BRDWAY_7_UNIT 3</t>
  </si>
  <si>
    <t>BROADWAY UNIT 3</t>
  </si>
  <si>
    <t>BUCKCK_7_OAKFLT</t>
  </si>
  <si>
    <t>Oak Flat</t>
  </si>
  <si>
    <t>BUCKCK_7_PL1X2</t>
  </si>
  <si>
    <t>BUCKS CREEK AGGREGATE</t>
  </si>
  <si>
    <t>BUCKWD_7_WINTCV</t>
  </si>
  <si>
    <t>BULLRD_7_SAGNES</t>
  </si>
  <si>
    <t>SAINT AGNES MED. CTR</t>
  </si>
  <si>
    <t>BURNYF_2_UNIT 1</t>
  </si>
  <si>
    <t>Burney Forest Power</t>
  </si>
  <si>
    <t>BUTTVL_7_UNIT 1</t>
  </si>
  <si>
    <t>BUTT VALLEY HYDRO</t>
  </si>
  <si>
    <t>CABZON_1_WINDA1</t>
  </si>
  <si>
    <t>Cabazon Wind Project</t>
  </si>
  <si>
    <t>CALGEN_1_UNITS</t>
  </si>
  <si>
    <t>CALPIN_1_AGNEW</t>
  </si>
  <si>
    <t>CAPMAD_1_UNIT 1</t>
  </si>
  <si>
    <t>CAPCO MADERA Power Plant</t>
  </si>
  <si>
    <t>CARBOU_7_PL2X3</t>
  </si>
  <si>
    <t>CARIBOU PH 1 UNIT 2 &amp; 3 AGGREGATE</t>
  </si>
  <si>
    <t>CARBOU_7_PL4X5</t>
  </si>
  <si>
    <t>CARIBOU PH 2 UNIT 4 &amp; 5 AGGREGATE</t>
  </si>
  <si>
    <t>CARBOU_7_UNIT 1</t>
  </si>
  <si>
    <t>CARIBOU PH 1 UNIT 1</t>
  </si>
  <si>
    <t>CARDCG_1_UNITS</t>
  </si>
  <si>
    <t>CARDINAL COGEN</t>
  </si>
  <si>
    <t>CBRLLO_6_PLSTP1</t>
  </si>
  <si>
    <t>POINT LOMA SEWAGE TREATMENT PLANT</t>
  </si>
  <si>
    <t>CCRITA_7_RPPCHF</t>
  </si>
  <si>
    <t>CEDRCK_6_UNIT</t>
  </si>
  <si>
    <t>CENTER_2_QF</t>
  </si>
  <si>
    <t>CENTER_6_PEAKER</t>
  </si>
  <si>
    <t>CENTURY GENERATING PLANT (AGGREGATE)</t>
  </si>
  <si>
    <t>CHALK_1_UNIT</t>
  </si>
  <si>
    <t>CHALK CLIFF LIMITED</t>
  </si>
  <si>
    <t>CHEVCD_6_UNIT</t>
  </si>
  <si>
    <t>CHEVRON USA (TAFT/CADET)</t>
  </si>
  <si>
    <t>CHEVCO_6_UNIT 1</t>
  </si>
  <si>
    <t>CHEVRON USA (COALINGA)</t>
  </si>
  <si>
    <t>CHEVCO_6_UNIT 2</t>
  </si>
  <si>
    <t>ENCINA GAS TURBINE UNIT 1</t>
  </si>
  <si>
    <t>ESCNDO_6_PL1X2</t>
  </si>
  <si>
    <t>MMC Escondido Aggregate</t>
  </si>
  <si>
    <t>ESCNDO_6_UNITB1</t>
  </si>
  <si>
    <t>ESCO_6_GLMQF</t>
  </si>
  <si>
    <t>GOAL LINE L.P.</t>
  </si>
  <si>
    <t>ETIWND_2_FONTNA</t>
  </si>
  <si>
    <t>FONTANALYTLE CREEK POWERHOUSE P</t>
  </si>
  <si>
    <t>ETIWND_2_QF</t>
  </si>
  <si>
    <t>ETIWND_6_GRPLND</t>
  </si>
  <si>
    <t>ETIWND_6_MWDETI</t>
  </si>
  <si>
    <t>ETIWANDA RECOVERY HYDRO</t>
  </si>
  <si>
    <t>ETIWND_7_MIDVLY</t>
  </si>
  <si>
    <t>MN Mid Valley Genco  LLC</t>
  </si>
  <si>
    <t>ETIWND_7_UNIT 3</t>
  </si>
  <si>
    <t>ETIWANDA GEN STA. UNIT 3</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</si>
  <si>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</si>
  <si>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</si>
  <si>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</si>
  <si>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</si>
  <si>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</si>
  <si>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</si>
  <si>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</si>
  <si>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</si>
  <si>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</si>
  <si>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</si>
  <si>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</si>
  <si>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</si>
  <si>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</si>
  <si>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</si>
  <si>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</si>
  <si>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COLPIN_6_COLLNS</t>
  </si>
  <si>
    <t>COLLINS PINE</t>
  </si>
  <si>
    <t>COLTON_6_AGUAM1</t>
  </si>
  <si>
    <t>AGUA MANSA UNIT 1 (CITY OF COLTON)</t>
  </si>
  <si>
    <t>COLVIL_7_PL1X2</t>
  </si>
  <si>
    <t>COLLIERVILLE HYDRO UNIT 1 &amp; 2 AGGREGATE</t>
  </si>
  <si>
    <t>CONTAN_1_UNIT</t>
  </si>
  <si>
    <t>CONTAINER CORP. OF AMERICA</t>
  </si>
  <si>
    <t>CONTRL_1_LUNDY</t>
  </si>
  <si>
    <t>LUNDY</t>
  </si>
  <si>
    <t>CONTRL_1_OXBOW</t>
  </si>
  <si>
    <t>CONTRL_1_POOLE</t>
  </si>
  <si>
    <t>POOLE HYDRO PLANT 1</t>
  </si>
  <si>
    <t>CONTRL_1_QF</t>
  </si>
  <si>
    <t>CONTRL_1_RUSHCK</t>
  </si>
  <si>
    <t>RUSH CREEK</t>
  </si>
  <si>
    <t>CORONS_6_CLRWTR</t>
  </si>
  <si>
    <t>Clearwater Power Plant</t>
  </si>
  <si>
    <t>COTTLE_2_FRNKNH</t>
  </si>
  <si>
    <t>FRANKENHEIMER</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</si>
  <si>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</si>
  <si>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</si>
  <si>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</si>
  <si>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</si>
  <si>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</si>
  <si>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</si>
  <si>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</si>
  <si>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</si>
  <si>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</si>
  <si>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</si>
  <si>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</si>
  <si>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</si>
  <si>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</si>
  <si>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</si>
  <si>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</si>
  <si>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</si>
  <si>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</si>
  <si>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</si>
  <si>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CSCCOG_1_UNIT 1</t>
  </si>
  <si>
    <t>CSCGNR_1_UNIT 1</t>
  </si>
  <si>
    <t>GIANERA PEAKER UNIT 1</t>
  </si>
  <si>
    <t>CSCGNR_1_UNIT 2</t>
  </si>
  <si>
    <t>GIANERA PEAKER UNIT 2</t>
  </si>
  <si>
    <t>CSTRVL_7_PL1X2</t>
  </si>
  <si>
    <t>CSTRVL_7_QFUNTS</t>
  </si>
  <si>
    <t>Castroville QF Aggregate</t>
  </si>
  <si>
    <t>GWFPWR_1_UNITS</t>
  </si>
  <si>
    <t>GYS5X6_7_UNITS</t>
  </si>
  <si>
    <t>GYS7X8_7_UNITS</t>
  </si>
  <si>
    <t>GYSRVL_7_WSPRNG</t>
  </si>
  <si>
    <t>Sonoma CWA Warm Springs Hydro</t>
  </si>
  <si>
    <t>HAASPH_7_PL1X2</t>
  </si>
  <si>
    <t>HAAS PH UNIT 1 &amp; 2 AGGREGATE</t>
  </si>
  <si>
    <t>HALSEY_6_UNIT</t>
  </si>
  <si>
    <t>DEXZEL_1_UNIT</t>
  </si>
  <si>
    <t>DIABLO_7_UNIT 1</t>
  </si>
  <si>
    <t>Diablo Canyon Unit 1</t>
  </si>
  <si>
    <t>DIABLO_7_UNIT 2</t>
  </si>
  <si>
    <t>Diablo Canyon Unit 2</t>
  </si>
  <si>
    <t>NP26 Condition 2 RMR</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</si>
  <si>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</si>
  <si>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</si>
  <si>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</si>
  <si>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</si>
  <si>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</si>
  <si>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</si>
  <si>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</si>
  <si>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</si>
  <si>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</si>
  <si>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</si>
  <si>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</si>
  <si>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</si>
  <si>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</si>
  <si>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</si>
  <si>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</si>
  <si>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</si>
  <si>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</si>
  <si>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</si>
  <si>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</si>
  <si>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</si>
  <si>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</si>
  <si>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</si>
  <si>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</si>
  <si>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</si>
  <si>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</si>
  <si>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</si>
  <si>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</si>
  <si>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EGATE_7_NOCITY</t>
  </si>
  <si>
    <t>NORTH CITY UNIT (EASTGATE)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</si>
  <si>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</si>
  <si>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</si>
  <si>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</si>
  <si>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</si>
  <si>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</si>
  <si>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</si>
  <si>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</si>
  <si>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</si>
  <si>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</si>
  <si>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</si>
  <si>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</si>
  <si>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</si>
  <si>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</si>
  <si>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</si>
  <si>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</si>
  <si>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</si>
  <si>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</si>
  <si>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</si>
  <si>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</si>
  <si>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</si>
  <si>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</si>
  <si>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</si>
  <si>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</si>
  <si>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</si>
  <si>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</si>
  <si>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</si>
  <si>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</si>
  <si>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INDIGO_1_UNIT 3</t>
  </si>
  <si>
    <t>INDIGO PEAKER UNIT 3</t>
  </si>
  <si>
    <t>INDVLY_1_UNITS</t>
  </si>
  <si>
    <t>INDIAN VALLEY HYDRO</t>
  </si>
  <si>
    <t>INSKIP_2_UNIT</t>
  </si>
  <si>
    <t>INSKIP HYDRO</t>
  </si>
  <si>
    <t>INTTRB_6_UNIT</t>
  </si>
  <si>
    <t>JOHANN_6_QFA1</t>
  </si>
  <si>
    <t>JVENTR_2_QFUNTS</t>
  </si>
  <si>
    <t>KANAKA_1_UNIT</t>
  </si>
  <si>
    <t>KANAKA</t>
  </si>
  <si>
    <t>KEARNY_7_KY1</t>
  </si>
  <si>
    <t>KEARNY GAS TURBINE UNIT 1</t>
  </si>
  <si>
    <t>KEARNY_7_KY2</t>
  </si>
  <si>
    <t>KEARNY GT2 AGGREGATE</t>
  </si>
  <si>
    <t>KEARNY_7_KY3</t>
  </si>
  <si>
    <t>KEARNY GT3 AGGREGATE</t>
  </si>
  <si>
    <t>KEKAWK_6_UNIT</t>
  </si>
  <si>
    <t>ETIWND_7_UNIT 4</t>
  </si>
  <si>
    <t>ETIWANDA GEN STA. UNIT 4</t>
  </si>
  <si>
    <t>EXCHEC_7_UNIT 1</t>
  </si>
  <si>
    <t>EXCHEQUER HYDRO</t>
  </si>
  <si>
    <t>FAIRHV_6_UNIT</t>
  </si>
  <si>
    <t>FAIRHAVEN POWER CO.</t>
  </si>
  <si>
    <t>FELLOW_7_QFUNTS</t>
  </si>
  <si>
    <t>Fellow QF Aggregate</t>
  </si>
  <si>
    <t>FLOWD2_2_FPLWND</t>
  </si>
  <si>
    <t>DIABLO WINDS</t>
  </si>
  <si>
    <t>FLOWD2_2_UNIT 1</t>
  </si>
  <si>
    <t>FMEADO_6_HELLHL</t>
  </si>
  <si>
    <t>FMEADO_7_UNIT</t>
  </si>
  <si>
    <t>FRENCH MEADOWS HYDRO</t>
  </si>
  <si>
    <t>FORBST_7_UNIT 1</t>
  </si>
  <si>
    <t>FORBESTOWN HYDRO</t>
  </si>
  <si>
    <t>FORKBU_6_UNIT</t>
  </si>
  <si>
    <t>FRIANT_6_UNITS</t>
  </si>
  <si>
    <t>FRIANT DAM</t>
  </si>
  <si>
    <t>FRITO_1_LAY</t>
  </si>
  <si>
    <t>FRITO-LAY</t>
  </si>
  <si>
    <t>FTSWRD_7_QFUNTS</t>
  </si>
  <si>
    <t>FULTON_1_QF</t>
  </si>
  <si>
    <t>SMALL QF AGGREGATION - ZENIA</t>
  </si>
  <si>
    <t>GALE_1_SEGS1</t>
  </si>
  <si>
    <t>GARNET_1_UNITS</t>
  </si>
  <si>
    <t>GATES_6_PL1X2</t>
  </si>
  <si>
    <t>Gates Peaker</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</si>
  <si>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</si>
  <si>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</si>
  <si>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</si>
  <si>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</si>
  <si>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</si>
  <si>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</si>
  <si>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</si>
  <si>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</si>
  <si>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</si>
  <si>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</si>
  <si>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</si>
  <si>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</si>
  <si>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</si>
  <si>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</si>
  <si>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</si>
  <si>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</si>
  <si>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</si>
  <si>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</si>
  <si>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</si>
  <si>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</si>
  <si>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</si>
  <si>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</si>
  <si>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GOLETA_6_ELLWOD</t>
  </si>
  <si>
    <t>ELLWOOD ENERGY SUPPORT FACILITY</t>
  </si>
  <si>
    <t>GOLETA_6_EXGEN</t>
  </si>
  <si>
    <t>GOLETA_6_GAVOTA</t>
  </si>
  <si>
    <t>Point Arguello Pipeline Company</t>
  </si>
  <si>
    <t>GRIZLY_1_UNIT 1</t>
  </si>
  <si>
    <t>GRIZZLY HYDRO</t>
  </si>
  <si>
    <t>GRNLF1_1_UNITS</t>
  </si>
  <si>
    <t>GREENLEAF #1 COGEN AGGREGATE</t>
  </si>
  <si>
    <t>GRNLF2_1_UNIT</t>
  </si>
  <si>
    <t>GREENLEAF II COGEN</t>
  </si>
  <si>
    <t>GRNVLY_7_SCLAND</t>
  </si>
  <si>
    <t>GRZZLY_1_BERKLY</t>
  </si>
  <si>
    <t>OXBOW GEOTHERMAL CORPORATION</t>
  </si>
  <si>
    <t>CONTROL QFS</t>
  </si>
  <si>
    <t>Kumeyaay Wind Farm</t>
  </si>
  <si>
    <t>SANTA CLARA CO-GEN</t>
  </si>
  <si>
    <t>Marina Land Fill Gas</t>
  </si>
  <si>
    <t>DAVIS_7_MNMETH</t>
  </si>
  <si>
    <t>MM Yolo Power LLC</t>
  </si>
  <si>
    <t>DEADCK_1_UNIT</t>
  </si>
  <si>
    <t>DELTA ENERGY CENTER AGGREGATE</t>
  </si>
  <si>
    <t>DEVERS QFS</t>
  </si>
  <si>
    <t>DAI / OILDALE , INC.</t>
  </si>
  <si>
    <t>DOUBLE "C" LIMITED</t>
  </si>
  <si>
    <t>DREWS_6_PL1X4</t>
  </si>
  <si>
    <t>DONALD VON RAESFELD POWER PROJECT</t>
  </si>
  <si>
    <t>EASTWD_7_UNIT</t>
  </si>
  <si>
    <t>EASTWOOD PUMP-GEN</t>
  </si>
  <si>
    <t>EDMONS_2_NSPIN</t>
  </si>
  <si>
    <t>ELLIS QFS</t>
  </si>
  <si>
    <t>ETIWANDA QFS</t>
  </si>
  <si>
    <t>SMALL QF AGGREGATION - LIVERMORE</t>
  </si>
  <si>
    <t>HYPOWER, INC. (FORKS OF BUTTE)</t>
  </si>
  <si>
    <t>SUNRAY ENERGY, INC. - SEGS 1</t>
  </si>
  <si>
    <t>GARNET GREEN POWER PROJECT AGGREGATE</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</si>
  <si>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</si>
  <si>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</si>
  <si>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</si>
  <si>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</si>
  <si>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</si>
  <si>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</si>
  <si>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</si>
  <si>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</si>
  <si>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</si>
  <si>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</si>
  <si>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</si>
  <si>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</si>
  <si>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</si>
  <si>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</si>
  <si>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</si>
  <si>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</si>
  <si>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</si>
  <si>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</si>
  <si>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</si>
  <si>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</si>
  <si>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</si>
  <si>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HICKS_7_GUADLP</t>
  </si>
  <si>
    <t>GAS RECOVERY SYS. (GUADALUPE)</t>
  </si>
  <si>
    <t>HIDSRT_2_UNITS</t>
  </si>
  <si>
    <t>HIGH DESERT POWER PROJECT AGGREGATE</t>
  </si>
  <si>
    <t>HIGGNS_7_QFUNTS</t>
  </si>
  <si>
    <t>HINSON_6_CARBGN</t>
  </si>
  <si>
    <t>BP WILMINGTON CALCINER</t>
  </si>
  <si>
    <t>HINSON_6_LBECH1</t>
  </si>
  <si>
    <t>HINSON_6_LBECH2</t>
  </si>
  <si>
    <t>HINSON_6_LBECH3</t>
  </si>
  <si>
    <t>HINSON_6_LBECH4</t>
  </si>
  <si>
    <t>HINSON_6_SERRGN</t>
  </si>
  <si>
    <t>HIWAY_7_ACANYN</t>
  </si>
  <si>
    <t>GAS RECOVERY(AMERICA CANYON)</t>
  </si>
  <si>
    <t>HMLTBR_6_UNITS</t>
  </si>
  <si>
    <t>HAMILTON BRANCH PH (AGGREGATE)</t>
  </si>
  <si>
    <t>HNTGBH_7_UNIT 1</t>
  </si>
  <si>
    <t>HUNTINGTON BEACH GEN STA. UNIT 1</t>
  </si>
  <si>
    <t>HNTGBH_7_UNIT 2</t>
  </si>
  <si>
    <t>HUNTINGTON BEACH GEN STA. UNIT 2</t>
  </si>
  <si>
    <t>HOLGAT_1_BORAX</t>
  </si>
  <si>
    <t>HOLGAT_1_MOGEN</t>
  </si>
  <si>
    <t>HUMBSB_1_QF</t>
  </si>
  <si>
    <t>SMALL QF AGGREGATION - TRINITY</t>
  </si>
  <si>
    <t>HYTTHM_2_UNITS</t>
  </si>
  <si>
    <t>HYATT-THERMALITO PUMP-GEN (AGGREGATE)</t>
  </si>
  <si>
    <t>IGNACO_1_QF</t>
  </si>
  <si>
    <t>SMALL QF AGGREGATION - VALLEJO/DINSMORE</t>
  </si>
  <si>
    <t>INDIGO_1_UNIT 1</t>
  </si>
  <si>
    <t>INDIGO PEAKER UNIT 1</t>
  </si>
  <si>
    <t>INDIGO_1_UNIT 2</t>
  </si>
  <si>
    <t>INDIGO PEAKER UNIT 2</t>
  </si>
  <si>
    <t>MIRLOM_2_CORONA</t>
  </si>
  <si>
    <t>MWD Corona Hydroelectric Recovery Plant</t>
  </si>
  <si>
    <t>MIRLOM_2_TEMESC</t>
  </si>
  <si>
    <t>MWD Temescal Hydroelectric Recovery Plan</t>
  </si>
  <si>
    <t>CORONA ENERGY PARTNERS LTD.</t>
  </si>
  <si>
    <t>MOJAVE_1_SIPHON</t>
  </si>
  <si>
    <t>MOJAVE SIPHON POWER PLANT</t>
  </si>
  <si>
    <t>MOORPARK QFS</t>
  </si>
  <si>
    <t>OGDEN POWER PACIFIC, INC.(MT LASSEN)</t>
  </si>
  <si>
    <t>Mountain View Power Project III</t>
  </si>
  <si>
    <t>COSO POWER DEVELOPER (NAVY II) AGGREGATE</t>
  </si>
  <si>
    <t>NEWARK 1 QF</t>
  </si>
  <si>
    <t>OLINDA_2_COYCRK</t>
  </si>
  <si>
    <t xml:space="preserve">MWD Coyote Creek Hydroelectric Recovery </t>
  </si>
  <si>
    <t>OLINDA QFS</t>
  </si>
  <si>
    <t>OGDEN POWER PACIFIC, INC. (OROVILLE)</t>
  </si>
  <si>
    <t>STS HYDROPOWER LTD. (KEKAWAKA)</t>
  </si>
  <si>
    <t>KELYRG_6_UNIT</t>
  </si>
  <si>
    <t>KELLY RIDGE HYDRO</t>
  </si>
  <si>
    <t>KERKH1_7_UNIT 1</t>
  </si>
  <si>
    <t>KERKHOFF PH 1 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</si>
  <si>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</si>
  <si>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</si>
  <si>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</si>
  <si>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</si>
  <si>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</si>
  <si>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</si>
  <si>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</si>
  <si>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</si>
  <si>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GEYSERS AIDLIN AGGREGATE</t>
  </si>
  <si>
    <t>ANTELOPE QFS</t>
  </si>
  <si>
    <t>WATSON COGENERATION COMPANY</t>
  </si>
  <si>
    <t>BANKPP_2_NSPIN</t>
  </si>
  <si>
    <t>BARRE QFS</t>
  </si>
  <si>
    <t>GEYSERS BEAR CANYON AGGREGATE</t>
  </si>
  <si>
    <t>BIGCRK_2_EXESWD</t>
  </si>
  <si>
    <t>COSO ENERGY DEVELOPERS (BLM)</t>
  </si>
  <si>
    <t>Feather River Energy Center, Unit #1</t>
  </si>
  <si>
    <t>BAKER STATION ASSOCIATES, LP HYDRO</t>
  </si>
  <si>
    <t>Shiloh I Wind Project</t>
  </si>
  <si>
    <t>BRDSLD_2_SHILO2</t>
  </si>
  <si>
    <t>SHILOH WIND PROJECT 2</t>
  </si>
  <si>
    <t>Wintec Energy, Ltd.</t>
  </si>
  <si>
    <t>COSO Finance Partners (Navy 1)</t>
  </si>
  <si>
    <t>Rancho Penasquitos Hydro Facility</t>
  </si>
  <si>
    <t>CENTER QFS</t>
  </si>
  <si>
    <t>CENTER_2_RHONDO</t>
  </si>
  <si>
    <t>MWD Rio Hondo Hydroelectric Recovery Pla</t>
  </si>
  <si>
    <t>CENTRY_6_PL1X4</t>
  </si>
  <si>
    <t>CHEVRON U.S.A. UNITS 1 &amp; 2 AGGREGATE</t>
  </si>
  <si>
    <t>CHICAGO PARK 1, BEAR RIVER CA</t>
  </si>
  <si>
    <t>CHINO QFS</t>
  </si>
  <si>
    <t>O.L.S. ENERGY COMPANY -- CHINO</t>
  </si>
  <si>
    <t>SIMPSON PAPER</t>
  </si>
  <si>
    <t>VICTOR QFS</t>
  </si>
  <si>
    <t>VILLPK_2_VALLYV</t>
  </si>
  <si>
    <t>MWD Valley View Hydroelectric Recovery P</t>
  </si>
  <si>
    <t>VINCENT QFS</t>
  </si>
  <si>
    <t>Oasis Power Plant</t>
  </si>
  <si>
    <t>VISTA QFS</t>
  </si>
  <si>
    <t>L.A. COUNTY SANITATION DISTRICT</t>
  </si>
  <si>
    <t>WEST FORD FLAT AGGREGATE</t>
  </si>
  <si>
    <t>Wishon/San Joaquin  #1-A AGGREGATE</t>
  </si>
  <si>
    <t>BUENA VISTA ENERGY, LLC</t>
  </si>
  <si>
    <t>Wolfskill Energy Center, Unit #1</t>
  </si>
  <si>
    <t>Yuba City Energy Center (Calpine)</t>
  </si>
  <si>
    <t>ZOND WINDSYSTEMS INC.</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</si>
  <si>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</si>
  <si>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</si>
  <si>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</si>
  <si>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</si>
  <si>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</si>
  <si>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</si>
  <si>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</si>
  <si>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</si>
  <si>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</si>
  <si>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</si>
  <si>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</si>
  <si>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</si>
  <si>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</si>
  <si>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</si>
  <si>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GOLETA QFS</t>
  </si>
  <si>
    <t>EXXON COMPANY USA</t>
  </si>
  <si>
    <t>SANTA CRUZ LANDFILL GENERATING PLANT</t>
  </si>
  <si>
    <t>PE - BERKELEY, INC.</t>
  </si>
  <si>
    <t>GEYSERS UNITS 5 &amp; 6 AGGREGATE</t>
  </si>
  <si>
    <t>GEYSERS UNITS 7 &amp; 8 AGGREGATE</t>
  </si>
  <si>
    <t>CITY OF LONG BEACH</t>
  </si>
  <si>
    <t>MOJAVE COGENERATION CO. LP</t>
  </si>
  <si>
    <t>Intl Wind Turb Research (Dinosaur Point)</t>
  </si>
  <si>
    <t>JOHANNA QF</t>
  </si>
  <si>
    <t>TRES VAQUEROS WIND QF UNITS</t>
  </si>
  <si>
    <t>King City Energy Center, Unit #1</t>
  </si>
  <si>
    <t>LUZ SOLAR PARTNERS 3-7 AGGREGATE</t>
  </si>
  <si>
    <t>LUZ SOLAR PARTNERS 8-9 AGGREGATE</t>
  </si>
  <si>
    <t>LACIEN_2_VENICE</t>
  </si>
  <si>
    <t>MWD Venice Hydroelectric Recovery Plant</t>
  </si>
  <si>
    <t>LA FRESA QFS</t>
  </si>
  <si>
    <t>LAGUNA BELL QFS</t>
  </si>
  <si>
    <t>LA PALOMA GENERATING PLANT, UNIT #4</t>
  </si>
  <si>
    <t>Pastoria Energy Facility</t>
  </si>
  <si>
    <t>CARSON COGENERATION COMPANY</t>
  </si>
  <si>
    <t>LIGHTHIPE QFS</t>
  </si>
  <si>
    <t>Lambie Energy Center, Unit #1</t>
  </si>
  <si>
    <t>Creed Energy Center, Unit #1</t>
  </si>
  <si>
    <t>Goose Haven Energy Center, Unit #1</t>
  </si>
  <si>
    <t>Los Medanos Energy Center AGGREGATE</t>
  </si>
  <si>
    <t>ACE COGENERATION</t>
  </si>
  <si>
    <t>MESA QFS</t>
  </si>
  <si>
    <t>Metcalf Energy Center</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</si>
  <si>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</si>
  <si>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</si>
  <si>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</si>
  <si>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</si>
  <si>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</si>
  <si>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</si>
  <si>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</si>
  <si>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</si>
  <si>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</si>
  <si>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</si>
  <si>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</si>
  <si>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</si>
  <si>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</si>
  <si>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</si>
  <si>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</si>
  <si>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</si>
  <si>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</si>
  <si>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</si>
  <si>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</si>
  <si>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</si>
  <si>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</si>
  <si>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</si>
  <si>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LSE Capacity Contract Identifier</t>
  </si>
  <si>
    <t xml:space="preserve">Scheduling Resource ID </t>
  </si>
  <si>
    <t>PADUA QFS</t>
  </si>
  <si>
    <t>Cooperatively Owned Back Up Generator</t>
  </si>
  <si>
    <t>PIT PH 3 UNITS 1, 2 &amp; 3 AGGREGATE</t>
  </si>
  <si>
    <t>PWEST_1_UNIT</t>
  </si>
  <si>
    <t>PACIFIC WEST 1 WIND GENERATION</t>
  </si>
  <si>
    <t>RECTOR QFS</t>
  </si>
  <si>
    <t>RIO HONDO QFS</t>
  </si>
  <si>
    <t>Riverview Energy Center (GP Antioch)</t>
  </si>
  <si>
    <t>Riverside Energy Res. Ctr Unit 1</t>
  </si>
  <si>
    <t>Riverside Energy Res. Ctr Unit 2</t>
  </si>
  <si>
    <t>SPRINGS GENERATION PROJECT AGGREGATE</t>
  </si>
  <si>
    <t>COUNTY OF LOS ANGELES -- PITCHLE</t>
  </si>
  <si>
    <t>SAUGUS QFS</t>
  </si>
  <si>
    <t>SAN BERADINO QFS</t>
  </si>
  <si>
    <t>NORTH AMERICAN ARGUS</t>
  </si>
  <si>
    <t>NORTH AMERICAN WESTEND</t>
  </si>
  <si>
    <t>SEA WEST WIND QF AGGREGATION</t>
  </si>
  <si>
    <t>SUNRAY ENERGY, INC. - SEGS 2</t>
  </si>
  <si>
    <t>SANTA MARIA COGEN</t>
  </si>
  <si>
    <t>RIPON COGENERATION, INC.</t>
  </si>
  <si>
    <t>SONOMA POWER PLANT</t>
  </si>
  <si>
    <t>E.F. OXNARD INCORPORATED</t>
  </si>
  <si>
    <t>PROCTER  AND  GAMBLE OXNARD II</t>
  </si>
  <si>
    <t>SANTA CLARA QFS</t>
  </si>
  <si>
    <t>WILLIAMETTE</t>
  </si>
  <si>
    <t>SPBURN_7_SNOWMT</t>
  </si>
  <si>
    <t>SPRINGVILLE QFS</t>
  </si>
  <si>
    <t>MIDWAY SUNSET COGENERATION PLANT</t>
  </si>
  <si>
    <t>SUTTER POWER PLANT AGGREGATE</t>
  </si>
  <si>
    <t>SYCAMORE COGENNERATION AGGREGATE</t>
  </si>
  <si>
    <t>UKIAH LAKE MENDOCINO HYDRO</t>
  </si>
  <si>
    <t>US WIND POWER#1(WALKER)</t>
  </si>
  <si>
    <t>US WIND POWER#2(PATTERSON)</t>
  </si>
  <si>
    <t>US WIND POWER#4(RALPH)</t>
  </si>
  <si>
    <t>US WIND POWER(RUSSELL)</t>
  </si>
  <si>
    <t>GREEN RIDGE POWER LLC (FRICK)</t>
  </si>
  <si>
    <t>VALLEY_5_PERRIS</t>
  </si>
  <si>
    <t>MWD Perris Hydroelectric Recovery Plant</t>
  </si>
  <si>
    <t>VALLEY_5_REDMTN</t>
  </si>
  <si>
    <t xml:space="preserve">MWD Red Mountain Hydroelectric Recovery </t>
  </si>
  <si>
    <t>WM Energy, El Sobrante Landfill</t>
  </si>
  <si>
    <t>VESTAL QFS</t>
  </si>
  <si>
    <t>RIO BRAVO JASMIN</t>
  </si>
  <si>
    <t>Chino RT Solar 1</t>
  </si>
  <si>
    <t>ELCAJN_6_LM6K</t>
  </si>
  <si>
    <t>FLOWD1_6_ALTPP1</t>
  </si>
  <si>
    <t>ALTAMONT POWER LLC (PARTNERS 1)</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</si>
  <si>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</si>
  <si>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</si>
  <si>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</si>
  <si>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</si>
  <si>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</si>
  <si>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</si>
  <si>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</si>
  <si>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</si>
  <si>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</si>
  <si>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</si>
  <si>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</si>
  <si>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</si>
  <si>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</si>
  <si>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</si>
  <si>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</si>
  <si>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USWNDR_2_SMUD</t>
  </si>
  <si>
    <t>SOLANO WIND FARM</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</si>
  <si>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</si>
  <si>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</si>
  <si>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</si>
  <si>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</si>
  <si>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</si>
  <si>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</si>
  <si>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</si>
  <si>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</si>
  <si>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CEC Adjustment for Plausibility/Migrating load</t>
  </si>
  <si>
    <t>Other PG&amp;E Areas</t>
  </si>
  <si>
    <t>CDWR07_2_GEN</t>
  </si>
  <si>
    <t>CHWCHL_1_BIOMAS</t>
  </si>
  <si>
    <t>Chow II Biomass to Energy</t>
  </si>
  <si>
    <t>DOSMGO_2_NSPIN</t>
  </si>
  <si>
    <t>ELNIDP_6_BIOMAS</t>
  </si>
  <si>
    <t>El Nido Biomass to Energy</t>
  </si>
  <si>
    <t>GARNET_1_WIND</t>
  </si>
  <si>
    <t>GARNET WIND ENERGY CENTER</t>
  </si>
  <si>
    <t>INLDEM_5_UNIT 1</t>
  </si>
  <si>
    <t>TEXACO EXPLORATION &amp; PROD (SE KERN RIVER</t>
  </si>
  <si>
    <t>VESTAL_2_KERN</t>
  </si>
  <si>
    <t>KERN RIVER PH 3 UNITS 1 &amp; 2 AGGREGATE</t>
  </si>
  <si>
    <t>SIERRA POWER CORPORATION</t>
  </si>
  <si>
    <t>The Summary Tab of the Local RA template is now entirely automated.  The LSE is not to fill in any information.  Once the LSE has input its resource information into the supporting Physical Resource tab,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</si>
  <si>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t>F. Worksheet on Additional Local Resources List</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</si>
  <si>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</si>
  <si>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</si>
  <si>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</si>
  <si>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</si>
  <si>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</si>
  <si>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Blythe Solar 1 Project</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</si>
  <si>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</si>
  <si>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</si>
  <si>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</si>
  <si>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</si>
  <si>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</si>
  <si>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</si>
  <si>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</si>
  <si>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</si>
  <si>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</si>
  <si>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</si>
  <si>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</si>
  <si>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</si>
  <si>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</si>
  <si>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</si>
  <si>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</si>
  <si>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</si>
  <si>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r>
      <t xml:space="preserve">Min. Hours </t>
    </r>
    <r>
      <rPr>
        <sz val="12"/>
        <rFont val="Times New Roman"/>
        <family val="1"/>
      </rPr>
      <t>- The minimum number of hours in the RA filing month that the RA resource is contractually or physically available and capable of operating at its Qualifying Capacity during peak load hours to meet the LSE’s RAR obligation.  For contracts with unrestricted availability, please do not enter '720' or '744'.  Please enter "all".  This column is for informational purposes only, and does not affect compliance.</t>
    </r>
  </si>
  <si>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</si>
  <si>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</si>
  <si>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</si>
  <si>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</si>
  <si>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</si>
  <si>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</si>
  <si>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</si>
  <si>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</si>
  <si>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</si>
  <si>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</si>
  <si>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</si>
  <si>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</si>
  <si>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</si>
  <si>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</si>
  <si>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</si>
  <si>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</si>
  <si>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</si>
  <si>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</si>
  <si>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</si>
  <si>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</si>
  <si>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VEDDER_1_SEKERN</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</si>
  <si>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</si>
  <si>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</si>
  <si>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</si>
  <si>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</si>
  <si>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</si>
  <si>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</si>
  <si>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</si>
  <si>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</si>
  <si>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</si>
  <si>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</si>
  <si>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</si>
  <si>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</si>
  <si>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</si>
  <si>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</si>
  <si>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</si>
  <si>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</si>
  <si>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</si>
  <si>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</si>
  <si>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</si>
  <si>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</si>
  <si>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</si>
  <si>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</si>
  <si>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</si>
  <si>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</si>
  <si>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In accordance with D.10-06-036 LSEs are no longer obligated to list all local resources under their control in their RA filing.  Instead LSE are to submit a list of all local resources they control (via ownership or contract) that are not listed as RA resources and committed to the CAISO up to their full NQC in the year-ahead local filing. This "Additional Local Resource list" must be sent to the CPUC, CAISO, and CEC.  LSEs are now able to commit resources from there additional local resource list as RA resources in order to meet residual collective local deficiencies identified by CAISO.</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</si>
  <si>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</si>
  <si>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</si>
  <si>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</si>
  <si>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</si>
  <si>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</si>
  <si>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</si>
  <si>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Summary Table 4, Total Claimed Resource Adequacy Capacity in Bay Local Area (MW)</t>
  </si>
  <si>
    <t>SAUGUS_7_CHIQCN</t>
  </si>
  <si>
    <t>Chiquita Canyon Landfill Fac</t>
  </si>
  <si>
    <t>SISQUC_1_SMARIA</t>
  </si>
  <si>
    <t>Santa Maria II LFG Power Plant</t>
  </si>
  <si>
    <t>Vaca-Dixon Solar Station</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</si>
  <si>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</si>
  <si>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</si>
  <si>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</si>
  <si>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</si>
  <si>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</si>
  <si>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</si>
  <si>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</si>
  <si>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</si>
  <si>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Barre Peaker</t>
  </si>
  <si>
    <t>BLULKE_6_BLUELK</t>
  </si>
  <si>
    <t>Blue Lake Power</t>
  </si>
  <si>
    <t>BRDSLD_2_MTZUMA</t>
  </si>
  <si>
    <t>FPL Energy Montezuma Wind</t>
  </si>
  <si>
    <t>Blythe Energy Center</t>
  </si>
  <si>
    <t>Center Peaker</t>
  </si>
  <si>
    <t>CHILLS_1_SYCENG</t>
  </si>
  <si>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</si>
  <si>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</si>
  <si>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</si>
  <si>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</si>
  <si>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</si>
  <si>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</si>
  <si>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</si>
  <si>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</si>
  <si>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</si>
  <si>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</si>
  <si>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</si>
  <si>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</si>
  <si>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</si>
  <si>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</si>
  <si>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San Diego-IV</t>
  </si>
  <si>
    <t>Coincident Peak Demand</t>
  </si>
  <si>
    <t xml:space="preserve">CEC Coincident Peak Estimate for Comparison </t>
  </si>
  <si>
    <t>Big Creek-Ventura</t>
  </si>
  <si>
    <t xml:space="preserve">Table 3 - Other Allocations (MW) </t>
  </si>
  <si>
    <t>Bay Area</t>
  </si>
  <si>
    <t xml:space="preserve">Scheduling Resource ID – The CAISO-assigned Scheduling Resource ID for this resource, either aggregate or unit specific.  The LSE is to select the appropriate Resource ID from the drop down list that is linked to the ID and Area spreadsheet.  The ID and Area tab is based on the CAISO's  2013 NQC list.  </t>
  </si>
  <si>
    <t xml:space="preserve">Table 1: Results of Energy Commission Review and Adjustment to the 2014 Year-Ahead Load Forecast of </t>
  </si>
  <si>
    <t>2014 Local RA</t>
  </si>
  <si>
    <t xml:space="preserve">Worksheet III.  RESOURCES </t>
  </si>
  <si>
    <t xml:space="preserve">III. Flexible Resources </t>
  </si>
  <si>
    <t>Flexible RA target for 2014</t>
  </si>
  <si>
    <t xml:space="preserve">Monthly Allocated Flexible Target </t>
  </si>
  <si>
    <t xml:space="preserve">
"Met target" when at or above target , "Below Target" when below target</t>
  </si>
  <si>
    <t>RA Compliance Period Covered by this Filing - 2014 Local &amp; Flexible RA</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</si>
  <si>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</si>
  <si>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</si>
  <si>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The Year-Ahead Local/Flexibility RA Template is designed to assure that each Load Serving Entity (“LSE”) owns or contracts for sufficient capacity to meet its Local Resource Adequacy obligation (Local RA)and its Flexible RA targets for 2014.  Each LSE must use this template to submit a Year-ahead 2014 Local &amp; Flexibility RA Filing in the form and schedule described in the 2014 RA Guide.  Please consult the RA Filing Guide for more detail regarding 2014 implementation, as some things have changed.</t>
  </si>
  <si>
    <t>Instructions for Year-ahead Local and Flexible RA Reporting Template</t>
  </si>
  <si>
    <t xml:space="preserve">No load migration adjustments will be made between the issuance of LSE Allocations for 2014 compliance year that are included in this template and the 2014 Final System and Local RA Filing.  </t>
  </si>
  <si>
    <t>The information for the ID and Local Area tab is taken from the Final CAISO NQC list for 2014 compliance year.  That list is now published on the CPUC website at this link: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list that are currently left blank.  The LSE may enter information into those blank rows, or add rows in between these blank rows, in order to add new resources to the list.  The LSE is to add the new Scheduling Resource ID and the applicable Zonal RA Designation (South, North).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periodic update will be added at the next update.</t>
  </si>
  <si>
    <r>
      <t xml:space="preserve">Table 2 shows the sum of Resource Adequacy Capacity reported for the Big Creek/Ventura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for that area,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</si>
  <si>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3 shows the sum of Resource Adequacy Capacity reported for the San Diego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</si>
  <si>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4 shows the sum of Resource Adequacy Capacity reported for the Greater Bay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</si>
  <si>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5 shows the sum of Resource Adequacy Capacity reported for the Other PG&amp;E Local Areas.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</si>
  <si>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2014; please do not restrict entries to units the LSE will count towards their own Local RAR.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</si>
  <si>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"Additional Local Resource list" tab.  </t>
  </si>
  <si>
    <t xml:space="preserve">Pursuant to D.13-06-024 LSEs are now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</si>
  <si>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r>
      <t>Capacity Effective End Date –</t>
    </r>
    <r>
      <rPr>
        <sz val="12"/>
        <rFont val="Times New Roman"/>
        <family val="1"/>
      </rPr>
      <t xml:space="preserve">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2014 and last through December 31 2014 end on 12/31/2014, not just the last day of the month.  Even if capacity levels change per month, please do not just list the last day of the current RA month.</t>
    </r>
  </si>
  <si>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2014 and last through December 31 2014 start 1/1/2014.</t>
    </r>
  </si>
  <si>
    <r>
      <t xml:space="preserve">Full NQC value of Resource: </t>
    </r>
    <r>
      <rPr>
        <sz val="12"/>
        <rFont val="Times New Roman"/>
        <family val="1"/>
      </rPr>
      <t>The full NQC of the resource, as listed by the Final 2014 NQC list posted to the CPUC website</t>
    </r>
  </si>
  <si>
    <t>Pursuant to D.13-06-024 LSEs are now required to make a year-ahead and month ahead showing of flexible capacity for each month of the compliance year consistent with current system Resource Adequacy showings.   LSE are to report all of their committed flexible resources to meet the LSE’s allocated flexible capacity target.  The template is only for the Year-ahead flexible resource showing. For Monthly Flexible Resource showing please use the system template and consult the 2014 RA guide.</t>
  </si>
  <si>
    <t>ALPSLR_1_NTHSLR</t>
  </si>
  <si>
    <t>ALPSLR_1_SPSSLR</t>
  </si>
  <si>
    <t>ALT6DN_2_WIND7</t>
  </si>
  <si>
    <t>ALT6DS_2_WIND9</t>
  </si>
  <si>
    <t>AVSOLR_2_SOLAR</t>
  </si>
  <si>
    <t>BRDSLD_2_SHLO3B</t>
  </si>
  <si>
    <t>Shiloh IV Wind Project</t>
  </si>
  <si>
    <t>BREGGO_6_SOLAR</t>
  </si>
  <si>
    <t>NRG Borrego Solar One</t>
  </si>
  <si>
    <t>BUCKWD_1_NPALM1</t>
  </si>
  <si>
    <t>North Palm Springs 1A</t>
  </si>
  <si>
    <t>CATLNA_2_SOLAR</t>
  </si>
  <si>
    <t>Catalina Solar - Phases 1 and 2</t>
  </si>
  <si>
    <t>COCOPP_2_CTG1</t>
  </si>
  <si>
    <t>GENON MARSH LANDING GEN STATION UNIT 1</t>
  </si>
  <si>
    <t>COCOPP_2_CTG2</t>
  </si>
  <si>
    <t>GENON MARSH LANDING GEN STATION UNIT 2</t>
  </si>
  <si>
    <t>COCOPP_2_CTG3</t>
  </si>
  <si>
    <t>GENON MARSH LANDING GEN STATION UNIT 3</t>
  </si>
  <si>
    <t>COCOPP_2_CTG4</t>
  </si>
  <si>
    <t>GENON MARSH LANDING GEN STATION UNIT 4</t>
  </si>
  <si>
    <t>CONTRL_1_CASAD3</t>
  </si>
  <si>
    <t>Mammoth G3</t>
  </si>
  <si>
    <t>ELSEGN_2_UN1011</t>
  </si>
  <si>
    <t>ELSEGN_2_UN2021</t>
  </si>
  <si>
    <t>JAWBNE_2_NSRWND</t>
  </si>
  <si>
    <t>KELSO_2_UNITS</t>
  </si>
  <si>
    <t xml:space="preserve">Los Esteros Expansion </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</si>
  <si>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</si>
  <si>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</si>
  <si>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</si>
  <si>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</si>
  <si>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</si>
  <si>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</si>
  <si>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</si>
  <si>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</si>
  <si>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</si>
  <si>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</si>
  <si>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</si>
  <si>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</si>
  <si>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</si>
  <si>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</si>
  <si>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</si>
  <si>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</si>
  <si>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</si>
  <si>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</si>
  <si>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</si>
  <si>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</si>
  <si>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</si>
  <si>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</si>
  <si>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</si>
  <si>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</si>
  <si>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</si>
  <si>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</si>
  <si>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</si>
  <si>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</si>
  <si>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</si>
  <si>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</si>
  <si>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</si>
  <si>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</si>
  <si>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</si>
  <si>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</si>
  <si>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</si>
  <si>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</si>
  <si>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</si>
  <si>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</si>
  <si>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</si>
  <si>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</si>
  <si>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</si>
  <si>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</si>
  <si>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</si>
  <si>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</si>
  <si>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</si>
  <si>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</si>
  <si>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</si>
  <si>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CAVLSR_2_BSOLAR</t>
  </si>
  <si>
    <t>HURON_6_SOLAR</t>
  </si>
  <si>
    <t>OAK C_1_EBMUD</t>
  </si>
  <si>
    <t xml:space="preserve">The LSE Allocation spreadsheet is locked and the LSE is not able to change the information.  The LSE received their LSE specific Local RA obligation in a spreadsheet via email with Secure FTP on July 31, 2013.  Data is drawn from this spreadsheet to other parts of the template, and the LSE no longer needs to manually input values.  For purposes of Local RA, LSEs will receive Local RA obligations that are lower than otherwise due to their share of RMR and CAM capacity for which their customers are paying a portion of the cost.  Demand Response year-ahead allocations are also taken off of the Local RA requirement.  </t>
  </si>
  <si>
    <t>Worksheet II.  Additional Flexible Resource List</t>
  </si>
  <si>
    <t>Flexible Resource List</t>
  </si>
  <si>
    <t>COCOPP_7_UNIT 6</t>
  </si>
  <si>
    <t>COCOPP_7_UNIT 7</t>
  </si>
  <si>
    <t>ELSEGN_7_UNIT 3</t>
  </si>
  <si>
    <t>SCHLTE_1_UNITA1</t>
  </si>
  <si>
    <t>SCHLTE_1_UNITA2</t>
  </si>
  <si>
    <t>Table 6- Monthly Flexible Capacity Targets (MW)</t>
  </si>
  <si>
    <t xml:space="preserve">Total Commited Flexible Procurement </t>
  </si>
  <si>
    <t>Jan. MW under contract not commited as Flex RA</t>
  </si>
  <si>
    <t>Feb. MW under contract not commited as Flex RA</t>
  </si>
  <si>
    <t>Mar. MW under contract not commited as Flex RA</t>
  </si>
  <si>
    <t>Apr. MW under contract not commited as Flex RA</t>
  </si>
  <si>
    <t>May MW under contract not commited as Flex RA</t>
  </si>
  <si>
    <t>Jun. MW under contract not commited as Flex RA</t>
  </si>
  <si>
    <t>Jul. MW under contract not commited as Flex RA</t>
  </si>
  <si>
    <t>Aug. MW under contract not commited as Flex RA</t>
  </si>
  <si>
    <t>Sep. MW under contract not commited as Flex RA</t>
  </si>
  <si>
    <t>Oct. MW under contract not commited as Flex RA</t>
  </si>
  <si>
    <t>Nov. MW under contract not commited as Flex RA</t>
  </si>
  <si>
    <t>Dec. MW under contract not commited as Flex RA</t>
  </si>
  <si>
    <t>Summary Table 6, Total Committed Flexible Resource Adequacy Capacity (MW)</t>
  </si>
  <si>
    <t xml:space="preserve">Table 6 shows the sum of Committed Flexible Resource Adequacy Capacity reported for the compliance year.  Resources are tabulated from the flexible resource worksheet by month.  The page calculates the sum of committed flexible resource (MW) for each month and compares those values to the monthly allocated targets. The table then reports whether the LSE has procured sufficient resources to meet the monthly flexible RA targets. </t>
  </si>
  <si>
    <t xml:space="preserve">H. Instructions for the Eligible Flexible Resource Reporting Worksheet </t>
  </si>
  <si>
    <t xml:space="preserve">G. Instructions for the Committed Flexible Resource Reporting Worksheet </t>
  </si>
  <si>
    <t xml:space="preserve">LSEs are required to show all eligible flexible resources in their RA filings.  An eligible flexible resource is a qualified flexible resource under contract for capacity but with no contractual bidding obligation. </t>
  </si>
  <si>
    <t xml:space="preserve">The eligible RA resources listed will be used to collect data on the potential flexible capacity in the LSE’s portfolio.  </t>
  </si>
  <si>
    <t>Full EFC value of Resource</t>
  </si>
  <si>
    <t>In the year-ahead showing of flexible capacity, LSEs are to demonstrate that they met 90% of the flexible capacity target through flexible committed resources. An LSE can show a flexible resource as a system RA resource and a local RA resource if it qualifies as either.</t>
  </si>
  <si>
    <r>
      <rPr>
        <b/>
        <sz val="12"/>
        <rFont val="Times New Roman"/>
        <family val="1"/>
      </rP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2014 and last through December 31 2014 start 1/1/2014.</t>
    </r>
  </si>
  <si>
    <r>
      <rPr>
        <b/>
        <sz val="12"/>
        <rFont val="Times New Roman"/>
        <family val="1"/>
      </rPr>
      <t xml:space="preserve">Capacity Effective End Date </t>
    </r>
    <r>
      <rPr>
        <sz val="12"/>
        <rFont val="Times New Roman"/>
        <family val="1"/>
      </rPr>
      <t>–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2014 and last through December 31 2014 end on 12/31/2014, not just the last day of the month.  Even if capacity levels change per month, please do not just list the last day of the current RA month.</t>
    </r>
  </si>
  <si>
    <r>
      <rPr>
        <b/>
        <sz val="12"/>
        <rFont val="Times New Roman"/>
        <family val="1"/>
      </rPr>
      <t>Full EFC value of Resource</t>
    </r>
    <r>
      <rPr>
        <sz val="12"/>
        <rFont val="Times New Roman"/>
        <family val="1"/>
      </rPr>
      <t>- LSEs are to report each eligible flexible resources full EFC value. This value is located on the Effective Flexible Capacity List posted on the CPUC compliance website- (http://www.cpuc.ca.gov/PUC/energy/Procurement/RA/ra_compliance_materials.htm)</t>
    </r>
  </si>
  <si>
    <r>
      <rPr>
        <b/>
        <sz val="12"/>
        <rFont val="Times New Roman"/>
        <family val="1"/>
      </rPr>
      <t xml:space="preserve">Monthly MW under contract not commited as Flex RA- </t>
    </r>
    <r>
      <rPr>
        <sz val="12"/>
        <rFont val="Times New Roman"/>
        <family val="1"/>
      </rPr>
      <t>LSEs are to report on all their eligible flexible resources for each month of the year.  The value to report for each month is the MW value the resource is under conract for.  Under contract means just a generic RA contract, with no specific bidding requirements on the resource.</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</si>
  <si>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2014 and last through December 31 2014 start 1/1/2014.</t>
    </r>
  </si>
  <si>
    <t>Jan. committed flex.capacity</t>
  </si>
  <si>
    <t>Feb. committed flex.capacity</t>
  </si>
  <si>
    <t>Mar. committed flex.capacity</t>
  </si>
  <si>
    <t>Apr. committed flex.capacity</t>
  </si>
  <si>
    <t>May committed flex.capacity</t>
  </si>
  <si>
    <t>Jun. committed flex.capacity</t>
  </si>
  <si>
    <t>Jul. committed flex.capacity</t>
  </si>
  <si>
    <t>Aug. committed flex.capacity</t>
  </si>
  <si>
    <t>Sep. committed flex.capacity</t>
  </si>
  <si>
    <t>Oct. committed flex.capacity</t>
  </si>
  <si>
    <t>Nov. committed flex.capacity</t>
  </si>
  <si>
    <t>Dec. committed flex.capacity</t>
  </si>
  <si>
    <t xml:space="preserve"> A committed flexible resource is a qualified flexible resource under contact to bid in to the ISO markets.   The committed flexible resources that an LSE reports will be counted toward meeting their 2014 flexible target.   For a list of the Effective Flexible Capacity of Flexible resources please use the EFC list posted on the CPUC compliance website- (http://www.cpuc.ca.gov/PUC/energy/Procurement/RA/ra_compliance_materials.htm)</t>
  </si>
  <si>
    <r>
      <rPr>
        <b/>
        <sz val="12"/>
        <rFont val="Times New Roman"/>
        <family val="1"/>
      </rPr>
      <t xml:space="preserve">Monthly committed flex.capacity MW </t>
    </r>
    <r>
      <rPr>
        <sz val="12"/>
        <rFont val="Times New Roman"/>
        <family val="1"/>
      </rPr>
      <t>- Please report the MW value of the Committed flexible capacity under contract  for each month of the year.</t>
    </r>
  </si>
  <si>
    <t xml:space="preserve">Table 2: 2014 Demand Response Resources </t>
  </si>
  <si>
    <t>Peak Demand for Month of Calendar 2014 (MW)</t>
  </si>
  <si>
    <t>Non-LCR</t>
  </si>
  <si>
    <t>Table 4: Peak Demand Adjustments to account for Load Migration during 2014 (MW) - please see instructions</t>
  </si>
  <si>
    <t>PGE</t>
  </si>
  <si>
    <t>Table 5- Incremental Local Area LCR Allocations (MW)</t>
  </si>
  <si>
    <t>Local Area - incremental - Please consult instructions</t>
  </si>
  <si>
    <t>Alpaugh North, LLC</t>
  </si>
  <si>
    <t>Alpaugh 50 LLC</t>
  </si>
  <si>
    <t>Alta 2012 Alta Wind 7</t>
  </si>
  <si>
    <t>CPC East Alta Wind IX</t>
  </si>
  <si>
    <t>ATWELL_1_SOLAR</t>
  </si>
  <si>
    <t>Atwell Island PV Solar Generating Faci.</t>
  </si>
  <si>
    <t>AV SOLAR RANCH 1</t>
  </si>
  <si>
    <t>Agnews Power Plant</t>
  </si>
  <si>
    <t>Cantua Solar Station</t>
  </si>
  <si>
    <t>California Valley Solar Ranch-Phase B</t>
  </si>
  <si>
    <t>California Valley Solar Ranch-Phase A</t>
  </si>
  <si>
    <t>COGNAT_1_UNIT</t>
  </si>
  <si>
    <t>Stockton Biomas</t>
  </si>
  <si>
    <t>CMS2</t>
  </si>
  <si>
    <t>CM10 Pseudo Tie Pilot</t>
  </si>
  <si>
    <t>Copper Mountain Solar 1 Pseudo Tie Pilot</t>
  </si>
  <si>
    <t>Master Development Corona</t>
  </si>
  <si>
    <t>PARKER POWERHOUSE</t>
  </si>
  <si>
    <t>Golden Springs Building C1</t>
  </si>
  <si>
    <t>Golden Solar Building D</t>
  </si>
  <si>
    <t>SEPV 5</t>
  </si>
  <si>
    <t>El Segundo Energy Center 5/6</t>
  </si>
  <si>
    <t>El Segundo Energy Center 7/8</t>
  </si>
  <si>
    <t>North Palm Springs 4A</t>
  </si>
  <si>
    <t>WKN Wagner, LLC</t>
  </si>
  <si>
    <t>Giffen Solar Station</t>
  </si>
  <si>
    <t>Antelope Power Plant</t>
  </si>
  <si>
    <t>GRIDLEY MAIN TWO</t>
  </si>
  <si>
    <t>HANFORD PEAKER PLANT</t>
  </si>
  <si>
    <t>U.S. Borax, Unit 1</t>
  </si>
  <si>
    <t>Huron Solar Station</t>
  </si>
  <si>
    <t>North Sky River Wind Project</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</si>
  <si>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</si>
  <si>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</si>
  <si>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</si>
  <si>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</si>
  <si>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</si>
  <si>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</si>
  <si>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</si>
  <si>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</si>
  <si>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</si>
  <si>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</si>
  <si>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</si>
  <si>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</si>
  <si>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</si>
  <si>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</si>
  <si>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</si>
  <si>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CPV Sentinel Unit 1</t>
  </si>
  <si>
    <t>CPV Sentinel Unit 2</t>
  </si>
  <si>
    <t>CPV Sentinel Unit 3</t>
  </si>
  <si>
    <t>CPV Sentinel Unit 4</t>
  </si>
  <si>
    <t>CPV Sentinel Unit 5</t>
  </si>
  <si>
    <t>CPV Sentinel Unit 6</t>
  </si>
  <si>
    <t>CPV Sentinel Unit 7</t>
  </si>
  <si>
    <t>CPV Sentinel Unit 8</t>
  </si>
  <si>
    <t>San Marcos Energy</t>
  </si>
  <si>
    <t>Berry Cogen 42</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</si>
  <si>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</si>
  <si>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</si>
  <si>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</si>
  <si>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</si>
  <si>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</si>
  <si>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</si>
  <si>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</si>
  <si>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</si>
  <si>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</si>
  <si>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Blank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</si>
</sst>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000"/>
    <numFmt numFmtId="166" formatCode="0.000%"/>
    <numFmt numFmtId="167" formatCode="_(* #,##0.000_);_(* \(#,##0.000\);_(* &quot;-&quot;??_);_(@_)"/>
    <numFmt numFmtId="168" formatCode="[$-409]mmm\-yy;@"/>
    <numFmt numFmtId="169" formatCode="0.0"/>
    <numFmt numFmtId="170" formatCode="_(* #,##0_);_(* \(#,##0\);_(* &quot;-&quot;??_);_(@_)"/>
  </numFmts>
  <fonts count="34">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8"/>
      <color indexed="8"/>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9"/>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3"/>
      <name val="Palatino"/>
    </font>
    <font>
      <sz val="12"/>
      <color theme="1"/>
      <name val="Arial"/>
      <family val="2"/>
    </font>
    <font>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28" fillId="0" borderId="0"/>
    <xf numFmtId="9" fontId="1" fillId="0" borderId="0" applyFont="0" applyFill="0" applyBorder="0" applyAlignment="0" applyProtection="0"/>
    <xf numFmtId="0" fontId="1" fillId="0" borderId="0"/>
    <xf numFmtId="0" fontId="1" fillId="0" borderId="0"/>
  </cellStyleXfs>
  <cellXfs count="305">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7" fillId="0" borderId="0" xfId="0" applyFont="1" applyAlignment="1">
      <alignment horizontal="center"/>
    </xf>
    <xf numFmtId="0" fontId="8" fillId="0" borderId="0" xfId="0" applyFont="1"/>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21"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8" fillId="0" borderId="0" xfId="0" applyFont="1" applyProtection="1"/>
    <xf numFmtId="0" fontId="6" fillId="0" borderId="0" xfId="0" applyFont="1" applyProtection="1"/>
    <xf numFmtId="0" fontId="8" fillId="0" borderId="0" xfId="0" applyFont="1" applyAlignment="1" applyProtection="1">
      <alignment wrapText="1"/>
    </xf>
    <xf numFmtId="0" fontId="8"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5" fontId="6" fillId="0" borderId="4" xfId="0" applyNumberFormat="1" applyFont="1" applyBorder="1" applyProtection="1"/>
    <xf numFmtId="165" fontId="8" fillId="0" borderId="0" xfId="0" applyNumberFormat="1" applyFont="1" applyAlignment="1" applyProtection="1">
      <alignment wrapText="1"/>
    </xf>
    <xf numFmtId="165" fontId="6" fillId="0" borderId="0" xfId="0" applyNumberFormat="1" applyFont="1" applyProtection="1"/>
    <xf numFmtId="165" fontId="6" fillId="0" borderId="0" xfId="0" applyNumberFormat="1" applyFont="1" applyAlignment="1" applyProtection="1">
      <alignment wrapText="1"/>
    </xf>
    <xf numFmtId="165" fontId="8" fillId="0" borderId="0" xfId="0" applyNumberFormat="1" applyFont="1" applyProtection="1"/>
    <xf numFmtId="166" fontId="0" fillId="0" borderId="0" xfId="0" applyNumberFormat="1" applyFill="1" applyProtection="1"/>
    <xf numFmtId="0" fontId="3" fillId="0" borderId="0" xfId="0" applyFont="1" applyFill="1" applyProtection="1"/>
    <xf numFmtId="43" fontId="6" fillId="0" borderId="0" xfId="0" applyNumberFormat="1" applyFont="1" applyProtection="1"/>
    <xf numFmtId="9" fontId="0" fillId="0" borderId="0" xfId="0" applyNumberFormat="1" applyProtection="1"/>
    <xf numFmtId="17" fontId="4" fillId="3" borderId="1" xfId="0" applyNumberFormat="1" applyFont="1" applyFill="1" applyBorder="1" applyAlignmen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5" fontId="6" fillId="0" borderId="0" xfId="0" applyNumberFormat="1" applyFont="1" applyBorder="1" applyProtection="1"/>
    <xf numFmtId="0" fontId="23" fillId="0" borderId="0" xfId="0" applyFont="1" applyProtection="1"/>
    <xf numFmtId="17" fontId="4" fillId="0" borderId="0" xfId="0" applyNumberFormat="1" applyFont="1" applyFill="1" applyBorder="1" applyAlignment="1" applyProtection="1"/>
    <xf numFmtId="0" fontId="9" fillId="0" borderId="0" xfId="0" applyNumberFormat="1" applyFont="1" applyBorder="1" applyAlignment="1" applyProtection="1"/>
    <xf numFmtId="0" fontId="8" fillId="0" borderId="0" xfId="0" applyFont="1" applyAlignment="1" applyProtection="1"/>
    <xf numFmtId="0" fontId="10" fillId="0" borderId="0" xfId="0" applyNumberFormat="1" applyFont="1" applyBorder="1" applyAlignment="1" applyProtection="1"/>
    <xf numFmtId="0" fontId="8" fillId="0" borderId="5" xfId="0" applyFont="1" applyBorder="1" applyAlignment="1" applyProtection="1"/>
    <xf numFmtId="0" fontId="3" fillId="0" borderId="6" xfId="0" applyFont="1" applyBorder="1" applyAlignment="1" applyProtection="1">
      <alignment horizontal="center"/>
    </xf>
    <xf numFmtId="0" fontId="10" fillId="0" borderId="7" xfId="0" applyNumberFormat="1" applyFont="1" applyFill="1" applyBorder="1" applyAlignment="1" applyProtection="1">
      <alignment horizontal="center" vertical="center" wrapText="1"/>
    </xf>
    <xf numFmtId="0" fontId="19" fillId="0" borderId="8" xfId="0" applyFont="1" applyBorder="1" applyAlignment="1" applyProtection="1">
      <alignment horizontal="center" wrapText="1"/>
    </xf>
    <xf numFmtId="0" fontId="3" fillId="0" borderId="0" xfId="0" applyFont="1" applyBorder="1" applyAlignment="1" applyProtection="1">
      <alignment horizontal="left" vertical="center" wrapText="1"/>
    </xf>
    <xf numFmtId="0" fontId="8" fillId="4" borderId="5" xfId="0" applyFont="1" applyFill="1" applyBorder="1" applyAlignment="1" applyProtection="1">
      <alignment horizontal="left"/>
    </xf>
    <xf numFmtId="0" fontId="8" fillId="4" borderId="5" xfId="0" applyFont="1" applyFill="1" applyBorder="1" applyAlignment="1" applyProtection="1">
      <alignment horizontal="center"/>
    </xf>
    <xf numFmtId="0" fontId="8" fillId="4" borderId="0" xfId="0" applyFont="1" applyFill="1" applyBorder="1" applyAlignment="1" applyProtection="1">
      <alignment horizontal="center"/>
    </xf>
    <xf numFmtId="0" fontId="20" fillId="0" borderId="0" xfId="0" applyFont="1" applyBorder="1" applyAlignment="1" applyProtection="1">
      <alignment horizontal="center" vertical="center"/>
    </xf>
    <xf numFmtId="0" fontId="20" fillId="0" borderId="9"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20" fillId="0" borderId="0" xfId="0" applyFont="1" applyAlignment="1" applyProtection="1">
      <alignment horizontal="center" vertical="center"/>
    </xf>
    <xf numFmtId="0" fontId="8" fillId="0" borderId="0" xfId="0" applyFont="1" applyBorder="1" applyAlignment="1" applyProtection="1"/>
    <xf numFmtId="0" fontId="10" fillId="0" borderId="6"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64" fontId="17" fillId="0" borderId="0" xfId="3"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3" fontId="17" fillId="0" borderId="0" xfId="0" applyNumberFormat="1" applyFont="1" applyBorder="1" applyAlignment="1" applyProtection="1">
      <alignment horizontal="center" vertical="center" wrapText="1"/>
    </xf>
    <xf numFmtId="2" fontId="20" fillId="0" borderId="1" xfId="3" applyNumberFormat="1" applyFont="1" applyFill="1" applyBorder="1" applyAlignment="1" applyProtection="1">
      <alignment horizontal="center" vertical="center" wrapText="1"/>
    </xf>
    <xf numFmtId="2" fontId="22" fillId="3" borderId="13" xfId="3" applyNumberFormat="1" applyFont="1" applyFill="1" applyBorder="1" applyAlignment="1" applyProtection="1">
      <alignment horizontal="center" vertical="center" wrapText="1"/>
    </xf>
    <xf numFmtId="0" fontId="10" fillId="0" borderId="0" xfId="0" applyFont="1" applyBorder="1" applyAlignment="1" applyProtection="1">
      <alignment horizontal="left" vertical="center"/>
    </xf>
    <xf numFmtId="0" fontId="3" fillId="0" borderId="0" xfId="0" applyFont="1" applyBorder="1" applyAlignment="1" applyProtection="1"/>
    <xf numFmtId="0" fontId="3" fillId="4" borderId="0" xfId="0" applyFont="1" applyFill="1" applyBorder="1" applyAlignment="1" applyProtection="1">
      <alignment horizontal="left" wrapText="1"/>
    </xf>
    <xf numFmtId="0" fontId="3" fillId="4" borderId="0" xfId="0" applyFont="1" applyFill="1" applyBorder="1" applyAlignment="1" applyProtection="1">
      <alignment horizontal="left"/>
    </xf>
    <xf numFmtId="0" fontId="3" fillId="0" borderId="0" xfId="0" applyFont="1" applyFill="1" applyBorder="1" applyAlignment="1" applyProtection="1">
      <alignment horizontal="left"/>
    </xf>
    <xf numFmtId="2" fontId="20" fillId="0" borderId="0" xfId="3"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xf>
    <xf numFmtId="2" fontId="22" fillId="0" borderId="0" xfId="3" applyNumberFormat="1" applyFont="1" applyFill="1" applyBorder="1" applyAlignment="1" applyProtection="1">
      <alignment horizontal="center" vertical="center" wrapText="1"/>
    </xf>
    <xf numFmtId="0" fontId="8" fillId="0" borderId="0" xfId="0" applyFont="1" applyFill="1" applyBorder="1" applyAlignment="1" applyProtection="1"/>
    <xf numFmtId="0" fontId="20" fillId="0" borderId="5" xfId="0" applyFont="1" applyBorder="1" applyAlignment="1" applyProtection="1">
      <alignment horizontal="center" vertical="center"/>
    </xf>
    <xf numFmtId="0" fontId="20" fillId="0" borderId="14" xfId="0" applyFont="1" applyBorder="1" applyAlignment="1" applyProtection="1">
      <alignment horizontal="center" vertical="center"/>
    </xf>
    <xf numFmtId="0" fontId="10" fillId="0" borderId="14" xfId="0" applyFont="1" applyBorder="1" applyAlignment="1" applyProtection="1">
      <alignment horizontal="center" vertical="center" wrapText="1"/>
    </xf>
    <xf numFmtId="2" fontId="22"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7"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3" fillId="0" borderId="0" xfId="0" applyFont="1"/>
    <xf numFmtId="0" fontId="8" fillId="0" borderId="0" xfId="0" applyFont="1" applyAlignment="1">
      <alignment wrapText="1"/>
    </xf>
    <xf numFmtId="0" fontId="8"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43" fontId="8" fillId="0" borderId="0" xfId="0" applyNumberFormat="1" applyFont="1" applyProtection="1"/>
    <xf numFmtId="43" fontId="0" fillId="0" borderId="0" xfId="0" applyNumberFormat="1" applyProtection="1"/>
    <xf numFmtId="165" fontId="6" fillId="0" borderId="0" xfId="0" applyNumberFormat="1" applyFont="1" applyAlignment="1" applyProtection="1">
      <alignment horizontal="right" wrapText="1"/>
    </xf>
    <xf numFmtId="0" fontId="8" fillId="0" borderId="0" xfId="0" applyFont="1" applyFill="1" applyBorder="1" applyProtection="1"/>
    <xf numFmtId="0" fontId="8"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8"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2" fillId="0" borderId="0" xfId="0" applyFont="1" applyFill="1" applyAlignment="1">
      <alignment wrapText="1"/>
    </xf>
    <xf numFmtId="0" fontId="1" fillId="0" borderId="0" xfId="0" applyFont="1" applyFill="1" applyAlignment="1">
      <alignment wrapText="1"/>
    </xf>
    <xf numFmtId="0" fontId="12" fillId="0" borderId="0" xfId="0" applyNumberFormat="1" applyFont="1" applyFill="1" applyAlignment="1">
      <alignment wrapText="1"/>
    </xf>
    <xf numFmtId="0" fontId="11"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1" fillId="0" borderId="0" xfId="0" applyFont="1" applyFill="1" applyAlignment="1">
      <alignment wrapText="1"/>
    </xf>
    <xf numFmtId="0" fontId="4" fillId="0" borderId="0" xfId="0" applyFont="1" applyFill="1"/>
    <xf numFmtId="0" fontId="8" fillId="4" borderId="9" xfId="0" applyFont="1" applyFill="1" applyBorder="1" applyAlignment="1" applyProtection="1">
      <alignment horizontal="center"/>
    </xf>
    <xf numFmtId="0" fontId="8" fillId="4" borderId="19" xfId="0" applyFont="1" applyFill="1" applyBorder="1" applyAlignment="1" applyProtection="1">
      <alignment horizontal="center"/>
    </xf>
    <xf numFmtId="0" fontId="8" fillId="0" borderId="9" xfId="0" applyFont="1" applyBorder="1" applyAlignment="1" applyProtection="1"/>
    <xf numFmtId="0" fontId="8" fillId="0" borderId="19" xfId="0" applyFont="1" applyBorder="1" applyAlignment="1" applyProtection="1"/>
    <xf numFmtId="2" fontId="20" fillId="0" borderId="9" xfId="3" applyNumberFormat="1" applyFont="1" applyFill="1" applyBorder="1" applyAlignment="1" applyProtection="1">
      <alignment horizontal="center" vertical="center" wrapText="1"/>
    </xf>
    <xf numFmtId="2" fontId="22" fillId="0" borderId="19" xfId="3" applyNumberFormat="1" applyFont="1" applyFill="1" applyBorder="1" applyAlignment="1" applyProtection="1">
      <alignment horizontal="center" vertical="center" wrapText="1"/>
    </xf>
    <xf numFmtId="2" fontId="3" fillId="0" borderId="9" xfId="3" applyNumberFormat="1" applyFont="1" applyFill="1" applyBorder="1" applyAlignment="1" applyProtection="1">
      <alignment horizontal="center" vertical="center" wrapText="1"/>
    </xf>
    <xf numFmtId="0" fontId="3" fillId="0" borderId="20" xfId="0" applyFont="1" applyBorder="1" applyAlignment="1" applyProtection="1"/>
    <xf numFmtId="0" fontId="3" fillId="0" borderId="20" xfId="0" applyFont="1" applyFill="1" applyBorder="1" applyAlignment="1" applyProtection="1">
      <alignment horizontal="left"/>
    </xf>
    <xf numFmtId="0" fontId="8" fillId="0" borderId="9" xfId="0" applyFont="1" applyFill="1" applyBorder="1" applyAlignment="1" applyProtection="1">
      <alignment horizontal="center"/>
    </xf>
    <xf numFmtId="0" fontId="3" fillId="4" borderId="20" xfId="0" applyFont="1" applyFill="1" applyBorder="1" applyAlignment="1" applyProtection="1">
      <alignment horizontal="left"/>
    </xf>
    <xf numFmtId="0" fontId="6" fillId="0" borderId="0" xfId="0" applyFont="1" applyFill="1" applyBorder="1" applyProtection="1"/>
    <xf numFmtId="15" fontId="11" fillId="0" borderId="0" xfId="0" applyNumberFormat="1" applyFont="1" applyFill="1" applyAlignment="1">
      <alignment horizontal="center" wrapText="1"/>
    </xf>
    <xf numFmtId="0" fontId="13" fillId="0" borderId="0" xfId="0" applyFont="1" applyFill="1" applyAlignment="1">
      <alignment horizontal="center" wrapText="1"/>
    </xf>
    <xf numFmtId="0" fontId="11" fillId="0" borderId="0" xfId="0" applyFont="1" applyFill="1" applyAlignment="1">
      <alignment horizontal="center" wrapText="1"/>
    </xf>
    <xf numFmtId="0" fontId="12" fillId="0" borderId="0" xfId="0" applyFont="1" applyFill="1" applyAlignment="1">
      <alignment horizontal="left" indent="4"/>
    </xf>
    <xf numFmtId="0" fontId="14" fillId="0" borderId="0" xfId="0" applyFont="1" applyFill="1" applyAlignment="1">
      <alignment wrapText="1"/>
    </xf>
    <xf numFmtId="0" fontId="16" fillId="0" borderId="0" xfId="0" applyFont="1" applyFill="1" applyAlignment="1">
      <alignment wrapText="1"/>
    </xf>
    <xf numFmtId="0" fontId="25" fillId="0" borderId="0" xfId="0" applyFont="1" applyFill="1" applyAlignment="1">
      <alignment wrapText="1"/>
    </xf>
    <xf numFmtId="0" fontId="26" fillId="0" borderId="0" xfId="0" applyFont="1" applyFill="1" applyAlignment="1">
      <alignment wrapText="1"/>
    </xf>
    <xf numFmtId="0" fontId="16" fillId="0" borderId="0" xfId="0" applyFont="1" applyFill="1" applyBorder="1" applyAlignment="1">
      <alignment vertical="top" wrapText="1"/>
    </xf>
    <xf numFmtId="0" fontId="11" fillId="0" borderId="0" xfId="0" applyFont="1" applyFill="1" applyAlignment="1">
      <alignment horizontal="center" vertical="top" wrapText="1"/>
    </xf>
    <xf numFmtId="0" fontId="3" fillId="0" borderId="0" xfId="0" applyFont="1" applyFill="1" applyAlignment="1"/>
    <xf numFmtId="0" fontId="11" fillId="0" borderId="0" xfId="0" applyFont="1" applyFill="1" applyBorder="1" applyAlignment="1">
      <alignment vertical="top" wrapText="1"/>
    </xf>
    <xf numFmtId="0" fontId="4" fillId="0" borderId="0" xfId="0" applyFont="1" applyFill="1" applyAlignment="1"/>
    <xf numFmtId="0" fontId="11" fillId="0" borderId="0" xfId="0" applyNumberFormat="1" applyFont="1" applyFill="1" applyBorder="1" applyAlignment="1">
      <alignment vertical="top" wrapText="1"/>
    </xf>
    <xf numFmtId="0" fontId="8" fillId="0" borderId="0" xfId="0" applyFont="1" applyFill="1"/>
    <xf numFmtId="0" fontId="14" fillId="0" borderId="0" xfId="0" applyFont="1" applyFill="1" applyAlignment="1">
      <alignment horizontal="left" wrapText="1"/>
    </xf>
    <xf numFmtId="0" fontId="4" fillId="0" borderId="0" xfId="0" applyFont="1" applyFill="1" applyAlignment="1">
      <alignmen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165" fontId="0" fillId="0" borderId="0" xfId="0" applyNumberFormat="1" applyProtection="1"/>
    <xf numFmtId="2" fontId="20"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8" fillId="0" borderId="0" xfId="0" applyFont="1" applyBorder="1" applyProtection="1">
      <protection locked="0"/>
    </xf>
    <xf numFmtId="0" fontId="7" fillId="0" borderId="1" xfId="0" applyFont="1" applyBorder="1" applyAlignment="1" applyProtection="1">
      <alignment vertical="top" wrapText="1"/>
      <protection locked="0"/>
    </xf>
    <xf numFmtId="2" fontId="0" fillId="0" borderId="1" xfId="0" applyNumberFormat="1" applyFill="1" applyBorder="1" applyAlignment="1" applyProtection="1">
      <alignment horizontal="center"/>
      <protection locked="0"/>
    </xf>
    <xf numFmtId="43" fontId="0" fillId="0" borderId="0" xfId="0" applyNumberFormat="1"/>
    <xf numFmtId="0" fontId="30" fillId="8" borderId="16" xfId="0" applyFont="1" applyFill="1" applyBorder="1" applyAlignment="1">
      <alignment horizontal="center"/>
    </xf>
    <xf numFmtId="0" fontId="30" fillId="8" borderId="16" xfId="0" applyFont="1" applyFill="1" applyBorder="1" applyAlignment="1">
      <alignment horizontal="center" wrapText="1"/>
    </xf>
    <xf numFmtId="0" fontId="30" fillId="0" borderId="0" xfId="0" applyFont="1" applyFill="1" applyBorder="1" applyAlignment="1">
      <alignment horizontal="center"/>
    </xf>
    <xf numFmtId="0" fontId="30" fillId="0" borderId="0" xfId="0" applyFont="1" applyFill="1" applyBorder="1" applyAlignment="1">
      <alignment horizontal="center" wrapText="1"/>
    </xf>
    <xf numFmtId="169" fontId="3" fillId="3" borderId="2" xfId="3" applyNumberFormat="1" applyFont="1" applyFill="1" applyBorder="1" applyAlignment="1" applyProtection="1">
      <alignment horizontal="center" vertical="center" wrapText="1"/>
    </xf>
    <xf numFmtId="169" fontId="3" fillId="3" borderId="1" xfId="3" applyNumberFormat="1" applyFont="1" applyFill="1" applyBorder="1" applyAlignment="1" applyProtection="1">
      <alignment horizontal="center" vertical="center" wrapText="1"/>
    </xf>
    <xf numFmtId="0" fontId="1" fillId="0" borderId="0" xfId="0" applyFont="1" applyBorder="1"/>
    <xf numFmtId="0" fontId="0" fillId="7" borderId="1" xfId="0" applyFill="1" applyBorder="1"/>
    <xf numFmtId="0" fontId="3" fillId="0" borderId="6" xfId="0" applyFont="1" applyFill="1" applyBorder="1"/>
    <xf numFmtId="168" fontId="6" fillId="3" borderId="2" xfId="0" applyNumberFormat="1" applyFont="1" applyFill="1" applyBorder="1" applyAlignment="1" applyProtection="1">
      <alignment horizontal="center"/>
      <protection locked="0"/>
    </xf>
    <xf numFmtId="14" fontId="1" fillId="0" borderId="0" xfId="0" applyNumberFormat="1" applyFont="1" applyProtection="1"/>
    <xf numFmtId="0" fontId="3" fillId="0" borderId="11" xfId="0" applyFont="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2" fontId="8" fillId="0" borderId="0" xfId="0" applyNumberFormat="1" applyFont="1" applyBorder="1" applyAlignment="1" applyProtection="1"/>
    <xf numFmtId="1" fontId="3" fillId="0" borderId="1" xfId="3" applyNumberFormat="1" applyFont="1" applyFill="1" applyBorder="1" applyAlignment="1" applyProtection="1">
      <alignment horizontal="center" vertical="center" wrapText="1"/>
    </xf>
    <xf numFmtId="0" fontId="1" fillId="0" borderId="0" xfId="0" applyFont="1" applyAlignment="1">
      <alignment horizontal="center"/>
    </xf>
    <xf numFmtId="0" fontId="8" fillId="0" borderId="0" xfId="0" applyFont="1" applyBorder="1" applyAlignment="1" applyProtection="1">
      <protection locked="0"/>
    </xf>
    <xf numFmtId="0" fontId="0" fillId="8" borderId="6" xfId="0" applyFill="1" applyBorder="1" applyProtection="1">
      <protection locked="0"/>
    </xf>
    <xf numFmtId="0" fontId="3" fillId="0" borderId="10" xfId="0" applyFont="1" applyBorder="1" applyAlignment="1" applyProtection="1">
      <alignment horizontal="center" vertical="center" wrapText="1"/>
    </xf>
    <xf numFmtId="0" fontId="8" fillId="0" borderId="0" xfId="0" applyFont="1" applyBorder="1" applyAlignment="1"/>
    <xf numFmtId="0" fontId="31" fillId="0" borderId="0" xfId="0" applyFont="1" applyFill="1" applyAlignment="1">
      <alignment vertical="center" wrapText="1"/>
    </xf>
    <xf numFmtId="0" fontId="14" fillId="8" borderId="0" xfId="0" applyFont="1" applyFill="1" applyAlignment="1">
      <alignment horizontal="left" wrapText="1"/>
    </xf>
    <xf numFmtId="0" fontId="4" fillId="8" borderId="0" xfId="0" applyFont="1" applyFill="1" applyAlignment="1">
      <alignment wrapText="1"/>
    </xf>
    <xf numFmtId="0" fontId="11" fillId="8" borderId="0" xfId="0" applyFont="1" applyFill="1" applyAlignment="1">
      <alignment wrapText="1"/>
    </xf>
    <xf numFmtId="0" fontId="11" fillId="8" borderId="0" xfId="0" applyFont="1" applyFill="1"/>
    <xf numFmtId="0" fontId="11" fillId="8" borderId="0" xfId="0" applyFont="1" applyFill="1" applyAlignment="1">
      <alignment vertical="center"/>
    </xf>
    <xf numFmtId="0" fontId="0" fillId="0" borderId="3" xfId="0" applyBorder="1"/>
    <xf numFmtId="0" fontId="0" fillId="0" borderId="1" xfId="0" applyBorder="1" applyAlignment="1">
      <alignment horizontal="center"/>
    </xf>
    <xf numFmtId="0" fontId="11" fillId="8" borderId="0" xfId="0" applyFont="1" applyFill="1" applyAlignment="1">
      <alignment vertical="center" wrapText="1"/>
    </xf>
    <xf numFmtId="49" fontId="3" fillId="0" borderId="1"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xf numFmtId="0" fontId="8" fillId="0" borderId="9" xfId="0" applyFont="1" applyFill="1" applyBorder="1" applyAlignment="1" applyProtection="1"/>
    <xf numFmtId="0" fontId="8" fillId="0" borderId="19" xfId="0" applyFont="1" applyFill="1" applyBorder="1" applyAlignment="1" applyProtection="1"/>
    <xf numFmtId="0" fontId="6" fillId="0" borderId="0" xfId="0" applyFont="1" applyBorder="1" applyProtection="1"/>
    <xf numFmtId="2" fontId="32" fillId="0" borderId="0" xfId="0" applyNumberFormat="1" applyFont="1"/>
    <xf numFmtId="43" fontId="8" fillId="0" borderId="0" xfId="1" applyFont="1" applyAlignment="1" applyProtection="1"/>
    <xf numFmtId="43" fontId="8" fillId="0" borderId="0" xfId="0" applyNumberFormat="1" applyFont="1" applyAlignment="1" applyProtection="1"/>
    <xf numFmtId="0" fontId="8" fillId="0" borderId="0" xfId="1" applyNumberFormat="1" applyFont="1" applyAlignment="1" applyProtection="1"/>
    <xf numFmtId="167" fontId="8" fillId="0" borderId="0" xfId="1" applyNumberFormat="1" applyFont="1" applyAlignment="1" applyProtection="1"/>
    <xf numFmtId="0" fontId="8" fillId="0" borderId="0" xfId="1" applyNumberFormat="1" applyFont="1" applyAlignment="1">
      <alignment horizontal="center"/>
    </xf>
    <xf numFmtId="39" fontId="6" fillId="0" borderId="0" xfId="0" applyNumberFormat="1" applyFont="1" applyAlignment="1" applyProtection="1"/>
    <xf numFmtId="43" fontId="6" fillId="0" borderId="0" xfId="0" applyNumberFormat="1" applyFont="1" applyAlignment="1" applyProtection="1"/>
    <xf numFmtId="43" fontId="8" fillId="0" borderId="0" xfId="1" applyFont="1" applyProtection="1"/>
    <xf numFmtId="165" fontId="6" fillId="0" borderId="4" xfId="1" applyNumberFormat="1" applyFont="1" applyFill="1" applyBorder="1" applyProtection="1"/>
    <xf numFmtId="165" fontId="24" fillId="0" borderId="0" xfId="1" applyNumberFormat="1" applyFont="1" applyFill="1" applyProtection="1"/>
    <xf numFmtId="165" fontId="8" fillId="0" borderId="0" xfId="1" applyNumberFormat="1" applyFont="1" applyProtection="1"/>
    <xf numFmtId="165" fontId="1" fillId="0" borderId="0" xfId="0" applyNumberFormat="1" applyFont="1" applyProtection="1"/>
    <xf numFmtId="165" fontId="6" fillId="0" borderId="0" xfId="1" applyNumberFormat="1" applyFont="1" applyFill="1" applyBorder="1" applyProtection="1"/>
    <xf numFmtId="170" fontId="6" fillId="0" borderId="0" xfId="1" applyNumberFormat="1" applyFont="1" applyBorder="1" applyAlignment="1"/>
    <xf numFmtId="0" fontId="6" fillId="0" borderId="0" xfId="1" applyNumberFormat="1" applyFont="1" applyFill="1" applyProtection="1"/>
    <xf numFmtId="0" fontId="6" fillId="0" borderId="0" xfId="1" applyNumberFormat="1" applyFont="1" applyBorder="1" applyAlignment="1"/>
    <xf numFmtId="0" fontId="6" fillId="0" borderId="1" xfId="0" applyFont="1" applyBorder="1" applyProtection="1">
      <protection locked="0"/>
    </xf>
    <xf numFmtId="168" fontId="6" fillId="3" borderId="1" xfId="0" applyNumberFormat="1" applyFont="1" applyFill="1" applyBorder="1" applyAlignment="1" applyProtection="1">
      <alignment horizontal="center"/>
      <protection locked="0"/>
    </xf>
    <xf numFmtId="43" fontId="0" fillId="0" borderId="0" xfId="0" applyNumberFormat="1" applyFill="1" applyProtection="1">
      <protection locked="0"/>
    </xf>
    <xf numFmtId="43" fontId="1" fillId="0" borderId="0" xfId="0" applyNumberFormat="1" applyFont="1" applyFill="1" applyProtection="1">
      <protection locked="0"/>
    </xf>
    <xf numFmtId="0" fontId="6" fillId="0" borderId="29" xfId="0" applyFont="1" applyFill="1" applyBorder="1" applyProtection="1">
      <protection locked="0"/>
    </xf>
    <xf numFmtId="43" fontId="6" fillId="0" borderId="0" xfId="0" applyNumberFormat="1" applyFont="1" applyFill="1" applyProtection="1">
      <protection locked="0"/>
    </xf>
    <xf numFmtId="43" fontId="6" fillId="9" borderId="1" xfId="0" applyNumberFormat="1" applyFont="1" applyFill="1" applyBorder="1" applyAlignment="1" applyProtection="1">
      <protection locked="0"/>
    </xf>
    <xf numFmtId="43" fontId="8" fillId="0" borderId="0" xfId="0" applyNumberFormat="1" applyFont="1" applyBorder="1" applyAlignment="1" applyProtection="1"/>
    <xf numFmtId="43" fontId="6" fillId="9" borderId="1" xfId="0" applyNumberFormat="1" applyFont="1" applyFill="1" applyBorder="1" applyProtection="1">
      <protection locked="0"/>
    </xf>
    <xf numFmtId="170" fontId="3" fillId="0" borderId="0" xfId="0" applyNumberFormat="1" applyFont="1" applyProtection="1"/>
    <xf numFmtId="0" fontId="33" fillId="0" borderId="0" xfId="0" applyFont="1"/>
    <xf numFmtId="0" fontId="33" fillId="0" borderId="0" xfId="0" applyFont="1" applyFill="1"/>
    <xf numFmtId="0" fontId="1" fillId="0" borderId="0" xfId="5" applyFont="1" applyFill="1" applyAlignment="1">
      <alignment horizontal="left"/>
    </xf>
    <xf numFmtId="0" fontId="1" fillId="0" borderId="0" xfId="0" applyFont="1" applyFill="1" applyAlignment="1">
      <alignment horizontal="left" vertical="center" wrapText="1"/>
    </xf>
    <xf numFmtId="0" fontId="33" fillId="0" borderId="0" xfId="0" applyFont="1" applyFill="1" applyAlignment="1">
      <alignment horizontal="left"/>
    </xf>
    <xf numFmtId="0" fontId="1" fillId="0" borderId="0" xfId="5" applyFont="1" applyAlignment="1">
      <alignment horizontal="left"/>
    </xf>
    <xf numFmtId="0" fontId="1" fillId="0" borderId="0" xfId="0" applyFont="1" applyAlignment="1">
      <alignment horizontal="left" vertical="center" wrapText="1"/>
    </xf>
    <xf numFmtId="0" fontId="30" fillId="8" borderId="16" xfId="0" applyFont="1" applyFill="1" applyBorder="1" applyAlignment="1"/>
    <xf numFmtId="0" fontId="33" fillId="0" borderId="0" xfId="0" applyFont="1" applyAlignment="1"/>
    <xf numFmtId="0" fontId="33" fillId="0" borderId="0" xfId="0" applyFont="1" applyFill="1" applyAlignment="1"/>
    <xf numFmtId="0" fontId="1" fillId="0" borderId="0" xfId="0" applyFont="1" applyAlignment="1"/>
    <xf numFmtId="0" fontId="0" fillId="0" borderId="0" xfId="0" applyAlignment="1"/>
    <xf numFmtId="0" fontId="30" fillId="0" borderId="0" xfId="0" applyFont="1" applyFill="1" applyBorder="1" applyAlignment="1"/>
    <xf numFmtId="2" fontId="1" fillId="0" borderId="0" xfId="1" applyNumberFormat="1" applyFont="1" applyFill="1" applyAlignment="1"/>
    <xf numFmtId="2" fontId="1" fillId="0" borderId="0" xfId="1" applyNumberFormat="1" applyFont="1" applyAlignment="1"/>
    <xf numFmtId="0" fontId="3" fillId="10" borderId="1" xfId="0" applyFont="1" applyFill="1" applyBorder="1" applyAlignment="1" applyProtection="1">
      <alignment horizontal="center" wrapText="1"/>
      <protection locked="0"/>
    </xf>
    <xf numFmtId="0" fontId="3" fillId="10" borderId="21" xfId="0" applyFont="1" applyFill="1" applyBorder="1" applyAlignment="1" applyProtection="1">
      <alignment horizontal="center"/>
    </xf>
    <xf numFmtId="0" fontId="0" fillId="10" borderId="1" xfId="0" applyFill="1" applyBorder="1" applyAlignment="1" applyProtection="1">
      <alignment horizontal="center"/>
      <protection locked="0"/>
    </xf>
    <xf numFmtId="0" fontId="0" fillId="10" borderId="1" xfId="0" applyFill="1" applyBorder="1" applyAlignment="1" applyProtection="1">
      <alignment horizontal="center"/>
    </xf>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4" xfId="0" applyFont="1" applyFill="1" applyBorder="1" applyAlignment="1" applyProtection="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0" fontId="8" fillId="0" borderId="0" xfId="0" applyFont="1" applyAlignment="1">
      <alignment horizontal="left" vertical="top" wrapText="1"/>
    </xf>
    <xf numFmtId="0" fontId="6" fillId="0" borderId="0" xfId="0" applyFont="1" applyFill="1" applyAlignment="1" applyProtection="1">
      <alignment horizontal="center"/>
    </xf>
    <xf numFmtId="0" fontId="6" fillId="0" borderId="31" xfId="0" applyFont="1" applyBorder="1" applyAlignment="1">
      <alignment horizontal="center"/>
    </xf>
    <xf numFmtId="0" fontId="6"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6" fillId="0" borderId="0" xfId="0" applyFont="1" applyBorder="1" applyAlignment="1" applyProtection="1">
      <protection locked="0"/>
    </xf>
    <xf numFmtId="0" fontId="8" fillId="0" borderId="0" xfId="0" applyFont="1" applyBorder="1" applyAlignment="1" applyProtection="1">
      <protection locked="0"/>
    </xf>
    <xf numFmtId="0" fontId="6" fillId="0" borderId="20" xfId="0" applyFont="1"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19" xfId="0" applyFill="1" applyBorder="1" applyAlignment="1" applyProtection="1">
      <alignment horizontal="center" vertical="center"/>
    </xf>
    <xf numFmtId="0" fontId="4" fillId="6" borderId="0" xfId="0" applyFont="1" applyFill="1" applyBorder="1" applyAlignment="1" applyProtection="1">
      <alignment horizontal="left" vertical="center" wrapText="1" indent="3"/>
    </xf>
    <xf numFmtId="0" fontId="4" fillId="0" borderId="0" xfId="0" applyFont="1" applyAlignment="1" applyProtection="1">
      <alignment horizontal="left" indent="3"/>
    </xf>
    <xf numFmtId="0" fontId="6" fillId="0" borderId="23" xfId="0" applyFont="1" applyBorder="1" applyAlignment="1" applyProtection="1">
      <alignment horizontal="center" vertical="center" wrapText="1"/>
    </xf>
    <xf numFmtId="0" fontId="18" fillId="0" borderId="25" xfId="0" applyFont="1" applyBorder="1" applyAlignment="1" applyProtection="1">
      <alignment horizontal="center" vertical="center"/>
    </xf>
    <xf numFmtId="0" fontId="0" fillId="0" borderId="25" xfId="0" applyBorder="1" applyAlignment="1" applyProtection="1"/>
    <xf numFmtId="0" fontId="0" fillId="0" borderId="24" xfId="0" applyBorder="1" applyAlignment="1" applyProtection="1"/>
    <xf numFmtId="0" fontId="10" fillId="0" borderId="8" xfId="0" applyNumberFormat="1" applyFont="1" applyBorder="1" applyAlignment="1" applyProtection="1">
      <alignment horizontal="left" vertical="center" wrapText="1"/>
    </xf>
    <xf numFmtId="0" fontId="0" fillId="0" borderId="8" xfId="0" applyBorder="1" applyAlignment="1" applyProtection="1">
      <alignment horizontal="left" vertical="center" wrapText="1"/>
    </xf>
    <xf numFmtId="0" fontId="9" fillId="4" borderId="20"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19" xfId="0" applyBorder="1" applyAlignment="1" applyProtection="1">
      <alignment horizontal="center" vertical="center"/>
    </xf>
    <xf numFmtId="2" fontId="20" fillId="2" borderId="1" xfId="3" applyNumberFormat="1" applyFont="1" applyFill="1" applyBorder="1" applyAlignment="1" applyProtection="1">
      <alignment horizontal="center" vertical="center" wrapText="1"/>
    </xf>
    <xf numFmtId="2" fontId="20" fillId="2" borderId="22" xfId="3" applyNumberFormat="1"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2" fontId="20" fillId="2" borderId="29" xfId="3" applyNumberFormat="1" applyFont="1" applyFill="1" applyBorder="1" applyAlignment="1" applyProtection="1">
      <alignment horizontal="center" vertical="center" wrapText="1"/>
    </xf>
    <xf numFmtId="2" fontId="20" fillId="2" borderId="8" xfId="3" applyNumberFormat="1"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cellXfs>
  <cellStyles count="6">
    <cellStyle name="Comma 2 2" xfId="1"/>
    <cellStyle name="Normal" xfId="0" builtinId="0"/>
    <cellStyle name="Normal 2" xfId="4"/>
    <cellStyle name="Normal 3 2" xfId="5"/>
    <cellStyle name="Normal 9" xfId="2"/>
    <cellStyle name="Percent" xfId="3" builtinId="5"/>
  </cellStyles>
  <dxfs count="5">
    <dxf>
      <font>
        <color rgb="FF0000FF"/>
      </font>
    </dxf>
    <dxf>
      <font>
        <color rgb="FFFF0000"/>
      </font>
    </dxf>
    <dxf>
      <font>
        <condense val="0"/>
        <extend val="0"/>
        <color indexed="10"/>
      </font>
    </dxf>
    <dxf>
      <font>
        <condense val="0"/>
        <extend val="0"/>
        <color indexed="12"/>
      </font>
    </dxf>
    <dxf>
      <font>
        <condense val="0"/>
        <extend val="0"/>
        <color rgb="FF006100"/>
      </font>
      <fill>
        <patternFill>
          <bgColor rgb="FFC6EFCE"/>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RA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sheetPr>
  <dimension ref="A1:C53"/>
  <sheetViews>
    <sheetView showGridLines="0" workbookViewId="0">
      <selection activeCell="B3" sqref="B3"/>
    </sheetView>
  </sheetViews>
  <sheetFormatPr defaultColWidth="8.85546875" defaultRowHeight="12" customHeight="1"/>
  <cols>
    <col min="1" max="1" width="64.7109375" style="1" customWidth="1"/>
    <col min="2" max="2" width="64" style="1" customWidth="1"/>
    <col min="3" max="16384" width="8.85546875" style="1"/>
  </cols>
  <sheetData>
    <row r="1" spans="1:3" ht="17.25" customHeight="1">
      <c r="A1" s="6" t="s">
        <v>598</v>
      </c>
      <c r="B1" s="2"/>
      <c r="C1" s="3"/>
    </row>
    <row r="2" spans="1:3" ht="12" customHeight="1">
      <c r="A2" s="2"/>
      <c r="B2" s="2"/>
      <c r="C2" s="3"/>
    </row>
    <row r="3" spans="1:3" ht="12" customHeight="1">
      <c r="A3" s="8" t="s">
        <v>521</v>
      </c>
      <c r="B3" s="215" t="s">
        <v>1440</v>
      </c>
      <c r="C3" s="3"/>
    </row>
    <row r="4" spans="1:3" ht="12" customHeight="1">
      <c r="A4" s="8" t="s">
        <v>594</v>
      </c>
      <c r="B4" s="13"/>
    </row>
    <row r="5" spans="1:3" ht="12" customHeight="1">
      <c r="A5" s="8" t="s">
        <v>604</v>
      </c>
      <c r="B5" s="13"/>
    </row>
    <row r="6" spans="1:3" ht="12" customHeight="1">
      <c r="A6" s="8" t="s">
        <v>1119</v>
      </c>
      <c r="B6" s="13"/>
    </row>
    <row r="7" spans="1:3" s="48" customFormat="1" ht="12" customHeight="1">
      <c r="A7" s="8" t="s">
        <v>585</v>
      </c>
      <c r="B7" s="47"/>
    </row>
    <row r="8" spans="1:3" s="48" customFormat="1" ht="12" customHeight="1">
      <c r="A8" s="4"/>
      <c r="B8" s="49"/>
    </row>
    <row r="9" spans="1:3" s="48" customFormat="1" ht="12" customHeight="1">
      <c r="A9" s="5" t="s">
        <v>593</v>
      </c>
      <c r="B9" s="49"/>
    </row>
    <row r="10" spans="1:3" s="48" customFormat="1" ht="12" customHeight="1">
      <c r="A10" s="50" t="s">
        <v>586</v>
      </c>
      <c r="B10" s="49"/>
    </row>
    <row r="11" spans="1:3" s="48" customFormat="1" ht="12" customHeight="1">
      <c r="A11" s="50" t="s">
        <v>588</v>
      </c>
      <c r="B11" s="49"/>
    </row>
    <row r="12" spans="1:3" s="48" customFormat="1" ht="12" customHeight="1">
      <c r="A12" s="50" t="s">
        <v>589</v>
      </c>
      <c r="B12" s="49"/>
    </row>
    <row r="13" spans="1:3" s="48" customFormat="1" ht="12" customHeight="1">
      <c r="A13" s="50" t="s">
        <v>587</v>
      </c>
      <c r="B13" s="49"/>
    </row>
    <row r="14" spans="1:3" s="48" customFormat="1" ht="12" customHeight="1">
      <c r="A14" s="50"/>
      <c r="B14" s="49"/>
    </row>
    <row r="15" spans="1:3" s="48" customFormat="1" ht="12" customHeight="1">
      <c r="A15" s="51" t="s">
        <v>595</v>
      </c>
      <c r="B15" s="49"/>
    </row>
    <row r="16" spans="1:3" s="48" customFormat="1" ht="15.75" customHeight="1">
      <c r="A16" s="51" t="s">
        <v>574</v>
      </c>
      <c r="B16" s="49"/>
    </row>
    <row r="17" spans="1:2" s="48" customFormat="1" ht="42.75" customHeight="1">
      <c r="A17" s="51" t="s">
        <v>572</v>
      </c>
      <c r="B17" s="49"/>
    </row>
    <row r="18" spans="1:2" s="48" customFormat="1" ht="40.5" customHeight="1">
      <c r="A18" s="51" t="s">
        <v>573</v>
      </c>
      <c r="B18" s="49"/>
    </row>
    <row r="19" spans="1:2" s="48" customFormat="1" ht="12" customHeight="1">
      <c r="A19" s="50"/>
      <c r="B19" s="52"/>
    </row>
    <row r="20" spans="1:2" s="48" customFormat="1" ht="12" customHeight="1">
      <c r="A20" s="8" t="s">
        <v>599</v>
      </c>
      <c r="B20" s="47"/>
    </row>
    <row r="21" spans="1:2" s="48" customFormat="1" ht="12" customHeight="1">
      <c r="A21" s="8" t="s">
        <v>566</v>
      </c>
      <c r="B21" s="47"/>
    </row>
    <row r="22" spans="1:2" s="48" customFormat="1" ht="12" customHeight="1">
      <c r="A22" s="8" t="s">
        <v>567</v>
      </c>
      <c r="B22" s="47"/>
    </row>
    <row r="23" spans="1:2" s="48" customFormat="1" ht="35.25" customHeight="1">
      <c r="A23" s="18" t="s">
        <v>600</v>
      </c>
      <c r="B23" s="47"/>
    </row>
    <row r="24" spans="1:2" ht="12" customHeight="1">
      <c r="A24" s="4"/>
      <c r="B24" s="7"/>
    </row>
    <row r="25" spans="1:2" ht="12" customHeight="1">
      <c r="A25" s="4" t="s">
        <v>1122</v>
      </c>
      <c r="B25" s="7"/>
    </row>
    <row r="26" spans="1:2" ht="12" customHeight="1">
      <c r="A26" s="8" t="s">
        <v>590</v>
      </c>
      <c r="B26" s="13"/>
    </row>
    <row r="27" spans="1:2" ht="12" customHeight="1">
      <c r="A27" s="8" t="s">
        <v>566</v>
      </c>
      <c r="B27" s="13"/>
    </row>
    <row r="28" spans="1:2" ht="12" customHeight="1">
      <c r="A28" s="8" t="s">
        <v>601</v>
      </c>
      <c r="B28" s="13"/>
    </row>
    <row r="29" spans="1:2" ht="12" customHeight="1">
      <c r="A29" s="8" t="s">
        <v>602</v>
      </c>
      <c r="B29" s="13"/>
    </row>
    <row r="30" spans="1:2" ht="12" customHeight="1">
      <c r="A30" s="8" t="s">
        <v>596</v>
      </c>
      <c r="B30" s="13"/>
    </row>
    <row r="31" spans="1:2" ht="12" customHeight="1">
      <c r="A31" s="8" t="s">
        <v>597</v>
      </c>
      <c r="B31" s="13"/>
    </row>
    <row r="32" spans="1:2" ht="12" customHeight="1">
      <c r="A32" s="8" t="s">
        <v>606</v>
      </c>
      <c r="B32" s="13"/>
    </row>
    <row r="33" spans="1:3" ht="12" customHeight="1">
      <c r="A33" s="8" t="s">
        <v>592</v>
      </c>
      <c r="B33" s="13"/>
    </row>
    <row r="34" spans="1:3" ht="12" customHeight="1">
      <c r="A34" s="100" t="s">
        <v>1123</v>
      </c>
      <c r="B34" s="13"/>
    </row>
    <row r="35" spans="1:3" ht="12" customHeight="1">
      <c r="A35" s="101" t="s">
        <v>1124</v>
      </c>
      <c r="B35" s="13"/>
      <c r="C35" s="102"/>
    </row>
    <row r="36" spans="1:3" ht="12" customHeight="1">
      <c r="A36" s="97"/>
      <c r="B36" s="7"/>
    </row>
    <row r="37" spans="1:3" ht="12" customHeight="1">
      <c r="A37" s="4" t="s">
        <v>605</v>
      </c>
      <c r="B37" s="7"/>
    </row>
    <row r="38" spans="1:3" ht="12" customHeight="1">
      <c r="A38" s="8" t="s">
        <v>590</v>
      </c>
      <c r="B38" s="13"/>
    </row>
    <row r="39" spans="1:3" ht="12" customHeight="1">
      <c r="A39" s="8" t="s">
        <v>566</v>
      </c>
      <c r="B39" s="13"/>
    </row>
    <row r="40" spans="1:3" ht="12" customHeight="1">
      <c r="A40" s="99" t="s">
        <v>592</v>
      </c>
      <c r="B40" s="13"/>
    </row>
    <row r="41" spans="1:3" ht="12" customHeight="1">
      <c r="A41" s="8" t="s">
        <v>591</v>
      </c>
      <c r="B41" s="13"/>
    </row>
    <row r="42" spans="1:3" ht="12" customHeight="1">
      <c r="A42" s="8"/>
      <c r="B42" s="7"/>
    </row>
    <row r="43" spans="1:3" ht="12" customHeight="1" thickBot="1">
      <c r="A43" s="4" t="s">
        <v>1121</v>
      </c>
      <c r="B43" s="7"/>
    </row>
    <row r="44" spans="1:3" ht="18" customHeight="1" thickTop="1" thickBot="1">
      <c r="A44" s="266" t="s">
        <v>1448</v>
      </c>
      <c r="B44" s="267"/>
    </row>
    <row r="45" spans="1:3" ht="15" customHeight="1" thickTop="1" thickBot="1">
      <c r="A45" s="268"/>
      <c r="B45" s="268"/>
    </row>
    <row r="46" spans="1:3" ht="80.25" customHeight="1" thickTop="1" thickBot="1">
      <c r="A46" s="103" t="s">
        <v>1120</v>
      </c>
      <c r="B46" s="98" t="s">
        <v>1126</v>
      </c>
    </row>
    <row r="47" spans="1:3" customFormat="1" ht="12" customHeight="1" thickTop="1">
      <c r="A47" s="1"/>
    </row>
    <row r="48" spans="1:3" customFormat="1" ht="12" customHeight="1">
      <c r="A48" s="1"/>
    </row>
    <row r="53" spans="2:2" ht="12" customHeight="1">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sheetPr>
  <dimension ref="A1:B135"/>
  <sheetViews>
    <sheetView showGridLines="0" topLeftCell="A58" workbookViewId="0">
      <selection activeCell="A122" sqref="A122"/>
    </sheetView>
  </sheetViews>
  <sheetFormatPr defaultColWidth="8.85546875" defaultRowHeight="12.75"/>
  <cols>
    <col min="1" max="1" width="135.85546875" style="166" customWidth="1"/>
    <col min="2" max="2" width="44" style="137" customWidth="1"/>
    <col min="3" max="16384" width="8.85546875" style="137"/>
  </cols>
  <sheetData>
    <row r="1" spans="1:2" ht="18" customHeight="1">
      <c r="A1" s="150"/>
    </row>
    <row r="2" spans="1:2" ht="15.75">
      <c r="A2" s="136"/>
    </row>
    <row r="3" spans="1:2" ht="20.25">
      <c r="A3" s="151" t="s">
        <v>1450</v>
      </c>
    </row>
    <row r="4" spans="1:2" ht="15.75">
      <c r="A4" s="152"/>
    </row>
    <row r="5" spans="1:2" ht="15.75">
      <c r="A5" s="136" t="s">
        <v>608</v>
      </c>
    </row>
    <row r="6" spans="1:2" ht="15.75">
      <c r="A6" s="136"/>
    </row>
    <row r="7" spans="1:2" ht="15.75">
      <c r="A7" s="123" t="str">
        <f>_Toc124581495</f>
        <v>A.   Overview</v>
      </c>
      <c r="B7" s="153"/>
    </row>
    <row r="8" spans="1:2" ht="15.75">
      <c r="A8" s="123" t="str">
        <f>A23</f>
        <v>B.   Instructions for the Certification Sheet</v>
      </c>
      <c r="B8" s="153"/>
    </row>
    <row r="9" spans="1:2" ht="15.75">
      <c r="A9" s="123" t="str">
        <f>A36</f>
        <v>C. Instructions for the LSE Allocations and ID and Local Area Tabs</v>
      </c>
    </row>
    <row r="10" spans="1:2" ht="15.75">
      <c r="A10" s="123" t="str">
        <f>A51</f>
        <v xml:space="preserve">D. Instructions for the Summary Tab </v>
      </c>
      <c r="B10" s="153"/>
    </row>
    <row r="11" spans="1:2" ht="15.75">
      <c r="A11" s="123" t="str">
        <f>_Toc124581191</f>
        <v>E. Instructions for the Local Resource Reporting Worksheet</v>
      </c>
      <c r="B11" s="153"/>
    </row>
    <row r="12" spans="1:2" ht="15.75">
      <c r="A12" s="123" t="str">
        <f>A95</f>
        <v>F. Worksheet on Additional Local Resources List</v>
      </c>
    </row>
    <row r="13" spans="1:2" ht="15.75">
      <c r="A13" s="123" t="s">
        <v>1567</v>
      </c>
    </row>
    <row r="14" spans="1:2" ht="15.75">
      <c r="A14" s="123" t="s">
        <v>1566</v>
      </c>
    </row>
    <row r="15" spans="1:2" ht="15.75">
      <c r="A15" s="136"/>
    </row>
    <row r="16" spans="1:2" ht="18.75">
      <c r="A16" s="154" t="s">
        <v>609</v>
      </c>
    </row>
    <row r="17" spans="1:1" ht="63">
      <c r="A17" s="136" t="s">
        <v>1449</v>
      </c>
    </row>
    <row r="18" spans="1:1" ht="15.75">
      <c r="A18" s="136"/>
    </row>
    <row r="19" spans="1:1" ht="66.75" customHeight="1">
      <c r="A19" s="136" t="s">
        <v>1319</v>
      </c>
    </row>
    <row r="20" spans="1:1" ht="15" customHeight="1">
      <c r="A20" s="136"/>
    </row>
    <row r="21" spans="1:1" ht="81.75" customHeight="1">
      <c r="A21" s="136" t="s">
        <v>0</v>
      </c>
    </row>
    <row r="22" spans="1:1" ht="15.75">
      <c r="A22" s="136"/>
    </row>
    <row r="23" spans="1:1" ht="18.75">
      <c r="A23" s="154" t="s">
        <v>569</v>
      </c>
    </row>
    <row r="24" spans="1:1" ht="15.75">
      <c r="A24" s="123" t="s">
        <v>570</v>
      </c>
    </row>
    <row r="25" spans="1:1" ht="15.75">
      <c r="A25" s="123"/>
    </row>
    <row r="26" spans="1:1" ht="15.75">
      <c r="A26" s="123" t="s">
        <v>1446</v>
      </c>
    </row>
    <row r="27" spans="1:1" ht="15.75">
      <c r="A27" s="123" t="s">
        <v>577</v>
      </c>
    </row>
    <row r="28" spans="1:1" ht="15.75">
      <c r="A28" s="123" t="s">
        <v>578</v>
      </c>
    </row>
    <row r="29" spans="1:1" ht="15.75">
      <c r="A29" s="123" t="s">
        <v>579</v>
      </c>
    </row>
    <row r="30" spans="1:1" ht="15.75">
      <c r="A30" s="123" t="s">
        <v>519</v>
      </c>
    </row>
    <row r="31" spans="1:1" ht="31.5">
      <c r="A31" s="123" t="s">
        <v>1165</v>
      </c>
    </row>
    <row r="32" spans="1:1" ht="14.25" customHeight="1">
      <c r="A32" s="123" t="s">
        <v>1299</v>
      </c>
    </row>
    <row r="33" spans="1:1" ht="32.25" customHeight="1">
      <c r="A33" s="123" t="s">
        <v>1300</v>
      </c>
    </row>
    <row r="34" spans="1:1" ht="30" customHeight="1">
      <c r="A34" s="123" t="s">
        <v>1301</v>
      </c>
    </row>
    <row r="35" spans="1:1" ht="14.25" customHeight="1">
      <c r="A35" s="123"/>
    </row>
    <row r="36" spans="1:1" ht="18.75">
      <c r="A36" s="154" t="s">
        <v>1321</v>
      </c>
    </row>
    <row r="37" spans="1:1" ht="18.75">
      <c r="A37" s="154"/>
    </row>
    <row r="38" spans="1:1" ht="15.75">
      <c r="A38" s="155" t="s">
        <v>364</v>
      </c>
    </row>
    <row r="39" spans="1:1" ht="15.75">
      <c r="A39" s="156"/>
    </row>
    <row r="40" spans="1:1" ht="96.75" customHeight="1">
      <c r="A40" s="136" t="s">
        <v>1542</v>
      </c>
    </row>
    <row r="41" spans="1:1" ht="15.75">
      <c r="A41" s="136"/>
    </row>
    <row r="42" spans="1:1" ht="12.75" customHeight="1">
      <c r="A42" s="136"/>
    </row>
    <row r="43" spans="1:1" s="122" customFormat="1" ht="31.5">
      <c r="A43" s="126" t="s">
        <v>1451</v>
      </c>
    </row>
    <row r="44" spans="1:1" s="122" customFormat="1" ht="15.75">
      <c r="A44" s="126"/>
    </row>
    <row r="45" spans="1:1" ht="15.75">
      <c r="A45" s="155" t="s">
        <v>365</v>
      </c>
    </row>
    <row r="46" spans="1:1" ht="12.75" customHeight="1">
      <c r="A46" s="157"/>
    </row>
    <row r="47" spans="1:1" ht="148.5" customHeight="1">
      <c r="A47" s="136" t="s">
        <v>1452</v>
      </c>
    </row>
    <row r="48" spans="1:1" ht="12.75" customHeight="1">
      <c r="A48" s="136"/>
    </row>
    <row r="49" spans="1:2" ht="47.25">
      <c r="A49" s="136" t="s">
        <v>694</v>
      </c>
    </row>
    <row r="50" spans="1:2" ht="12.75" customHeight="1">
      <c r="A50" s="136"/>
    </row>
    <row r="51" spans="1:2" ht="18.75">
      <c r="A51" s="154" t="s">
        <v>1322</v>
      </c>
    </row>
    <row r="52" spans="1:2" ht="15.75">
      <c r="A52" s="136"/>
    </row>
    <row r="53" spans="1:2" ht="31.5">
      <c r="A53" s="136" t="s">
        <v>520</v>
      </c>
    </row>
    <row r="54" spans="1:2" ht="15.75">
      <c r="A54" s="136"/>
    </row>
    <row r="55" spans="1:2" ht="15.75">
      <c r="A55" s="136"/>
    </row>
    <row r="56" spans="1:2" ht="15.75">
      <c r="A56" s="136"/>
    </row>
    <row r="57" spans="1:2" s="160" customFormat="1" ht="15.75">
      <c r="A57" s="158" t="s">
        <v>626</v>
      </c>
      <c r="B57" s="159"/>
    </row>
    <row r="58" spans="1:2" s="162" customFormat="1" ht="15.75">
      <c r="A58" s="161"/>
      <c r="B58" s="159"/>
    </row>
    <row r="59" spans="1:2" s="162" customFormat="1" ht="110.25">
      <c r="A59" s="163" t="s">
        <v>568</v>
      </c>
      <c r="B59" s="159"/>
    </row>
    <row r="60" spans="1:2" s="162" customFormat="1" ht="15.75">
      <c r="A60" s="161"/>
      <c r="B60" s="159"/>
    </row>
    <row r="61" spans="1:2" s="160" customFormat="1" ht="15.75">
      <c r="A61" s="158" t="s">
        <v>583</v>
      </c>
      <c r="B61" s="159"/>
    </row>
    <row r="62" spans="1:2" s="162" customFormat="1" ht="15.75">
      <c r="A62" s="161"/>
      <c r="B62" s="159"/>
    </row>
    <row r="63" spans="1:2" s="162" customFormat="1" ht="110.25">
      <c r="A63" s="163" t="s">
        <v>1453</v>
      </c>
      <c r="B63" s="159"/>
    </row>
    <row r="64" spans="1:2" s="162" customFormat="1" ht="15.75">
      <c r="A64" s="161"/>
      <c r="B64" s="159"/>
    </row>
    <row r="65" spans="1:2" s="160" customFormat="1" ht="15.75">
      <c r="A65" s="158" t="s">
        <v>660</v>
      </c>
      <c r="B65" s="159"/>
    </row>
    <row r="66" spans="1:2" s="162" customFormat="1" ht="15.75">
      <c r="A66" s="161"/>
      <c r="B66" s="159"/>
    </row>
    <row r="67" spans="1:2" s="162" customFormat="1" ht="110.25">
      <c r="A67" s="163" t="s">
        <v>1454</v>
      </c>
      <c r="B67" s="159"/>
    </row>
    <row r="68" spans="1:2" s="162" customFormat="1" ht="15.75">
      <c r="A68" s="161"/>
      <c r="B68" s="159"/>
    </row>
    <row r="69" spans="1:2" s="160" customFormat="1" ht="15.75">
      <c r="A69" s="158" t="s">
        <v>1396</v>
      </c>
      <c r="B69" s="137"/>
    </row>
    <row r="70" spans="1:2" s="162" customFormat="1" ht="15.75">
      <c r="A70" s="161"/>
      <c r="B70" s="137"/>
    </row>
    <row r="71" spans="1:2" s="162" customFormat="1" ht="110.25">
      <c r="A71" s="161" t="s">
        <v>1455</v>
      </c>
      <c r="B71" s="137"/>
    </row>
    <row r="72" spans="1:2" s="162" customFormat="1" ht="15.75">
      <c r="A72" s="161"/>
      <c r="B72" s="137"/>
    </row>
    <row r="73" spans="1:2" s="160" customFormat="1" ht="15.75">
      <c r="A73" s="158" t="s">
        <v>1328</v>
      </c>
      <c r="B73" s="159"/>
    </row>
    <row r="74" spans="1:2" s="162" customFormat="1" ht="15.75">
      <c r="A74" s="161"/>
      <c r="B74" s="159"/>
    </row>
    <row r="75" spans="1:2" s="162" customFormat="1" ht="111.75" customHeight="1">
      <c r="A75" s="163" t="s">
        <v>1456</v>
      </c>
      <c r="B75" s="159"/>
    </row>
    <row r="76" spans="1:2" s="162" customFormat="1" ht="15.75">
      <c r="A76" s="161"/>
      <c r="B76" s="137"/>
    </row>
    <row r="77" spans="1:2" s="162" customFormat="1" ht="15.75">
      <c r="A77" s="158" t="s">
        <v>1564</v>
      </c>
      <c r="B77" s="137"/>
    </row>
    <row r="78" spans="1:2" s="162" customFormat="1" ht="47.25">
      <c r="A78" s="163" t="s">
        <v>1565</v>
      </c>
      <c r="B78" s="137"/>
    </row>
    <row r="79" spans="1:2" s="162" customFormat="1" ht="15.75">
      <c r="A79" s="161"/>
      <c r="B79" s="137"/>
    </row>
    <row r="80" spans="1:2" ht="18.75">
      <c r="A80" s="154" t="s">
        <v>1447</v>
      </c>
    </row>
    <row r="81" spans="1:2" ht="15.75">
      <c r="A81" s="136"/>
    </row>
    <row r="82" spans="1:2" ht="78.75">
      <c r="A82" s="136" t="s">
        <v>1457</v>
      </c>
    </row>
    <row r="83" spans="1:2" ht="15.75">
      <c r="A83" s="136"/>
    </row>
    <row r="84" spans="1:2" ht="47.25">
      <c r="A84" s="136" t="s">
        <v>1458</v>
      </c>
    </row>
    <row r="85" spans="1:2" ht="15.75">
      <c r="A85" s="136"/>
    </row>
    <row r="86" spans="1:2" ht="66">
      <c r="A86" s="206" t="s">
        <v>1459</v>
      </c>
    </row>
    <row r="87" spans="1:2" ht="15.75">
      <c r="A87" s="123"/>
    </row>
    <row r="88" spans="1:2" ht="31.5">
      <c r="A88" s="125" t="s">
        <v>1302</v>
      </c>
    </row>
    <row r="89" spans="1:2" ht="47.25">
      <c r="A89" s="123" t="s">
        <v>1438</v>
      </c>
    </row>
    <row r="90" spans="1:2" ht="31.5">
      <c r="A90" s="123" t="s">
        <v>1344</v>
      </c>
    </row>
    <row r="91" spans="1:2" ht="31.5" customHeight="1">
      <c r="A91" s="123" t="s">
        <v>581</v>
      </c>
    </row>
    <row r="92" spans="1:2" s="164" customFormat="1" ht="79.5" customHeight="1">
      <c r="A92" s="123" t="s">
        <v>1343</v>
      </c>
      <c r="B92" s="137"/>
    </row>
    <row r="93" spans="1:2" ht="48" customHeight="1">
      <c r="A93" s="123" t="s">
        <v>643</v>
      </c>
    </row>
    <row r="94" spans="1:2" ht="15.75">
      <c r="A94" s="125"/>
    </row>
    <row r="95" spans="1:2" ht="18.75">
      <c r="A95" s="165" t="s">
        <v>1320</v>
      </c>
    </row>
    <row r="96" spans="1:2" s="122" customFormat="1"/>
    <row r="97" spans="1:1" s="122" customFormat="1" ht="63">
      <c r="A97" s="136" t="s">
        <v>1389</v>
      </c>
    </row>
    <row r="98" spans="1:1" s="122" customFormat="1">
      <c r="A98" s="124"/>
    </row>
    <row r="99" spans="1:1" s="122" customFormat="1" ht="31.5">
      <c r="A99" s="125" t="s">
        <v>1323</v>
      </c>
    </row>
    <row r="100" spans="1:1" s="122" customFormat="1" ht="31.5">
      <c r="A100" s="123" t="s">
        <v>1324</v>
      </c>
    </row>
    <row r="101" spans="1:1" s="122" customFormat="1" ht="31.5">
      <c r="A101" s="123" t="s">
        <v>1344</v>
      </c>
    </row>
    <row r="102" spans="1:1" ht="31.5" customHeight="1">
      <c r="A102" s="123" t="s">
        <v>1390</v>
      </c>
    </row>
    <row r="103" spans="1:1" s="122" customFormat="1" ht="126">
      <c r="A103" s="123" t="s">
        <v>1461</v>
      </c>
    </row>
    <row r="104" spans="1:1" s="122" customFormat="1" ht="141.75">
      <c r="A104" s="123" t="s">
        <v>1460</v>
      </c>
    </row>
    <row r="105" spans="1:1" s="122" customFormat="1" ht="15.75">
      <c r="A105" s="123" t="s">
        <v>1462</v>
      </c>
    </row>
    <row r="106" spans="1:1" s="122" customFormat="1" ht="31.5">
      <c r="A106" s="123" t="s">
        <v>1402</v>
      </c>
    </row>
    <row r="107" spans="1:1" s="122" customFormat="1">
      <c r="A107" s="166"/>
    </row>
    <row r="108" spans="1:1" ht="18.75">
      <c r="A108" s="207" t="s">
        <v>1567</v>
      </c>
    </row>
    <row r="109" spans="1:1">
      <c r="A109" s="208"/>
    </row>
    <row r="110" spans="1:1" ht="63">
      <c r="A110" s="209" t="s">
        <v>1463</v>
      </c>
    </row>
    <row r="111" spans="1:1" ht="15.75">
      <c r="A111" s="209"/>
    </row>
    <row r="112" spans="1:1" ht="47.25">
      <c r="A112" s="209" t="s">
        <v>1589</v>
      </c>
    </row>
    <row r="113" spans="1:1" ht="15.75">
      <c r="A113" s="209"/>
    </row>
    <row r="114" spans="1:1" ht="31.5">
      <c r="A114" s="209" t="s">
        <v>1571</v>
      </c>
    </row>
    <row r="115" spans="1:1" ht="15.75">
      <c r="A115" s="209"/>
    </row>
    <row r="116" spans="1:1" ht="126">
      <c r="A116" s="209" t="s">
        <v>1576</v>
      </c>
    </row>
    <row r="117" spans="1:1" ht="15.75">
      <c r="A117" s="209"/>
    </row>
    <row r="118" spans="1:1" ht="141.75">
      <c r="A118" s="214" t="s">
        <v>1573</v>
      </c>
    </row>
    <row r="119" spans="1:1" ht="15.75">
      <c r="A119" s="211"/>
    </row>
    <row r="120" spans="1:1" ht="15.75">
      <c r="A120" s="209" t="s">
        <v>1590</v>
      </c>
    </row>
    <row r="122" spans="1:1" ht="18.75">
      <c r="A122" s="207" t="s">
        <v>1566</v>
      </c>
    </row>
    <row r="123" spans="1:1" ht="31.5">
      <c r="A123" s="209" t="s">
        <v>1568</v>
      </c>
    </row>
    <row r="124" spans="1:1" ht="15.75">
      <c r="A124" s="210"/>
    </row>
    <row r="125" spans="1:1" ht="15.75">
      <c r="A125" s="209" t="s">
        <v>1569</v>
      </c>
    </row>
    <row r="126" spans="1:1" ht="15.75">
      <c r="A126" s="209"/>
    </row>
    <row r="127" spans="1:1">
      <c r="A127" s="137"/>
    </row>
    <row r="128" spans="1:1" ht="15.75">
      <c r="A128" s="209"/>
    </row>
    <row r="129" spans="1:1" ht="126">
      <c r="A129" s="209" t="s">
        <v>1572</v>
      </c>
    </row>
    <row r="130" spans="1:1" ht="15.75">
      <c r="A130" s="209"/>
    </row>
    <row r="131" spans="1:1" ht="141.75">
      <c r="A131" s="214" t="s">
        <v>1573</v>
      </c>
    </row>
    <row r="132" spans="1:1">
      <c r="A132" s="208"/>
    </row>
    <row r="133" spans="1:1" ht="31.5">
      <c r="A133" s="209" t="s">
        <v>1574</v>
      </c>
    </row>
    <row r="134" spans="1:1">
      <c r="A134" s="208"/>
    </row>
    <row r="135" spans="1:1" ht="47.25">
      <c r="A135" s="209" t="s">
        <v>1575</v>
      </c>
    </row>
  </sheetData>
  <phoneticPr fontId="5"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50" man="1"/>
  </row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34" zoomScale="55" zoomScaleNormal="55" zoomScalePageLayoutView="55" workbookViewId="0">
      <selection activeCell="K34" sqref="K1:K1048576"/>
    </sheetView>
  </sheetViews>
  <sheetFormatPr defaultRowHeight="12.75" outlineLevelCol="1"/>
  <cols>
    <col min="1" max="1" width="6.28515625" style="29" customWidth="1"/>
    <col min="2" max="2" width="31.140625" style="29" customWidth="1"/>
    <col min="3" max="3" width="32.28515625" style="29" customWidth="1"/>
    <col min="4" max="4" width="16.85546875" style="29" customWidth="1" outlineLevel="1"/>
    <col min="5" max="5" width="14.5703125" style="29" customWidth="1" outlineLevel="1"/>
    <col min="6" max="6" width="19.140625" style="29" customWidth="1" outlineLevel="1"/>
    <col min="7" max="7" width="14.5703125" style="29" customWidth="1" outlineLevel="1"/>
    <col min="8" max="8" width="14.28515625" style="29" customWidth="1" outlineLevel="1"/>
    <col min="9" max="9" width="15.42578125" style="29" customWidth="1"/>
    <col min="10" max="10" width="13.7109375" style="29" customWidth="1"/>
    <col min="11" max="11" width="14.85546875" style="29" customWidth="1"/>
    <col min="12" max="12" width="13.140625" style="29" customWidth="1"/>
    <col min="13" max="13" width="12.85546875" style="29" customWidth="1"/>
    <col min="14" max="14" width="16.28515625" style="29" customWidth="1"/>
    <col min="15" max="15" width="15.42578125" style="29" customWidth="1"/>
    <col min="16" max="16" width="9.140625" style="29"/>
    <col min="17" max="17" width="11" style="29" bestFit="1" customWidth="1"/>
    <col min="18" max="16384" width="9.140625" style="29"/>
  </cols>
  <sheetData>
    <row r="1" spans="1:18" customFormat="1" ht="33" customHeight="1">
      <c r="B1" s="279"/>
      <c r="C1" s="279"/>
      <c r="D1" s="279"/>
      <c r="E1" s="279"/>
      <c r="F1" s="279"/>
      <c r="G1" s="279"/>
      <c r="H1" s="279"/>
      <c r="I1" s="279"/>
      <c r="J1" s="279"/>
      <c r="K1" s="279"/>
      <c r="L1" s="279"/>
      <c r="M1" s="279"/>
      <c r="N1" s="279"/>
      <c r="O1" s="279"/>
    </row>
    <row r="2" spans="1:18" customFormat="1" ht="34.5" customHeight="1">
      <c r="B2" s="280" t="s">
        <v>1439</v>
      </c>
      <c r="C2" s="280"/>
      <c r="D2" s="280"/>
      <c r="E2" s="280"/>
      <c r="F2" s="280"/>
      <c r="G2" s="280"/>
      <c r="H2" s="280"/>
      <c r="I2" s="280"/>
      <c r="J2" s="280"/>
      <c r="K2" s="280"/>
      <c r="L2" s="280"/>
      <c r="M2" s="280"/>
      <c r="N2" s="280"/>
      <c r="O2" s="280"/>
      <c r="P2" s="220"/>
      <c r="R2" s="106"/>
    </row>
    <row r="3" spans="1:18" customFormat="1" ht="22.5" customHeight="1">
      <c r="B3" s="281"/>
      <c r="C3" s="281"/>
      <c r="D3" s="281"/>
      <c r="E3" s="281"/>
      <c r="F3" s="281"/>
      <c r="G3" s="281"/>
      <c r="H3" s="281"/>
      <c r="I3" s="281"/>
      <c r="J3" s="281"/>
      <c r="K3" s="281"/>
      <c r="L3" s="281"/>
      <c r="M3" s="281"/>
      <c r="N3" s="281"/>
      <c r="O3" s="281"/>
      <c r="P3" s="220"/>
      <c r="R3" s="106"/>
    </row>
    <row r="4" spans="1:18" customFormat="1" ht="23.25" customHeight="1">
      <c r="B4" s="281" t="s">
        <v>500</v>
      </c>
      <c r="C4" s="281"/>
      <c r="D4" s="281"/>
      <c r="E4" s="281"/>
      <c r="F4" s="281"/>
      <c r="G4" s="281"/>
      <c r="H4" s="281"/>
      <c r="I4" s="281"/>
      <c r="J4" s="281"/>
      <c r="K4" s="281"/>
      <c r="L4" s="281"/>
      <c r="M4" s="281"/>
      <c r="N4" s="281"/>
      <c r="O4" s="281"/>
      <c r="P4" s="15"/>
    </row>
    <row r="5" spans="1:18" customFormat="1" ht="15">
      <c r="B5" s="15"/>
      <c r="C5" s="15"/>
      <c r="D5" s="15"/>
      <c r="E5" s="15"/>
      <c r="F5" s="15"/>
      <c r="G5" s="15"/>
      <c r="H5" s="15"/>
      <c r="I5" s="15"/>
      <c r="J5" s="15"/>
    </row>
    <row r="6" spans="1:18" customFormat="1" ht="15.75">
      <c r="B6" s="15"/>
      <c r="C6" s="15"/>
      <c r="D6" s="278" t="s">
        <v>1592</v>
      </c>
      <c r="E6" s="278"/>
      <c r="F6" s="278"/>
      <c r="G6" s="278"/>
      <c r="H6" s="278"/>
      <c r="I6" s="278"/>
      <c r="J6" s="278"/>
      <c r="K6" s="278"/>
      <c r="L6" s="278"/>
      <c r="M6" s="278"/>
      <c r="N6" s="278"/>
      <c r="O6" s="278"/>
    </row>
    <row r="7" spans="1:18" customFormat="1" ht="15.75">
      <c r="B7" s="9" t="s">
        <v>501</v>
      </c>
      <c r="C7" s="9" t="s">
        <v>1303</v>
      </c>
      <c r="D7" s="167">
        <v>41640</v>
      </c>
      <c r="E7" s="167">
        <v>41671</v>
      </c>
      <c r="F7" s="167">
        <v>41699</v>
      </c>
      <c r="G7" s="167">
        <v>41730</v>
      </c>
      <c r="H7" s="167">
        <v>41760</v>
      </c>
      <c r="I7" s="167">
        <v>41791</v>
      </c>
      <c r="J7" s="167">
        <v>41821</v>
      </c>
      <c r="K7" s="167">
        <v>41852</v>
      </c>
      <c r="L7" s="167">
        <v>41883</v>
      </c>
      <c r="M7" s="167">
        <v>41913</v>
      </c>
      <c r="N7" s="167">
        <v>41944</v>
      </c>
      <c r="O7" s="167">
        <v>41974</v>
      </c>
    </row>
    <row r="8" spans="1:18" customFormat="1" ht="33" customHeight="1">
      <c r="B8" s="9"/>
      <c r="C8" s="9"/>
      <c r="D8" s="117">
        <v>1</v>
      </c>
      <c r="E8" s="117">
        <v>2</v>
      </c>
      <c r="F8" s="117">
        <v>3</v>
      </c>
      <c r="G8" s="117">
        <v>4</v>
      </c>
      <c r="H8" s="117">
        <v>5</v>
      </c>
      <c r="I8" s="117">
        <v>6</v>
      </c>
      <c r="J8" s="117">
        <v>7</v>
      </c>
      <c r="K8" s="117">
        <v>8</v>
      </c>
      <c r="L8" s="117">
        <v>9</v>
      </c>
      <c r="M8" s="117">
        <v>10</v>
      </c>
      <c r="N8" s="117">
        <v>11</v>
      </c>
      <c r="O8" s="117">
        <v>12</v>
      </c>
    </row>
    <row r="9" spans="1:18" customFormat="1" ht="15" customHeight="1">
      <c r="A9">
        <v>1</v>
      </c>
      <c r="B9" s="107" t="s">
        <v>502</v>
      </c>
      <c r="C9" s="15" t="s">
        <v>503</v>
      </c>
      <c r="D9" s="221"/>
      <c r="E9" s="221"/>
      <c r="F9" s="221"/>
      <c r="G9" s="221"/>
      <c r="H9" s="221"/>
      <c r="I9" s="221"/>
      <c r="J9" s="221"/>
      <c r="K9" s="221"/>
      <c r="L9" s="221"/>
      <c r="M9" s="221"/>
      <c r="N9" s="221"/>
      <c r="O9" s="221"/>
    </row>
    <row r="10" spans="1:18" customFormat="1" ht="15">
      <c r="B10" s="107"/>
      <c r="C10" s="15" t="s">
        <v>504</v>
      </c>
      <c r="D10" s="221"/>
      <c r="E10" s="221"/>
      <c r="F10" s="221"/>
      <c r="G10" s="221"/>
      <c r="H10" s="221"/>
      <c r="I10" s="221"/>
      <c r="J10" s="221"/>
      <c r="K10" s="221"/>
      <c r="L10" s="221"/>
      <c r="M10" s="221"/>
      <c r="N10" s="221"/>
      <c r="O10" s="221"/>
    </row>
    <row r="11" spans="1:18" customFormat="1" ht="15">
      <c r="B11" s="107"/>
      <c r="C11" s="15" t="s">
        <v>564</v>
      </c>
      <c r="D11" s="221"/>
      <c r="E11" s="221"/>
      <c r="F11" s="221"/>
      <c r="G11" s="221"/>
      <c r="H11" s="221"/>
      <c r="I11" s="221"/>
      <c r="J11" s="221"/>
      <c r="K11" s="221"/>
      <c r="L11" s="221"/>
      <c r="M11" s="221"/>
      <c r="N11" s="221"/>
      <c r="O11" s="221"/>
    </row>
    <row r="12" spans="1:18" customFormat="1" ht="15">
      <c r="B12" s="107"/>
      <c r="C12" s="15" t="s">
        <v>505</v>
      </c>
      <c r="D12" s="221"/>
      <c r="E12" s="222"/>
      <c r="F12" s="222"/>
      <c r="G12" s="221"/>
      <c r="H12" s="221"/>
      <c r="I12" s="221"/>
      <c r="J12" s="221"/>
      <c r="K12" s="221"/>
      <c r="L12" s="221"/>
      <c r="M12" s="221"/>
      <c r="N12" s="221"/>
      <c r="O12" s="221"/>
    </row>
    <row r="13" spans="1:18" customFormat="1" ht="15">
      <c r="B13" s="107"/>
      <c r="D13" s="221"/>
      <c r="E13" s="222"/>
      <c r="F13" s="222"/>
      <c r="G13" s="221"/>
      <c r="H13" s="221"/>
      <c r="I13" s="221"/>
      <c r="J13" s="221"/>
      <c r="K13" s="221"/>
      <c r="L13" s="221"/>
      <c r="M13" s="221"/>
      <c r="N13" s="221"/>
      <c r="O13" s="221"/>
    </row>
    <row r="14" spans="1:18" customFormat="1" ht="15" customHeight="1">
      <c r="A14">
        <v>2</v>
      </c>
      <c r="B14" s="107" t="s">
        <v>508</v>
      </c>
      <c r="C14" s="15" t="s">
        <v>503</v>
      </c>
      <c r="D14" s="221"/>
      <c r="E14" s="222"/>
      <c r="F14" s="222"/>
      <c r="G14" s="221"/>
      <c r="H14" s="221"/>
      <c r="I14" s="221"/>
      <c r="J14" s="221"/>
      <c r="K14" s="221"/>
      <c r="L14" s="221"/>
      <c r="M14" s="221"/>
      <c r="N14" s="221"/>
      <c r="O14" s="221"/>
    </row>
    <row r="15" spans="1:18" customFormat="1" ht="15">
      <c r="B15" s="107"/>
      <c r="C15" s="15" t="s">
        <v>504</v>
      </c>
      <c r="D15" s="221"/>
      <c r="E15" s="222"/>
      <c r="F15" s="222"/>
      <c r="G15" s="221"/>
      <c r="H15" s="221"/>
      <c r="I15" s="221"/>
      <c r="J15" s="221"/>
      <c r="K15" s="221"/>
      <c r="L15" s="221"/>
      <c r="M15" s="221"/>
      <c r="N15" s="221"/>
      <c r="O15" s="221"/>
    </row>
    <row r="16" spans="1:18" customFormat="1" ht="15">
      <c r="B16" s="107"/>
      <c r="C16" s="15" t="s">
        <v>564</v>
      </c>
      <c r="D16" s="221"/>
      <c r="E16" s="222"/>
      <c r="F16" s="222"/>
      <c r="G16" s="221"/>
      <c r="H16" s="221"/>
      <c r="I16" s="221"/>
      <c r="J16" s="221"/>
      <c r="K16" s="221"/>
      <c r="L16" s="221"/>
      <c r="M16" s="221"/>
      <c r="N16" s="221"/>
      <c r="O16" s="221"/>
    </row>
    <row r="17" spans="1:31" customFormat="1" ht="15">
      <c r="B17" s="107"/>
      <c r="C17" s="15"/>
      <c r="D17" s="221"/>
      <c r="E17" s="222"/>
      <c r="F17" s="222"/>
      <c r="G17" s="221"/>
      <c r="H17" s="221"/>
      <c r="I17" s="221"/>
      <c r="J17" s="221"/>
      <c r="K17" s="221"/>
      <c r="L17" s="221"/>
      <c r="M17" s="221"/>
      <c r="N17" s="221"/>
      <c r="O17" s="221"/>
    </row>
    <row r="18" spans="1:31" customFormat="1" ht="15" customHeight="1">
      <c r="A18">
        <v>3</v>
      </c>
      <c r="B18" s="276" t="s">
        <v>1433</v>
      </c>
      <c r="C18" s="15" t="s">
        <v>503</v>
      </c>
      <c r="D18" s="221"/>
      <c r="E18" s="222"/>
      <c r="F18" s="222"/>
      <c r="G18" s="222"/>
      <c r="H18" s="221"/>
      <c r="I18" s="221"/>
      <c r="J18" s="221"/>
      <c r="K18" s="221"/>
      <c r="L18" s="221"/>
      <c r="M18" s="221"/>
      <c r="N18" s="221"/>
      <c r="O18" s="221"/>
    </row>
    <row r="19" spans="1:31" customFormat="1" ht="15">
      <c r="B19" s="276"/>
      <c r="C19" s="15" t="s">
        <v>504</v>
      </c>
      <c r="D19" s="221"/>
      <c r="E19" s="221"/>
      <c r="F19" s="222"/>
      <c r="G19" s="222"/>
      <c r="H19" s="221"/>
      <c r="I19" s="221"/>
      <c r="J19" s="221"/>
      <c r="K19" s="221"/>
      <c r="L19" s="221"/>
      <c r="M19" s="221"/>
      <c r="N19" s="221"/>
      <c r="O19" s="221"/>
    </row>
    <row r="20" spans="1:31" customFormat="1" ht="15">
      <c r="B20" s="276"/>
      <c r="C20" s="15" t="s">
        <v>564</v>
      </c>
      <c r="D20" s="221"/>
      <c r="E20" s="221"/>
      <c r="F20" s="222"/>
      <c r="G20" s="222"/>
      <c r="H20" s="221"/>
      <c r="I20" s="221"/>
      <c r="J20" s="221"/>
      <c r="K20" s="221"/>
      <c r="L20" s="221"/>
      <c r="M20" s="221"/>
      <c r="N20" s="221"/>
      <c r="O20" s="221"/>
    </row>
    <row r="21" spans="1:31" customFormat="1" ht="15">
      <c r="D21" s="57"/>
      <c r="E21" s="57"/>
      <c r="F21" s="57"/>
      <c r="G21" s="57"/>
      <c r="H21" s="57"/>
      <c r="I21" s="57"/>
      <c r="J21" s="57"/>
      <c r="K21" s="57"/>
      <c r="L21" s="57"/>
      <c r="M21" s="57"/>
      <c r="N21" s="57"/>
      <c r="O21" s="57"/>
    </row>
    <row r="22" spans="1:31" customFormat="1" ht="30">
      <c r="B22" s="107" t="s">
        <v>1434</v>
      </c>
      <c r="C22" s="15"/>
      <c r="D22" s="221"/>
      <c r="E22" s="221"/>
      <c r="F22" s="222"/>
      <c r="G22" s="222"/>
      <c r="H22" s="221"/>
      <c r="I22" s="221"/>
      <c r="J22" s="221"/>
      <c r="K22" s="221"/>
      <c r="L22" s="221"/>
      <c r="M22" s="221"/>
      <c r="N22" s="221"/>
      <c r="O22" s="221"/>
    </row>
    <row r="23" spans="1:31" customFormat="1" ht="15">
      <c r="B23" s="107"/>
      <c r="C23" s="15"/>
      <c r="D23" s="221"/>
      <c r="E23" s="221"/>
      <c r="F23" s="221"/>
      <c r="G23" s="221"/>
      <c r="H23" s="221"/>
      <c r="I23" s="221"/>
      <c r="J23" s="221"/>
      <c r="K23" s="221"/>
      <c r="L23" s="221"/>
      <c r="M23" s="221"/>
      <c r="N23" s="221"/>
      <c r="O23" s="221"/>
    </row>
    <row r="24" spans="1:31" customFormat="1" ht="15">
      <c r="B24" s="107"/>
      <c r="C24" s="15"/>
      <c r="D24" s="221"/>
      <c r="E24" s="221"/>
      <c r="F24" s="221"/>
      <c r="G24" s="221"/>
      <c r="H24" s="221"/>
      <c r="I24" s="221"/>
      <c r="J24" s="221"/>
      <c r="K24" s="221"/>
      <c r="L24" s="221"/>
      <c r="M24" s="221"/>
      <c r="N24" s="221"/>
      <c r="O24" s="221"/>
    </row>
    <row r="25" spans="1:31" customFormat="1" ht="15">
      <c r="B25" s="107"/>
      <c r="D25" s="57"/>
      <c r="E25" s="57"/>
      <c r="F25" s="223"/>
      <c r="G25" s="223"/>
      <c r="H25" s="57"/>
      <c r="I25" s="57"/>
      <c r="J25" s="57"/>
      <c r="K25" s="57"/>
      <c r="L25" s="57"/>
      <c r="M25" s="57"/>
      <c r="N25" s="57"/>
      <c r="O25" s="57"/>
      <c r="R25" s="185"/>
      <c r="S25" s="185"/>
      <c r="T25" s="185"/>
      <c r="U25" s="185"/>
      <c r="V25" s="185"/>
      <c r="W25" s="185"/>
      <c r="X25" s="185"/>
      <c r="Y25" s="185"/>
      <c r="Z25" s="185"/>
      <c r="AA25" s="185"/>
      <c r="AB25" s="185"/>
      <c r="AC25" s="185"/>
      <c r="AD25" s="185"/>
      <c r="AE25" s="185"/>
    </row>
    <row r="26" spans="1:31" customFormat="1" ht="30">
      <c r="A26">
        <v>4</v>
      </c>
      <c r="B26" s="107" t="s">
        <v>1304</v>
      </c>
      <c r="C26" s="15" t="s">
        <v>503</v>
      </c>
      <c r="D26" s="224"/>
      <c r="E26" s="224"/>
      <c r="F26" s="224"/>
      <c r="G26" s="224"/>
      <c r="H26" s="224"/>
      <c r="I26" s="224"/>
      <c r="J26" s="224"/>
      <c r="K26" s="224"/>
      <c r="L26" s="224"/>
      <c r="M26" s="224"/>
      <c r="N26" s="224"/>
      <c r="O26" s="224"/>
      <c r="R26" s="185"/>
      <c r="S26" s="185"/>
      <c r="T26" s="185"/>
      <c r="U26" s="185"/>
      <c r="V26" s="185"/>
      <c r="W26" s="185"/>
      <c r="X26" s="185"/>
      <c r="Y26" s="185"/>
      <c r="Z26" s="185"/>
      <c r="AA26" s="185"/>
      <c r="AB26" s="185"/>
      <c r="AC26" s="185"/>
      <c r="AD26" s="185"/>
      <c r="AE26" s="185"/>
    </row>
    <row r="27" spans="1:31" customFormat="1" ht="15">
      <c r="B27" s="107"/>
      <c r="C27" s="15" t="s">
        <v>504</v>
      </c>
      <c r="D27" s="224"/>
      <c r="E27" s="224"/>
      <c r="F27" s="224"/>
      <c r="G27" s="224"/>
      <c r="H27" s="224"/>
      <c r="I27" s="224"/>
      <c r="J27" s="224"/>
      <c r="K27" s="224"/>
      <c r="L27" s="224"/>
      <c r="M27" s="224"/>
      <c r="N27" s="224"/>
      <c r="O27" s="224"/>
      <c r="R27" s="185"/>
      <c r="S27" s="185"/>
      <c r="T27" s="185"/>
      <c r="U27" s="185"/>
      <c r="V27" s="185"/>
      <c r="W27" s="185"/>
      <c r="X27" s="185"/>
      <c r="Y27" s="185"/>
      <c r="Z27" s="185"/>
      <c r="AA27" s="185"/>
      <c r="AB27" s="185"/>
      <c r="AC27" s="185"/>
      <c r="AD27" s="185"/>
      <c r="AE27" s="185"/>
    </row>
    <row r="28" spans="1:31" customFormat="1" ht="15">
      <c r="B28" s="107"/>
      <c r="C28" s="15" t="s">
        <v>564</v>
      </c>
      <c r="D28" s="224"/>
      <c r="E28" s="224"/>
      <c r="F28" s="224"/>
      <c r="G28" s="224"/>
      <c r="H28" s="224"/>
      <c r="I28" s="224"/>
      <c r="J28" s="224"/>
      <c r="K28" s="224"/>
      <c r="L28" s="224"/>
      <c r="M28" s="224"/>
      <c r="N28" s="224"/>
      <c r="O28" s="224"/>
    </row>
    <row r="29" spans="1:31" customFormat="1" ht="15">
      <c r="B29" s="107"/>
      <c r="D29" s="223"/>
      <c r="E29" s="223"/>
      <c r="F29" s="223"/>
      <c r="G29" s="223"/>
      <c r="H29" s="223"/>
      <c r="I29" s="223"/>
      <c r="J29" s="223"/>
      <c r="K29" s="223"/>
      <c r="L29" s="223"/>
      <c r="M29" s="223"/>
      <c r="N29" s="223"/>
      <c r="O29" s="223"/>
    </row>
    <row r="30" spans="1:31" customFormat="1" ht="15" customHeight="1">
      <c r="A30" s="108">
        <v>5</v>
      </c>
      <c r="B30" s="276" t="s">
        <v>506</v>
      </c>
      <c r="C30" s="15" t="s">
        <v>503</v>
      </c>
      <c r="D30" s="221"/>
      <c r="E30" s="221"/>
      <c r="F30" s="221"/>
      <c r="G30" s="221"/>
      <c r="H30" s="221"/>
      <c r="I30" s="221"/>
      <c r="J30" s="221"/>
      <c r="K30" s="221"/>
      <c r="L30" s="221"/>
      <c r="M30" s="221"/>
      <c r="N30" s="221"/>
      <c r="O30" s="221"/>
      <c r="P30" s="225"/>
    </row>
    <row r="31" spans="1:31" customFormat="1" ht="15">
      <c r="A31" s="108"/>
      <c r="B31" s="276"/>
      <c r="C31" s="15" t="s">
        <v>504</v>
      </c>
      <c r="D31" s="221"/>
      <c r="E31" s="221"/>
      <c r="F31" s="221"/>
      <c r="G31" s="221"/>
      <c r="H31" s="221"/>
      <c r="I31" s="221"/>
      <c r="J31" s="221"/>
      <c r="K31" s="221"/>
      <c r="L31" s="221"/>
      <c r="M31" s="221"/>
      <c r="N31" s="221"/>
      <c r="O31" s="221"/>
      <c r="P31" s="225"/>
    </row>
    <row r="32" spans="1:31" customFormat="1" ht="15">
      <c r="B32" s="276"/>
      <c r="C32" s="15" t="s">
        <v>564</v>
      </c>
      <c r="D32" s="221"/>
      <c r="E32" s="221"/>
      <c r="F32" s="221"/>
      <c r="G32" s="221"/>
      <c r="H32" s="221"/>
      <c r="I32" s="221"/>
      <c r="J32" s="221"/>
      <c r="K32" s="221"/>
      <c r="L32" s="221"/>
      <c r="M32" s="221"/>
      <c r="N32" s="221"/>
      <c r="O32" s="221"/>
      <c r="P32" s="225"/>
    </row>
    <row r="33" spans="1:15" customFormat="1" ht="16.5" customHeight="1">
      <c r="B33" s="107"/>
      <c r="D33" s="222"/>
      <c r="E33" s="222"/>
      <c r="F33" s="222"/>
      <c r="G33" s="222"/>
      <c r="H33" s="222"/>
      <c r="I33" s="222"/>
      <c r="J33" s="222"/>
      <c r="K33" s="222"/>
      <c r="L33" s="222"/>
      <c r="M33" s="222"/>
      <c r="N33" s="222"/>
      <c r="O33" s="222"/>
    </row>
    <row r="34" spans="1:15" customFormat="1" ht="30">
      <c r="A34">
        <v>6</v>
      </c>
      <c r="B34" s="107" t="s">
        <v>507</v>
      </c>
      <c r="C34" s="15" t="s">
        <v>503</v>
      </c>
      <c r="D34" s="221"/>
      <c r="E34" s="221"/>
      <c r="F34" s="221"/>
      <c r="G34" s="221"/>
      <c r="H34" s="221"/>
      <c r="I34" s="221"/>
      <c r="J34" s="221"/>
      <c r="K34" s="221"/>
      <c r="L34" s="221"/>
      <c r="M34" s="221"/>
      <c r="N34" s="221"/>
      <c r="O34" s="221"/>
    </row>
    <row r="35" spans="1:15" customFormat="1" ht="24" customHeight="1">
      <c r="B35" s="107"/>
      <c r="C35" s="15" t="s">
        <v>504</v>
      </c>
      <c r="D35" s="222"/>
      <c r="E35" s="222"/>
      <c r="F35" s="222"/>
      <c r="G35" s="222"/>
      <c r="H35" s="222"/>
      <c r="I35" s="222"/>
      <c r="J35" s="222"/>
      <c r="K35" s="222"/>
      <c r="L35" s="222"/>
      <c r="M35" s="222"/>
      <c r="N35" s="222"/>
      <c r="O35" s="222"/>
    </row>
    <row r="36" spans="1:15" customFormat="1" ht="24" customHeight="1">
      <c r="B36" s="107"/>
      <c r="C36" s="15" t="s">
        <v>564</v>
      </c>
      <c r="D36" s="222"/>
      <c r="E36" s="222"/>
      <c r="F36" s="222"/>
      <c r="G36" s="222"/>
      <c r="H36" s="222"/>
      <c r="I36" s="222"/>
      <c r="J36" s="222"/>
      <c r="K36" s="222"/>
      <c r="L36" s="222"/>
      <c r="M36" s="222"/>
      <c r="N36" s="222"/>
      <c r="O36" s="222"/>
    </row>
    <row r="37" spans="1:15" customFormat="1" ht="3.75" customHeight="1">
      <c r="B37" s="107"/>
      <c r="D37" s="222"/>
      <c r="E37" s="222"/>
      <c r="F37" s="222"/>
      <c r="G37" s="222"/>
      <c r="H37" s="222"/>
      <c r="I37" s="222"/>
      <c r="J37" s="222"/>
      <c r="K37" s="222"/>
      <c r="L37" s="222"/>
      <c r="M37" s="222"/>
      <c r="N37" s="222"/>
      <c r="O37" s="222"/>
    </row>
    <row r="38" spans="1:15" customFormat="1" ht="31.5">
      <c r="A38">
        <v>7</v>
      </c>
      <c r="B38" s="109" t="s">
        <v>1395</v>
      </c>
      <c r="C38" s="15" t="s">
        <v>503</v>
      </c>
      <c r="D38" s="226"/>
      <c r="E38" s="226"/>
      <c r="F38" s="226"/>
      <c r="G38" s="226"/>
      <c r="H38" s="226"/>
      <c r="I38" s="226"/>
      <c r="J38" s="226"/>
      <c r="K38" s="226"/>
      <c r="L38" s="226"/>
      <c r="M38" s="226"/>
      <c r="N38" s="226"/>
      <c r="O38" s="226"/>
    </row>
    <row r="39" spans="1:15" customFormat="1" ht="24" customHeight="1">
      <c r="B39" s="9"/>
      <c r="C39" s="15" t="s">
        <v>504</v>
      </c>
      <c r="D39" s="226"/>
      <c r="E39" s="226"/>
      <c r="F39" s="226"/>
      <c r="G39" s="226"/>
      <c r="H39" s="226"/>
      <c r="I39" s="226"/>
      <c r="J39" s="226"/>
      <c r="K39" s="226"/>
      <c r="L39" s="226"/>
      <c r="M39" s="226"/>
      <c r="N39" s="226"/>
      <c r="O39" s="226"/>
    </row>
    <row r="40" spans="1:15" customFormat="1" ht="24" customHeight="1">
      <c r="C40" s="15" t="s">
        <v>564</v>
      </c>
      <c r="D40" s="226"/>
      <c r="E40" s="226"/>
      <c r="F40" s="226"/>
      <c r="G40" s="226"/>
      <c r="H40" s="226"/>
      <c r="I40" s="226"/>
      <c r="J40" s="226"/>
      <c r="K40" s="226"/>
      <c r="L40" s="226"/>
      <c r="M40" s="226"/>
      <c r="N40" s="226"/>
      <c r="O40" s="226"/>
    </row>
    <row r="41" spans="1:15" customFormat="1" ht="30" customHeight="1">
      <c r="C41" s="9" t="s">
        <v>505</v>
      </c>
      <c r="D41" s="227"/>
      <c r="E41" s="227"/>
      <c r="F41" s="227"/>
      <c r="G41" s="227"/>
      <c r="H41" s="227"/>
      <c r="I41" s="227"/>
      <c r="J41" s="227"/>
      <c r="K41" s="227"/>
      <c r="L41" s="227"/>
      <c r="M41" s="227"/>
      <c r="N41" s="227"/>
      <c r="O41" s="227"/>
    </row>
    <row r="42" spans="1:15" customFormat="1" ht="12" customHeight="1"/>
    <row r="43" spans="1:15" customFormat="1" ht="12.75" customHeight="1">
      <c r="B43" s="33"/>
      <c r="C43" s="31"/>
      <c r="D43" s="117"/>
      <c r="E43" s="117"/>
      <c r="F43" s="117"/>
      <c r="G43" s="117"/>
      <c r="H43" s="117"/>
      <c r="I43" s="117"/>
      <c r="J43" s="117"/>
      <c r="K43" s="117"/>
      <c r="L43" s="117"/>
      <c r="M43" s="117"/>
      <c r="N43" s="117"/>
      <c r="O43" s="117"/>
    </row>
    <row r="44" spans="1:15" customFormat="1" ht="23.25" customHeight="1">
      <c r="B44" s="277" t="s">
        <v>1591</v>
      </c>
      <c r="C44" s="277"/>
      <c r="D44" s="277"/>
      <c r="E44" s="277"/>
      <c r="F44" s="277"/>
      <c r="G44" s="277"/>
      <c r="H44" s="277"/>
      <c r="I44" s="277"/>
      <c r="J44" s="277"/>
      <c r="K44" s="277"/>
      <c r="L44" s="277"/>
      <c r="M44" s="277"/>
      <c r="N44" s="277"/>
      <c r="O44" s="277"/>
    </row>
    <row r="45" spans="1:15" customFormat="1" ht="15.75">
      <c r="B45" s="29"/>
      <c r="C45" s="29"/>
      <c r="D45" s="167">
        <v>41640</v>
      </c>
      <c r="E45" s="167">
        <v>41671</v>
      </c>
      <c r="F45" s="167">
        <v>41699</v>
      </c>
      <c r="G45" s="167">
        <v>41730</v>
      </c>
      <c r="H45" s="167">
        <v>41760</v>
      </c>
      <c r="I45" s="167">
        <v>41791</v>
      </c>
      <c r="J45" s="167">
        <v>41821</v>
      </c>
      <c r="K45" s="167">
        <v>41852</v>
      </c>
      <c r="L45" s="167">
        <v>41883</v>
      </c>
      <c r="M45" s="167">
        <v>41913</v>
      </c>
      <c r="N45" s="167">
        <v>41944</v>
      </c>
      <c r="O45" s="167">
        <v>41974</v>
      </c>
    </row>
    <row r="46" spans="1:15" customFormat="1" ht="15.75">
      <c r="B46" s="35" t="s">
        <v>509</v>
      </c>
      <c r="C46" s="30"/>
      <c r="D46" s="228"/>
      <c r="E46" s="228"/>
      <c r="F46" s="228"/>
      <c r="G46" s="228"/>
      <c r="H46" s="228"/>
      <c r="I46" s="228"/>
      <c r="J46" s="228"/>
      <c r="K46" s="228"/>
      <c r="L46" s="228"/>
      <c r="M46" s="228"/>
      <c r="N46" s="228"/>
      <c r="O46" s="228"/>
    </row>
    <row r="47" spans="1:15" customFormat="1" ht="15">
      <c r="B47" s="29"/>
      <c r="C47" s="29"/>
      <c r="D47" s="228"/>
      <c r="E47" s="228"/>
      <c r="F47" s="228"/>
      <c r="G47" s="228"/>
      <c r="H47" s="228"/>
      <c r="I47" s="228"/>
      <c r="J47" s="228"/>
      <c r="K47" s="228"/>
      <c r="L47" s="228"/>
      <c r="M47" s="228"/>
      <c r="N47" s="228"/>
      <c r="O47" s="228"/>
    </row>
    <row r="48" spans="1:15" customFormat="1" ht="15.75">
      <c r="B48" s="168"/>
      <c r="C48" s="36" t="s">
        <v>571</v>
      </c>
      <c r="D48" s="112"/>
      <c r="E48" s="112"/>
      <c r="F48" s="112"/>
      <c r="G48" s="112"/>
      <c r="H48" s="112"/>
      <c r="I48" s="112"/>
      <c r="J48" s="112"/>
      <c r="K48" s="112"/>
      <c r="L48" s="112"/>
      <c r="M48" s="112"/>
      <c r="N48" s="112"/>
      <c r="O48" s="112"/>
    </row>
    <row r="49" spans="2:15" customFormat="1" ht="15.75">
      <c r="B49" s="110"/>
      <c r="C49" s="36" t="s">
        <v>1435</v>
      </c>
      <c r="D49" s="112"/>
      <c r="E49" s="112"/>
      <c r="F49" s="112"/>
      <c r="G49" s="112"/>
      <c r="H49" s="112"/>
      <c r="I49" s="112"/>
      <c r="J49" s="112"/>
      <c r="K49" s="112"/>
      <c r="L49" s="112"/>
      <c r="M49" s="112"/>
      <c r="N49" s="112"/>
      <c r="O49" s="112"/>
    </row>
    <row r="50" spans="2:15" customFormat="1" ht="15.75">
      <c r="B50" s="110"/>
      <c r="C50" s="219" t="s">
        <v>1593</v>
      </c>
      <c r="D50" s="118"/>
      <c r="E50" s="118"/>
      <c r="F50" s="118"/>
      <c r="G50" s="118"/>
      <c r="H50" s="118"/>
      <c r="I50" s="118"/>
      <c r="J50" s="118"/>
      <c r="K50" s="118"/>
      <c r="L50" s="118"/>
      <c r="M50" s="118"/>
      <c r="N50" s="118"/>
      <c r="O50" s="118"/>
    </row>
    <row r="51" spans="2:15" customFormat="1" ht="16.5" thickBot="1">
      <c r="B51" s="38"/>
      <c r="C51" s="37" t="s">
        <v>510</v>
      </c>
      <c r="D51" s="229"/>
      <c r="E51" s="229"/>
      <c r="F51" s="229"/>
      <c r="G51" s="229"/>
      <c r="H51" s="229"/>
      <c r="I51" s="229"/>
      <c r="J51" s="229"/>
      <c r="K51" s="229"/>
      <c r="L51" s="229"/>
      <c r="M51" s="229"/>
      <c r="N51" s="229"/>
      <c r="O51" s="229"/>
    </row>
    <row r="52" spans="2:15" customFormat="1" ht="15.75">
      <c r="B52" s="38"/>
      <c r="C52" s="53"/>
      <c r="D52" s="41"/>
      <c r="E52" s="41"/>
      <c r="F52" s="41"/>
      <c r="G52" s="41"/>
      <c r="H52" s="41"/>
      <c r="I52" s="41"/>
      <c r="J52" s="41"/>
      <c r="K52" s="41"/>
      <c r="L52" s="41"/>
      <c r="M52" s="41"/>
      <c r="N52" s="41"/>
      <c r="O52" s="41"/>
    </row>
    <row r="53" spans="2:15" customFormat="1" ht="15.75">
      <c r="B53" s="38"/>
      <c r="C53" s="39"/>
      <c r="D53" s="230"/>
      <c r="E53" s="230"/>
      <c r="F53" s="230"/>
      <c r="G53" s="230"/>
      <c r="H53" s="230"/>
      <c r="I53" s="230"/>
      <c r="J53" s="230"/>
      <c r="K53" s="230"/>
      <c r="L53" s="230"/>
      <c r="M53" s="230"/>
      <c r="N53" s="230"/>
      <c r="O53" s="230"/>
    </row>
    <row r="54" spans="2:15" customFormat="1" ht="15.75">
      <c r="B54" s="40" t="s">
        <v>512</v>
      </c>
      <c r="C54" s="41"/>
      <c r="D54" s="231"/>
      <c r="E54" s="231"/>
      <c r="F54" s="231"/>
      <c r="G54" s="231"/>
      <c r="H54" s="231"/>
      <c r="I54" s="231"/>
      <c r="J54" s="231"/>
      <c r="K54" s="231"/>
      <c r="L54" s="231"/>
      <c r="M54" s="231"/>
      <c r="N54" s="231"/>
      <c r="O54" s="231"/>
    </row>
    <row r="55" spans="2:15" customFormat="1" ht="15">
      <c r="B55" s="41"/>
      <c r="C55" s="41"/>
      <c r="D55" s="169"/>
      <c r="E55" s="169"/>
      <c r="F55" s="169"/>
      <c r="G55" s="169"/>
      <c r="H55" s="169"/>
      <c r="I55" s="169"/>
      <c r="J55" s="169"/>
      <c r="K55" s="169"/>
      <c r="L55" s="169"/>
      <c r="M55" s="169"/>
      <c r="N55" s="169"/>
      <c r="O55" s="169"/>
    </row>
    <row r="56" spans="2:15" customFormat="1" ht="15.75">
      <c r="B56" s="113"/>
      <c r="C56" s="36" t="s">
        <v>1432</v>
      </c>
      <c r="D56" s="111"/>
      <c r="E56" s="111"/>
      <c r="F56" s="111"/>
      <c r="G56" s="111"/>
      <c r="H56" s="111"/>
      <c r="I56" s="111"/>
      <c r="J56" s="111"/>
      <c r="K56" s="111"/>
      <c r="L56" s="111"/>
      <c r="M56" s="111"/>
      <c r="N56" s="111"/>
      <c r="O56" s="111"/>
    </row>
    <row r="57" spans="2:15" customFormat="1" ht="16.5" thickBot="1">
      <c r="B57" s="232"/>
      <c r="C57" s="37" t="s">
        <v>510</v>
      </c>
      <c r="D57" s="229"/>
      <c r="E57" s="229"/>
      <c r="F57" s="229"/>
      <c r="G57" s="229"/>
      <c r="H57" s="229"/>
      <c r="I57" s="229"/>
      <c r="J57" s="229"/>
      <c r="K57" s="229"/>
      <c r="L57" s="229"/>
      <c r="M57" s="229"/>
      <c r="N57" s="229"/>
      <c r="O57" s="229"/>
    </row>
    <row r="58" spans="2:15" customFormat="1" ht="15.75">
      <c r="B58" s="38"/>
      <c r="C58" s="53"/>
      <c r="D58" s="233"/>
      <c r="E58" s="233"/>
      <c r="F58" s="233"/>
      <c r="G58" s="233"/>
      <c r="H58" s="233"/>
      <c r="I58" s="233"/>
      <c r="J58" s="233"/>
      <c r="K58" s="233"/>
      <c r="L58" s="233"/>
      <c r="M58" s="233"/>
      <c r="N58" s="233"/>
      <c r="O58" s="233"/>
    </row>
    <row r="59" spans="2:15" customFormat="1" ht="15.75">
      <c r="B59" s="38"/>
      <c r="C59" s="39"/>
      <c r="D59" s="230"/>
      <c r="E59" s="230"/>
      <c r="F59" s="230"/>
      <c r="G59" s="230"/>
      <c r="H59" s="230"/>
      <c r="I59" s="230"/>
      <c r="J59" s="230"/>
      <c r="K59" s="230"/>
      <c r="L59" s="230"/>
      <c r="M59" s="230"/>
      <c r="N59" s="230"/>
      <c r="O59" s="230"/>
    </row>
    <row r="60" spans="2:15" customFormat="1" ht="15.75">
      <c r="B60" s="40" t="s">
        <v>511</v>
      </c>
      <c r="C60" s="41"/>
      <c r="D60" s="231"/>
      <c r="E60" s="231"/>
      <c r="F60" s="231"/>
      <c r="G60" s="231"/>
      <c r="H60" s="231"/>
      <c r="I60" s="231"/>
      <c r="J60" s="231"/>
      <c r="K60" s="231"/>
      <c r="L60" s="231"/>
      <c r="M60" s="231"/>
      <c r="N60" s="231"/>
      <c r="O60" s="231"/>
    </row>
    <row r="61" spans="2:15" customFormat="1" ht="15">
      <c r="B61" s="38"/>
      <c r="C61" s="41"/>
      <c r="D61" s="169"/>
      <c r="E61" s="169"/>
      <c r="F61" s="41"/>
      <c r="G61" s="41"/>
      <c r="H61" s="41"/>
      <c r="I61" s="41"/>
      <c r="J61" s="41"/>
      <c r="K61" s="169"/>
      <c r="L61" s="169"/>
      <c r="M61" s="169"/>
      <c r="N61" s="169"/>
      <c r="O61" s="169"/>
    </row>
    <row r="62" spans="2:15" customFormat="1" ht="15.75">
      <c r="B62" s="113"/>
      <c r="C62" s="39" t="s">
        <v>1437</v>
      </c>
      <c r="D62" s="111"/>
      <c r="E62" s="111"/>
      <c r="F62" s="111"/>
      <c r="G62" s="111"/>
      <c r="H62" s="111"/>
      <c r="I62" s="111"/>
      <c r="J62" s="111"/>
      <c r="K62" s="111"/>
      <c r="L62" s="111"/>
      <c r="M62" s="111"/>
      <c r="N62" s="111"/>
      <c r="O62" s="111"/>
    </row>
    <row r="63" spans="2:15" customFormat="1" ht="15.75">
      <c r="B63" s="113"/>
      <c r="C63" s="39" t="s">
        <v>1305</v>
      </c>
      <c r="D63" s="111"/>
      <c r="E63" s="111"/>
      <c r="F63" s="111"/>
      <c r="G63" s="111"/>
      <c r="H63" s="111"/>
      <c r="I63" s="111"/>
      <c r="J63" s="111"/>
      <c r="K63" s="111"/>
      <c r="L63" s="111"/>
      <c r="M63" s="111"/>
      <c r="N63" s="111"/>
      <c r="O63" s="111"/>
    </row>
    <row r="64" spans="2:15" customFormat="1" ht="15.75">
      <c r="B64" s="113"/>
      <c r="C64" s="39" t="s">
        <v>1593</v>
      </c>
      <c r="D64" s="111"/>
      <c r="E64" s="111"/>
      <c r="F64" s="111"/>
      <c r="G64" s="111"/>
      <c r="H64" s="111"/>
      <c r="I64" s="111"/>
      <c r="J64" s="111"/>
      <c r="K64" s="111"/>
      <c r="L64" s="111"/>
      <c r="M64" s="111"/>
      <c r="N64" s="111"/>
      <c r="O64" s="111"/>
    </row>
    <row r="65" spans="1:15" customFormat="1" ht="16.5" thickBot="1">
      <c r="B65" s="38"/>
      <c r="C65" s="37" t="s">
        <v>510</v>
      </c>
      <c r="D65" s="229"/>
      <c r="E65" s="229"/>
      <c r="F65" s="229"/>
      <c r="G65" s="229"/>
      <c r="H65" s="229"/>
      <c r="I65" s="229"/>
      <c r="J65" s="229"/>
      <c r="K65" s="229"/>
      <c r="L65" s="229"/>
      <c r="M65" s="229"/>
      <c r="N65" s="229"/>
      <c r="O65" s="229"/>
    </row>
    <row r="66" spans="1:15" customFormat="1">
      <c r="B66" s="29"/>
      <c r="C66" s="29"/>
      <c r="D66" s="29"/>
      <c r="E66" s="29"/>
      <c r="F66" s="29"/>
      <c r="G66" s="29"/>
      <c r="H66" s="29"/>
      <c r="I66" s="29"/>
      <c r="J66" s="29"/>
      <c r="K66" s="29"/>
      <c r="L66" s="29"/>
      <c r="M66" s="29"/>
      <c r="N66" s="29"/>
      <c r="O66" s="29"/>
    </row>
    <row r="67" spans="1:15" customFormat="1" ht="43.5" customHeight="1">
      <c r="B67" s="272" t="s">
        <v>513</v>
      </c>
      <c r="C67" s="272"/>
      <c r="D67" s="44"/>
      <c r="E67" s="44"/>
      <c r="F67" s="44"/>
      <c r="G67" s="44"/>
      <c r="H67" s="44"/>
      <c r="I67" s="44"/>
      <c r="J67" s="44"/>
      <c r="K67" s="44"/>
      <c r="L67" s="44"/>
      <c r="M67" s="44"/>
      <c r="N67" s="44"/>
      <c r="O67" s="44"/>
    </row>
    <row r="68" spans="1:15" customFormat="1">
      <c r="B68" s="34"/>
      <c r="C68" s="34"/>
      <c r="D68" s="34"/>
      <c r="E68" s="34"/>
      <c r="F68" s="34"/>
      <c r="G68" s="34"/>
      <c r="H68" s="34"/>
      <c r="I68" s="42"/>
      <c r="J68" s="42"/>
      <c r="K68" s="42"/>
      <c r="L68" s="42"/>
      <c r="M68" s="42"/>
      <c r="N68" s="42"/>
      <c r="O68" s="42"/>
    </row>
    <row r="69" spans="1:15" customFormat="1">
      <c r="B69" s="34"/>
      <c r="C69" s="34"/>
      <c r="D69" s="34"/>
      <c r="E69" s="34"/>
      <c r="F69" s="34"/>
      <c r="G69" s="34"/>
      <c r="H69" s="34"/>
      <c r="I69" s="42"/>
      <c r="J69" s="42"/>
      <c r="K69" s="42"/>
      <c r="L69" s="42"/>
      <c r="M69" s="42"/>
      <c r="N69" s="42"/>
      <c r="O69" s="42"/>
    </row>
    <row r="70" spans="1:15" customFormat="1" ht="16.5" thickBot="1">
      <c r="B70" s="269" t="s">
        <v>1436</v>
      </c>
      <c r="C70" s="269"/>
      <c r="D70" s="269"/>
      <c r="E70" s="269"/>
      <c r="F70" s="269"/>
      <c r="G70" s="269"/>
      <c r="H70" s="269"/>
      <c r="I70" s="269"/>
      <c r="J70" s="269"/>
      <c r="K70" s="269"/>
      <c r="L70" s="269"/>
      <c r="M70" s="269"/>
      <c r="N70" s="269"/>
      <c r="O70" s="269"/>
    </row>
    <row r="71" spans="1:15" customFormat="1" ht="18">
      <c r="B71" s="33"/>
      <c r="C71" s="29"/>
      <c r="D71" s="29"/>
      <c r="E71" s="29"/>
      <c r="F71" s="29"/>
      <c r="G71" s="29"/>
      <c r="H71" s="54"/>
      <c r="I71" s="29"/>
      <c r="J71" s="54"/>
      <c r="K71" s="33"/>
      <c r="L71" s="33"/>
      <c r="M71" s="33"/>
      <c r="N71" s="33"/>
      <c r="O71" s="33"/>
    </row>
    <row r="72" spans="1:15" customFormat="1" ht="15.75" customHeight="1" thickBot="1">
      <c r="B72" s="34"/>
      <c r="C72" s="31" t="s">
        <v>514</v>
      </c>
      <c r="D72" s="134"/>
      <c r="E72" s="34"/>
      <c r="F72" s="29"/>
      <c r="G72" s="29"/>
      <c r="H72" s="271" t="s">
        <v>213</v>
      </c>
      <c r="I72" s="271"/>
      <c r="J72" s="273" t="s">
        <v>214</v>
      </c>
      <c r="K72" s="273"/>
      <c r="L72" s="274"/>
      <c r="M72" s="274"/>
      <c r="N72" s="274"/>
      <c r="O72" s="34"/>
    </row>
    <row r="73" spans="1:15" customFormat="1" ht="15.75">
      <c r="B73" s="34"/>
      <c r="C73" s="31" t="s">
        <v>884</v>
      </c>
      <c r="D73" s="134"/>
      <c r="E73" s="34"/>
      <c r="F73" s="29"/>
      <c r="G73" s="29"/>
      <c r="H73" s="36" t="s">
        <v>571</v>
      </c>
      <c r="I73" s="29"/>
      <c r="J73" s="234"/>
      <c r="K73" s="205"/>
      <c r="L73" s="235"/>
      <c r="M73" s="114"/>
      <c r="N73" s="114"/>
      <c r="O73" s="34"/>
    </row>
    <row r="74" spans="1:15" customFormat="1" ht="15.75">
      <c r="B74" s="34"/>
      <c r="C74" s="36" t="s">
        <v>515</v>
      </c>
      <c r="D74" s="134"/>
      <c r="E74" s="34"/>
      <c r="F74" s="29"/>
      <c r="G74" s="29"/>
      <c r="H74" s="36" t="s">
        <v>1435</v>
      </c>
      <c r="I74" s="29"/>
      <c r="J74" s="234"/>
      <c r="K74" s="205"/>
      <c r="L74" s="235"/>
      <c r="M74" s="114"/>
      <c r="N74" s="114"/>
      <c r="O74" s="34"/>
    </row>
    <row r="75" spans="1:15" customFormat="1" ht="15.75">
      <c r="A75" s="104"/>
      <c r="B75" s="29"/>
      <c r="C75" s="36" t="s">
        <v>516</v>
      </c>
      <c r="D75" s="134"/>
      <c r="E75" s="29"/>
      <c r="F75" s="29"/>
      <c r="G75" s="29"/>
      <c r="H75" s="36" t="s">
        <v>1432</v>
      </c>
      <c r="I75" s="115"/>
      <c r="J75" s="234"/>
      <c r="K75" s="115"/>
      <c r="L75" s="235"/>
      <c r="M75" s="115"/>
      <c r="N75" s="115"/>
      <c r="O75" s="29"/>
    </row>
    <row r="76" spans="1:15" customFormat="1" ht="15.75">
      <c r="A76" s="105"/>
      <c r="B76" s="29"/>
      <c r="C76" s="36" t="s">
        <v>517</v>
      </c>
      <c r="D76" s="134"/>
      <c r="E76" s="29"/>
      <c r="F76" s="29"/>
      <c r="G76" s="29"/>
      <c r="H76" s="31" t="s">
        <v>1437</v>
      </c>
      <c r="I76" s="115"/>
      <c r="J76" s="234"/>
      <c r="K76" s="115"/>
      <c r="L76" s="235"/>
      <c r="M76" s="115"/>
      <c r="N76" s="115"/>
      <c r="O76" s="29"/>
    </row>
    <row r="77" spans="1:15" customFormat="1" ht="15.75">
      <c r="A77" s="105"/>
      <c r="B77" s="29"/>
      <c r="C77" s="36" t="s">
        <v>518</v>
      </c>
      <c r="D77" s="134"/>
      <c r="E77" s="29"/>
      <c r="F77" s="43"/>
      <c r="G77" s="29"/>
      <c r="H77" s="31" t="s">
        <v>1305</v>
      </c>
      <c r="I77" s="115"/>
      <c r="J77" s="234"/>
      <c r="K77" s="115"/>
      <c r="L77" s="235"/>
      <c r="M77" s="115"/>
      <c r="N77" s="115"/>
      <c r="O77" s="29"/>
    </row>
    <row r="78" spans="1:15" customFormat="1" ht="15.75">
      <c r="A78" s="105"/>
      <c r="B78" s="29"/>
      <c r="C78" s="36"/>
      <c r="D78" s="235"/>
      <c r="E78" s="29"/>
      <c r="F78" s="43"/>
      <c r="G78" s="29"/>
      <c r="H78" s="31"/>
      <c r="I78" s="115"/>
      <c r="J78" s="236"/>
      <c r="K78" s="115"/>
      <c r="L78" s="235"/>
      <c r="M78" s="115"/>
      <c r="N78" s="115"/>
      <c r="O78" s="29"/>
    </row>
    <row r="79" spans="1:15" ht="15.75">
      <c r="A79" s="105"/>
      <c r="B79" s="275" t="s">
        <v>1594</v>
      </c>
      <c r="C79" s="275"/>
      <c r="D79" s="275"/>
      <c r="E79" s="275"/>
      <c r="F79" s="275"/>
      <c r="G79" s="275"/>
      <c r="H79" s="275"/>
      <c r="I79" s="275"/>
      <c r="J79" s="275"/>
      <c r="K79" s="275"/>
      <c r="L79" s="275"/>
      <c r="M79" s="275"/>
      <c r="N79" s="275"/>
      <c r="O79" s="275"/>
    </row>
    <row r="80" spans="1:15" ht="15.75">
      <c r="A80" s="105"/>
      <c r="C80" s="237" t="s">
        <v>693</v>
      </c>
      <c r="D80" s="195">
        <v>41640</v>
      </c>
      <c r="E80" s="238">
        <v>41671</v>
      </c>
      <c r="F80" s="238">
        <v>41699</v>
      </c>
      <c r="G80" s="238">
        <v>41730</v>
      </c>
      <c r="H80" s="238">
        <v>41760</v>
      </c>
      <c r="I80" s="238">
        <v>41791</v>
      </c>
      <c r="J80" s="238">
        <v>41821</v>
      </c>
      <c r="K80" s="238">
        <v>41852</v>
      </c>
      <c r="L80" s="238">
        <v>41883</v>
      </c>
      <c r="M80" s="238">
        <v>41913</v>
      </c>
      <c r="N80" s="238">
        <v>41944</v>
      </c>
      <c r="O80" s="238">
        <v>41974</v>
      </c>
    </row>
    <row r="81" spans="1:15" ht="15.75">
      <c r="A81" s="105"/>
      <c r="B81" s="45"/>
      <c r="C81" s="237" t="s">
        <v>503</v>
      </c>
      <c r="D81" s="239"/>
      <c r="E81" s="239"/>
      <c r="F81" s="239"/>
      <c r="G81" s="239"/>
      <c r="H81" s="239"/>
      <c r="I81" s="240"/>
      <c r="J81" s="240"/>
      <c r="K81" s="240"/>
      <c r="L81" s="239"/>
      <c r="M81" s="239"/>
      <c r="N81" s="239"/>
      <c r="O81" s="239"/>
    </row>
    <row r="82" spans="1:15" ht="15.75">
      <c r="A82" s="105"/>
      <c r="C82" s="237" t="s">
        <v>504</v>
      </c>
      <c r="D82" s="239"/>
      <c r="E82" s="239"/>
      <c r="F82" s="239"/>
      <c r="G82" s="239"/>
      <c r="H82" s="239"/>
      <c r="I82" s="240"/>
      <c r="J82" s="240"/>
      <c r="K82" s="240"/>
      <c r="L82" s="239"/>
      <c r="M82" s="239"/>
      <c r="N82" s="239"/>
      <c r="O82" s="239"/>
    </row>
    <row r="83" spans="1:15" ht="15.75">
      <c r="A83" s="105"/>
      <c r="C83" s="237" t="s">
        <v>1595</v>
      </c>
      <c r="D83" s="239"/>
      <c r="E83" s="239"/>
      <c r="F83" s="239"/>
      <c r="G83" s="239"/>
      <c r="H83" s="239"/>
      <c r="I83" s="240"/>
      <c r="J83" s="240"/>
      <c r="K83" s="240"/>
      <c r="L83" s="239"/>
      <c r="M83" s="239"/>
      <c r="N83" s="239"/>
      <c r="O83" s="239"/>
    </row>
    <row r="84" spans="1:15" ht="24.75" customHeight="1">
      <c r="A84" s="105"/>
      <c r="C84" s="241" t="s">
        <v>505</v>
      </c>
      <c r="D84" s="242">
        <v>0</v>
      </c>
      <c r="E84" s="242">
        <v>0</v>
      </c>
      <c r="F84" s="242">
        <v>0</v>
      </c>
      <c r="G84" s="242">
        <v>0</v>
      </c>
      <c r="H84" s="242">
        <v>0</v>
      </c>
      <c r="I84" s="242">
        <v>0</v>
      </c>
      <c r="J84" s="242">
        <v>0</v>
      </c>
      <c r="K84" s="242">
        <v>0</v>
      </c>
      <c r="L84" s="242">
        <v>0</v>
      </c>
      <c r="M84" s="242">
        <v>0</v>
      </c>
      <c r="N84" s="242">
        <v>0</v>
      </c>
      <c r="O84" s="242">
        <v>0</v>
      </c>
    </row>
    <row r="85" spans="1:15">
      <c r="A85" s="105"/>
    </row>
    <row r="86" spans="1:15">
      <c r="A86" s="105"/>
    </row>
    <row r="87" spans="1:15" ht="16.5" thickBot="1">
      <c r="A87" s="105"/>
      <c r="B87" s="269" t="s">
        <v>1596</v>
      </c>
      <c r="C87" s="269"/>
      <c r="D87" s="269"/>
      <c r="E87" s="269"/>
      <c r="F87" s="269"/>
      <c r="G87" s="269"/>
      <c r="H87" s="269"/>
      <c r="I87" s="269"/>
      <c r="J87" s="269"/>
      <c r="K87" s="269"/>
      <c r="L87" s="269"/>
      <c r="M87" s="269"/>
      <c r="N87" s="269"/>
      <c r="O87" s="269"/>
    </row>
    <row r="88" spans="1:15">
      <c r="A88" s="105"/>
    </row>
    <row r="89" spans="1:15" ht="15.75">
      <c r="A89" s="105"/>
      <c r="H89" s="270" t="s">
        <v>1597</v>
      </c>
      <c r="I89" s="270"/>
      <c r="J89" s="270"/>
      <c r="K89" s="270"/>
      <c r="L89" s="270"/>
      <c r="M89" s="270"/>
      <c r="N89" s="270"/>
    </row>
    <row r="90" spans="1:15" ht="15.75">
      <c r="A90" s="105"/>
      <c r="H90" s="36" t="s">
        <v>571</v>
      </c>
      <c r="J90" s="243"/>
      <c r="K90" s="244"/>
    </row>
    <row r="91" spans="1:15" ht="15.75">
      <c r="A91" s="105"/>
      <c r="H91" s="36" t="s">
        <v>1435</v>
      </c>
      <c r="J91" s="245"/>
      <c r="K91" s="118"/>
    </row>
    <row r="92" spans="1:15" ht="15.75">
      <c r="A92" s="105"/>
      <c r="H92" s="36" t="s">
        <v>1432</v>
      </c>
      <c r="J92" s="245"/>
      <c r="K92" s="118"/>
    </row>
    <row r="93" spans="1:15" ht="15.75">
      <c r="A93" s="105"/>
      <c r="H93" s="39" t="s">
        <v>1437</v>
      </c>
      <c r="J93" s="245"/>
      <c r="K93" s="118"/>
    </row>
    <row r="94" spans="1:15" ht="15.75">
      <c r="A94" s="105"/>
      <c r="H94" s="39" t="s">
        <v>1305</v>
      </c>
      <c r="J94" s="245"/>
    </row>
    <row r="95" spans="1:15">
      <c r="A95" s="105"/>
    </row>
    <row r="96" spans="1:15">
      <c r="A96" s="105"/>
    </row>
    <row r="97" spans="1:15" ht="16.5" thickBot="1">
      <c r="A97" s="105"/>
      <c r="B97" s="269" t="s">
        <v>1550</v>
      </c>
      <c r="C97" s="269"/>
      <c r="D97" s="269"/>
      <c r="E97" s="269"/>
      <c r="F97" s="269"/>
      <c r="G97" s="269"/>
      <c r="H97" s="269"/>
      <c r="I97" s="269"/>
      <c r="J97" s="269"/>
      <c r="K97" s="269"/>
      <c r="L97" s="269"/>
      <c r="M97" s="269"/>
      <c r="N97" s="269"/>
      <c r="O97" s="269"/>
    </row>
    <row r="98" spans="1:15" ht="15.75">
      <c r="A98" s="105"/>
      <c r="D98" s="195">
        <v>41640</v>
      </c>
      <c r="E98" s="195">
        <v>41671</v>
      </c>
      <c r="F98" s="195">
        <v>41699</v>
      </c>
      <c r="G98" s="195">
        <v>41730</v>
      </c>
      <c r="H98" s="195">
        <v>41760</v>
      </c>
      <c r="I98" s="195">
        <v>41791</v>
      </c>
      <c r="J98" s="195">
        <v>41821</v>
      </c>
      <c r="K98" s="195">
        <v>41852</v>
      </c>
      <c r="L98" s="195">
        <v>41883</v>
      </c>
      <c r="M98" s="195">
        <v>41913</v>
      </c>
      <c r="N98" s="195">
        <v>41944</v>
      </c>
      <c r="O98" s="195">
        <v>41974</v>
      </c>
    </row>
    <row r="99" spans="1:15">
      <c r="A99" s="105"/>
      <c r="D99" s="246"/>
      <c r="E99" s="246"/>
      <c r="F99" s="246"/>
      <c r="G99" s="246"/>
      <c r="H99" s="246"/>
      <c r="I99" s="246"/>
      <c r="J99" s="246"/>
      <c r="K99" s="246"/>
      <c r="L99" s="246"/>
      <c r="M99" s="246"/>
      <c r="N99" s="246"/>
      <c r="O99" s="246"/>
    </row>
    <row r="100" spans="1:15">
      <c r="A100" s="105"/>
    </row>
    <row r="101" spans="1:15">
      <c r="A101" s="105"/>
    </row>
    <row r="102" spans="1:15">
      <c r="A102" s="105"/>
    </row>
    <row r="103" spans="1:15">
      <c r="A103" s="105"/>
    </row>
    <row r="104" spans="1:15">
      <c r="A104" s="105"/>
    </row>
    <row r="105" spans="1:15">
      <c r="A105" s="105"/>
    </row>
    <row r="106" spans="1:15">
      <c r="A106" s="105"/>
    </row>
    <row r="107" spans="1:15">
      <c r="A107" s="105"/>
    </row>
    <row r="108" spans="1:15">
      <c r="A108" s="105"/>
    </row>
    <row r="109" spans="1:15">
      <c r="A109" s="105"/>
    </row>
    <row r="110" spans="1:15">
      <c r="A110" s="105"/>
    </row>
    <row r="111" spans="1:15">
      <c r="A111" s="105"/>
    </row>
    <row r="112" spans="1:15">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sheetData>
  <mergeCells count="17">
    <mergeCell ref="B30:B32"/>
    <mergeCell ref="B44:O44"/>
    <mergeCell ref="B18:B20"/>
    <mergeCell ref="D6:O6"/>
    <mergeCell ref="B1:O1"/>
    <mergeCell ref="B2:O2"/>
    <mergeCell ref="B3:O3"/>
    <mergeCell ref="B4:O4"/>
    <mergeCell ref="B87:O87"/>
    <mergeCell ref="H89:N89"/>
    <mergeCell ref="B97:O97"/>
    <mergeCell ref="H72:I72"/>
    <mergeCell ref="B67:C67"/>
    <mergeCell ref="B70:O70"/>
    <mergeCell ref="J72:K72"/>
    <mergeCell ref="L72:N72"/>
    <mergeCell ref="B79:O79"/>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8"/>
  <sheetViews>
    <sheetView workbookViewId="0">
      <pane ySplit="1" topLeftCell="A2" activePane="bottomLeft" state="frozen"/>
      <selection pane="bottomLeft" activeCell="B561" sqref="B561"/>
    </sheetView>
  </sheetViews>
  <sheetFormatPr defaultColWidth="8.85546875" defaultRowHeight="12.75"/>
  <cols>
    <col min="1" max="1" width="21.140625" style="10" bestFit="1" customWidth="1"/>
    <col min="2" max="2" width="48" style="10" customWidth="1"/>
    <col min="3" max="3" width="19.140625" style="258" bestFit="1" customWidth="1"/>
    <col min="4" max="4" width="19.42578125" style="10" customWidth="1"/>
    <col min="5" max="5" width="8.85546875" style="180"/>
    <col min="6" max="6" width="11.140625" style="180" customWidth="1"/>
    <col min="7" max="7" width="10.140625" style="180" bestFit="1" customWidth="1"/>
    <col min="8" max="8" width="10.140625" style="180" customWidth="1"/>
    <col min="9" max="9" width="22" style="180" bestFit="1" customWidth="1"/>
    <col min="10" max="16384" width="8.85546875" style="180"/>
  </cols>
  <sheetData>
    <row r="1" spans="1:9" s="178" customFormat="1" ht="27" thickTop="1" thickBot="1">
      <c r="A1" s="186" t="s">
        <v>69</v>
      </c>
      <c r="B1" s="187" t="s">
        <v>70</v>
      </c>
      <c r="C1" s="254" t="s">
        <v>672</v>
      </c>
      <c r="D1" s="186" t="s">
        <v>1521</v>
      </c>
      <c r="I1" s="203" t="s">
        <v>1544</v>
      </c>
    </row>
    <row r="2" spans="1:9" s="179" customFormat="1" ht="12.75" customHeight="1" thickTop="1">
      <c r="A2" s="188" t="s">
        <v>1394</v>
      </c>
      <c r="B2" s="189" t="s">
        <v>1394</v>
      </c>
      <c r="C2" s="259" t="s">
        <v>1394</v>
      </c>
      <c r="D2" s="188" t="s">
        <v>1394</v>
      </c>
    </row>
    <row r="3" spans="1:9" s="179" customFormat="1" ht="15.75">
      <c r="A3" s="247" t="s">
        <v>673</v>
      </c>
      <c r="B3" s="247" t="s">
        <v>1127</v>
      </c>
      <c r="C3" s="255" t="s">
        <v>674</v>
      </c>
      <c r="D3" s="247" t="s">
        <v>1305</v>
      </c>
      <c r="F3" s="282"/>
      <c r="G3" s="283"/>
      <c r="H3" s="202"/>
      <c r="I3" s="179" t="s">
        <v>673</v>
      </c>
    </row>
    <row r="4" spans="1:9" ht="15.75">
      <c r="A4" s="247" t="s">
        <v>675</v>
      </c>
      <c r="B4" s="247" t="s">
        <v>1345</v>
      </c>
      <c r="C4" s="255" t="s">
        <v>674</v>
      </c>
      <c r="D4" s="247" t="s">
        <v>1305</v>
      </c>
      <c r="F4" s="181"/>
      <c r="G4" s="182"/>
      <c r="H4" s="182"/>
      <c r="I4" s="180" t="s">
        <v>675</v>
      </c>
    </row>
    <row r="5" spans="1:9" s="179" customFormat="1" ht="12.75" customHeight="1">
      <c r="A5" s="247" t="s">
        <v>676</v>
      </c>
      <c r="B5" s="247" t="s">
        <v>1346</v>
      </c>
      <c r="C5" s="255" t="s">
        <v>674</v>
      </c>
      <c r="D5" s="247" t="s">
        <v>1305</v>
      </c>
      <c r="E5" s="175"/>
      <c r="F5" s="149"/>
      <c r="G5" s="115"/>
      <c r="H5" s="115"/>
      <c r="I5" s="175" t="s">
        <v>676</v>
      </c>
    </row>
    <row r="6" spans="1:9" s="178" customFormat="1" ht="15.75">
      <c r="A6" s="247" t="s">
        <v>677</v>
      </c>
      <c r="B6" s="247" t="s">
        <v>678</v>
      </c>
      <c r="C6" s="255" t="s">
        <v>679</v>
      </c>
      <c r="D6" s="247" t="s">
        <v>571</v>
      </c>
      <c r="E6" s="29"/>
      <c r="F6" s="149"/>
      <c r="G6" s="115"/>
      <c r="H6" s="115"/>
      <c r="I6" s="29" t="s">
        <v>677</v>
      </c>
    </row>
    <row r="7" spans="1:9" s="178" customFormat="1" ht="15.75">
      <c r="A7" s="247" t="s">
        <v>680</v>
      </c>
      <c r="B7" s="247" t="s">
        <v>681</v>
      </c>
      <c r="C7" s="255" t="s">
        <v>679</v>
      </c>
      <c r="D7" s="247" t="s">
        <v>571</v>
      </c>
      <c r="E7" s="29"/>
      <c r="F7" s="149"/>
      <c r="G7" s="115"/>
      <c r="H7" s="115"/>
      <c r="I7" s="29" t="s">
        <v>680</v>
      </c>
    </row>
    <row r="8" spans="1:9" s="178" customFormat="1">
      <c r="A8" s="247" t="s">
        <v>682</v>
      </c>
      <c r="B8" s="247" t="s">
        <v>683</v>
      </c>
      <c r="C8" s="255" t="s">
        <v>679</v>
      </c>
      <c r="D8" s="247" t="s">
        <v>571</v>
      </c>
      <c r="E8" s="29"/>
      <c r="F8" s="176">
        <v>41640</v>
      </c>
      <c r="G8" s="176">
        <v>41670</v>
      </c>
      <c r="H8" s="176"/>
      <c r="I8" s="29" t="s">
        <v>682</v>
      </c>
    </row>
    <row r="9" spans="1:9" s="178" customFormat="1">
      <c r="A9" s="247" t="s">
        <v>684</v>
      </c>
      <c r="B9" s="247" t="s">
        <v>685</v>
      </c>
      <c r="C9" s="255" t="s">
        <v>679</v>
      </c>
      <c r="D9" s="247" t="s">
        <v>571</v>
      </c>
      <c r="E9" s="29"/>
      <c r="F9" s="176">
        <v>41671</v>
      </c>
      <c r="G9" s="196">
        <v>41698</v>
      </c>
      <c r="H9" s="196"/>
      <c r="I9" s="29" t="s">
        <v>684</v>
      </c>
    </row>
    <row r="10" spans="1:9" s="178" customFormat="1">
      <c r="A10" s="247" t="s">
        <v>686</v>
      </c>
      <c r="B10" s="247" t="s">
        <v>687</v>
      </c>
      <c r="C10" s="255" t="s">
        <v>679</v>
      </c>
      <c r="D10" s="247" t="s">
        <v>571</v>
      </c>
      <c r="E10" s="29"/>
      <c r="F10" s="176">
        <v>406941</v>
      </c>
      <c r="G10" s="176">
        <v>41729</v>
      </c>
      <c r="H10" s="176"/>
      <c r="I10" s="29" t="s">
        <v>686</v>
      </c>
    </row>
    <row r="11" spans="1:9" s="178" customFormat="1">
      <c r="A11" s="247" t="s">
        <v>688</v>
      </c>
      <c r="B11" s="247" t="s">
        <v>689</v>
      </c>
      <c r="C11" s="255" t="s">
        <v>679</v>
      </c>
      <c r="D11" s="247" t="s">
        <v>571</v>
      </c>
      <c r="E11" s="29"/>
      <c r="F11" s="176">
        <v>41730</v>
      </c>
      <c r="G11" s="176">
        <v>41759</v>
      </c>
      <c r="H11" s="176"/>
      <c r="I11" s="29" t="s">
        <v>688</v>
      </c>
    </row>
    <row r="12" spans="1:9" s="178" customFormat="1">
      <c r="A12" s="247" t="s">
        <v>690</v>
      </c>
      <c r="B12" s="247" t="s">
        <v>691</v>
      </c>
      <c r="C12" s="255" t="s">
        <v>679</v>
      </c>
      <c r="D12" s="247" t="s">
        <v>1435</v>
      </c>
      <c r="E12" s="29"/>
      <c r="F12" s="176">
        <v>41760</v>
      </c>
      <c r="G12" s="176">
        <v>41790</v>
      </c>
      <c r="H12" s="176"/>
      <c r="I12" s="29" t="s">
        <v>692</v>
      </c>
    </row>
    <row r="13" spans="1:9" s="178" customFormat="1">
      <c r="A13" s="247" t="s">
        <v>692</v>
      </c>
      <c r="B13" s="247" t="s">
        <v>695</v>
      </c>
      <c r="C13" s="255" t="s">
        <v>674</v>
      </c>
      <c r="D13" s="247" t="s">
        <v>1437</v>
      </c>
      <c r="E13" s="29"/>
      <c r="F13" s="176">
        <v>41791</v>
      </c>
      <c r="G13" s="176">
        <v>41820</v>
      </c>
      <c r="H13" s="176"/>
      <c r="I13" s="29" t="s">
        <v>696</v>
      </c>
    </row>
    <row r="14" spans="1:9" s="178" customFormat="1">
      <c r="A14" s="247" t="s">
        <v>696</v>
      </c>
      <c r="B14" s="247" t="s">
        <v>697</v>
      </c>
      <c r="C14" s="255" t="s">
        <v>674</v>
      </c>
      <c r="D14" s="247" t="s">
        <v>1437</v>
      </c>
      <c r="E14" s="29"/>
      <c r="F14" s="176">
        <v>41821</v>
      </c>
      <c r="G14" s="176">
        <v>41851</v>
      </c>
      <c r="H14" s="176"/>
      <c r="I14" s="29" t="s">
        <v>80</v>
      </c>
    </row>
    <row r="15" spans="1:9" s="178" customFormat="1">
      <c r="A15" s="247" t="s">
        <v>1464</v>
      </c>
      <c r="B15" s="247" t="s">
        <v>1598</v>
      </c>
      <c r="C15" s="255" t="s">
        <v>674</v>
      </c>
      <c r="D15" s="247" t="s">
        <v>1305</v>
      </c>
      <c r="E15" s="29"/>
      <c r="F15" s="176">
        <v>41852</v>
      </c>
      <c r="G15" s="176">
        <v>41882</v>
      </c>
      <c r="H15" s="176"/>
      <c r="I15" s="29" t="s">
        <v>82</v>
      </c>
    </row>
    <row r="16" spans="1:9" s="178" customFormat="1">
      <c r="A16" s="247" t="s">
        <v>1465</v>
      </c>
      <c r="B16" s="247" t="s">
        <v>1599</v>
      </c>
      <c r="C16" s="255" t="s">
        <v>674</v>
      </c>
      <c r="D16" s="247" t="s">
        <v>1305</v>
      </c>
      <c r="E16" s="29"/>
      <c r="F16" s="176">
        <v>41883</v>
      </c>
      <c r="G16" s="176">
        <v>41912</v>
      </c>
      <c r="H16" s="176"/>
      <c r="I16" s="29" t="s">
        <v>1408</v>
      </c>
    </row>
    <row r="17" spans="1:9" s="178" customFormat="1">
      <c r="A17" s="247" t="s">
        <v>1466</v>
      </c>
      <c r="B17" s="247" t="s">
        <v>1600</v>
      </c>
      <c r="C17" s="255" t="s">
        <v>679</v>
      </c>
      <c r="D17" s="247" t="s">
        <v>542</v>
      </c>
      <c r="E17" s="29"/>
      <c r="F17" s="176">
        <v>41913</v>
      </c>
      <c r="G17" s="176">
        <v>41943</v>
      </c>
      <c r="H17" s="176"/>
      <c r="I17" s="29" t="s">
        <v>1409</v>
      </c>
    </row>
    <row r="18" spans="1:9" s="178" customFormat="1">
      <c r="A18" s="247" t="s">
        <v>1467</v>
      </c>
      <c r="B18" s="247" t="s">
        <v>1601</v>
      </c>
      <c r="C18" s="255" t="s">
        <v>679</v>
      </c>
      <c r="D18" s="247" t="s">
        <v>542</v>
      </c>
      <c r="E18" s="29"/>
      <c r="F18" s="176">
        <v>41944</v>
      </c>
      <c r="G18" s="176">
        <v>41973</v>
      </c>
      <c r="H18" s="176"/>
      <c r="I18" s="29" t="s">
        <v>700</v>
      </c>
    </row>
    <row r="19" spans="1:9" s="178" customFormat="1">
      <c r="A19" s="247" t="s">
        <v>1406</v>
      </c>
      <c r="B19" s="247" t="s">
        <v>71</v>
      </c>
      <c r="C19" s="255" t="s">
        <v>679</v>
      </c>
      <c r="D19" s="247" t="s">
        <v>542</v>
      </c>
      <c r="E19" s="29"/>
      <c r="F19" s="176">
        <v>41974</v>
      </c>
      <c r="G19" s="176">
        <v>42004</v>
      </c>
      <c r="H19" s="176"/>
      <c r="I19" s="29" t="s">
        <v>704</v>
      </c>
    </row>
    <row r="20" spans="1:9" s="178" customFormat="1">
      <c r="A20" s="247" t="s">
        <v>1407</v>
      </c>
      <c r="B20" s="247" t="s">
        <v>72</v>
      </c>
      <c r="C20" s="255" t="s">
        <v>679</v>
      </c>
      <c r="D20" s="247" t="s">
        <v>542</v>
      </c>
      <c r="E20" s="29"/>
      <c r="F20" s="176"/>
      <c r="G20" s="29"/>
      <c r="H20" s="29"/>
      <c r="I20" s="29" t="s">
        <v>706</v>
      </c>
    </row>
    <row r="21" spans="1:9" s="178" customFormat="1" ht="15.75">
      <c r="A21" s="247" t="s">
        <v>73</v>
      </c>
      <c r="B21" s="247" t="s">
        <v>74</v>
      </c>
      <c r="C21" s="255" t="s">
        <v>679</v>
      </c>
      <c r="D21" s="247" t="s">
        <v>542</v>
      </c>
      <c r="E21" s="29"/>
      <c r="F21" s="176"/>
      <c r="G21" s="149"/>
      <c r="H21" s="149"/>
      <c r="I21" s="29" t="s">
        <v>708</v>
      </c>
    </row>
    <row r="22" spans="1:9" s="178" customFormat="1">
      <c r="A22" s="247" t="s">
        <v>1403</v>
      </c>
      <c r="B22" s="247" t="s">
        <v>75</v>
      </c>
      <c r="C22" s="255" t="s">
        <v>679</v>
      </c>
      <c r="D22" s="247" t="s">
        <v>542</v>
      </c>
      <c r="E22" s="29"/>
      <c r="F22" s="176"/>
      <c r="G22" s="29"/>
      <c r="H22" s="29"/>
      <c r="I22" s="29" t="s">
        <v>711</v>
      </c>
    </row>
    <row r="23" spans="1:9" s="178" customFormat="1">
      <c r="A23" s="247" t="s">
        <v>1404</v>
      </c>
      <c r="B23" s="247" t="s">
        <v>76</v>
      </c>
      <c r="C23" s="255" t="s">
        <v>679</v>
      </c>
      <c r="D23" s="247" t="s">
        <v>542</v>
      </c>
      <c r="E23" s="29"/>
      <c r="F23" s="176"/>
      <c r="G23" s="29"/>
      <c r="H23" s="29"/>
      <c r="I23" s="29" t="s">
        <v>613</v>
      </c>
    </row>
    <row r="24" spans="1:9" s="178" customFormat="1">
      <c r="A24" s="247" t="s">
        <v>1405</v>
      </c>
      <c r="B24" s="247" t="s">
        <v>77</v>
      </c>
      <c r="C24" s="255" t="s">
        <v>679</v>
      </c>
      <c r="D24" s="247" t="s">
        <v>542</v>
      </c>
      <c r="E24" s="29"/>
      <c r="F24" s="29"/>
      <c r="G24" s="29"/>
      <c r="H24" s="29"/>
      <c r="I24" s="29" t="s">
        <v>618</v>
      </c>
    </row>
    <row r="25" spans="1:9" s="178" customFormat="1">
      <c r="A25" s="247" t="s">
        <v>78</v>
      </c>
      <c r="B25" s="247" t="s">
        <v>79</v>
      </c>
      <c r="C25" s="255" t="s">
        <v>679</v>
      </c>
      <c r="D25" s="247" t="s">
        <v>542</v>
      </c>
      <c r="E25" s="29"/>
      <c r="F25" s="29"/>
      <c r="G25" s="29"/>
      <c r="H25" s="29"/>
      <c r="I25" s="29" t="s">
        <v>1133</v>
      </c>
    </row>
    <row r="26" spans="1:9" s="178" customFormat="1">
      <c r="A26" s="247" t="s">
        <v>698</v>
      </c>
      <c r="B26" s="247" t="s">
        <v>699</v>
      </c>
      <c r="C26" s="255" t="s">
        <v>674</v>
      </c>
      <c r="D26" s="247" t="s">
        <v>542</v>
      </c>
      <c r="E26" s="29"/>
      <c r="F26" s="29"/>
      <c r="G26" s="29"/>
      <c r="H26" s="29"/>
      <c r="I26" s="29" t="s">
        <v>732</v>
      </c>
    </row>
    <row r="27" spans="1:9" s="178" customFormat="1">
      <c r="A27" s="247" t="s">
        <v>80</v>
      </c>
      <c r="B27" s="247" t="s">
        <v>81</v>
      </c>
      <c r="C27" s="255" t="s">
        <v>679</v>
      </c>
      <c r="D27" s="247" t="s">
        <v>571</v>
      </c>
      <c r="E27" s="29"/>
      <c r="F27" s="29"/>
      <c r="G27" s="29"/>
      <c r="H27" s="29"/>
      <c r="I27" s="29" t="s">
        <v>734</v>
      </c>
    </row>
    <row r="28" spans="1:9" s="178" customFormat="1">
      <c r="A28" s="247" t="s">
        <v>82</v>
      </c>
      <c r="B28" s="247" t="s">
        <v>83</v>
      </c>
      <c r="C28" s="255" t="s">
        <v>679</v>
      </c>
      <c r="D28" s="247" t="s">
        <v>571</v>
      </c>
      <c r="E28" s="29"/>
      <c r="F28" s="29"/>
      <c r="G28" s="29"/>
      <c r="H28" s="29"/>
      <c r="I28" s="29" t="s">
        <v>736</v>
      </c>
    </row>
    <row r="29" spans="1:9" s="178" customFormat="1">
      <c r="A29" s="247" t="s">
        <v>1408</v>
      </c>
      <c r="B29" s="247" t="s">
        <v>84</v>
      </c>
      <c r="C29" s="255" t="s">
        <v>679</v>
      </c>
      <c r="D29" s="247" t="s">
        <v>571</v>
      </c>
      <c r="E29" s="29"/>
      <c r="F29" s="29"/>
      <c r="G29" s="29"/>
      <c r="H29" s="29"/>
      <c r="I29" s="29" t="s">
        <v>743</v>
      </c>
    </row>
    <row r="30" spans="1:9" s="178" customFormat="1">
      <c r="A30" s="247" t="s">
        <v>1409</v>
      </c>
      <c r="B30" s="247" t="s">
        <v>85</v>
      </c>
      <c r="C30" s="255" t="s">
        <v>679</v>
      </c>
      <c r="D30" s="247" t="s">
        <v>571</v>
      </c>
      <c r="E30" s="29"/>
      <c r="F30" s="29"/>
      <c r="G30" s="29"/>
      <c r="H30" s="29"/>
      <c r="I30" s="29" t="s">
        <v>746</v>
      </c>
    </row>
    <row r="31" spans="1:9" s="178" customFormat="1">
      <c r="A31" s="247" t="s">
        <v>700</v>
      </c>
      <c r="B31" s="247" t="s">
        <v>701</v>
      </c>
      <c r="C31" s="255" t="s">
        <v>679</v>
      </c>
      <c r="D31" s="247" t="s">
        <v>571</v>
      </c>
      <c r="E31" s="29"/>
      <c r="F31" s="29"/>
      <c r="G31" s="29"/>
      <c r="H31" s="29"/>
      <c r="I31" s="29" t="s">
        <v>753</v>
      </c>
    </row>
    <row r="32" spans="1:9" s="178" customFormat="1">
      <c r="A32" s="247" t="s">
        <v>702</v>
      </c>
      <c r="B32" s="247" t="s">
        <v>1128</v>
      </c>
      <c r="C32" s="255" t="s">
        <v>679</v>
      </c>
      <c r="D32" s="247" t="s">
        <v>1435</v>
      </c>
      <c r="E32" s="29"/>
      <c r="F32" s="29"/>
      <c r="G32" s="29"/>
      <c r="H32" s="29"/>
      <c r="I32" s="29" t="s">
        <v>1391</v>
      </c>
    </row>
    <row r="33" spans="1:9" s="178" customFormat="1">
      <c r="A33" s="247" t="s">
        <v>86</v>
      </c>
      <c r="B33" s="247" t="s">
        <v>87</v>
      </c>
      <c r="C33" s="255" t="s">
        <v>674</v>
      </c>
      <c r="D33" s="247" t="s">
        <v>1305</v>
      </c>
      <c r="E33" s="29"/>
      <c r="F33" s="29"/>
      <c r="G33" s="29"/>
      <c r="H33" s="29"/>
      <c r="I33" s="29" t="s">
        <v>757</v>
      </c>
    </row>
    <row r="34" spans="1:9" s="178" customFormat="1">
      <c r="A34" s="247" t="s">
        <v>703</v>
      </c>
      <c r="B34" s="247" t="s">
        <v>1129</v>
      </c>
      <c r="C34" s="255" t="s">
        <v>679</v>
      </c>
      <c r="D34" s="247" t="s">
        <v>571</v>
      </c>
      <c r="E34" s="29"/>
      <c r="F34" s="29"/>
      <c r="G34" s="29"/>
      <c r="H34" s="29"/>
      <c r="I34" s="29" t="s">
        <v>764</v>
      </c>
    </row>
    <row r="35" spans="1:9" s="178" customFormat="1">
      <c r="A35" s="247" t="s">
        <v>1602</v>
      </c>
      <c r="B35" s="247" t="s">
        <v>1603</v>
      </c>
      <c r="C35" s="256" t="s">
        <v>674</v>
      </c>
      <c r="D35" s="248" t="s">
        <v>1305</v>
      </c>
      <c r="E35" s="29"/>
      <c r="F35" s="29"/>
      <c r="G35" s="29"/>
      <c r="H35" s="29"/>
      <c r="I35" s="29" t="s">
        <v>769</v>
      </c>
    </row>
    <row r="36" spans="1:9" s="178" customFormat="1">
      <c r="A36" s="247" t="s">
        <v>88</v>
      </c>
      <c r="B36" s="247" t="s">
        <v>89</v>
      </c>
      <c r="C36" s="255" t="s">
        <v>674</v>
      </c>
      <c r="D36" s="247" t="s">
        <v>1305</v>
      </c>
      <c r="E36" s="29"/>
      <c r="F36" s="29"/>
      <c r="G36" s="29"/>
      <c r="H36" s="29"/>
      <c r="I36" s="29" t="s">
        <v>770</v>
      </c>
    </row>
    <row r="37" spans="1:9" s="178" customFormat="1">
      <c r="A37" s="247" t="s">
        <v>90</v>
      </c>
      <c r="B37" s="247" t="s">
        <v>91</v>
      </c>
      <c r="C37" s="255" t="s">
        <v>674</v>
      </c>
      <c r="D37" s="247" t="s">
        <v>1305</v>
      </c>
      <c r="E37" s="29"/>
      <c r="F37" s="29"/>
      <c r="G37" s="29"/>
      <c r="H37" s="29"/>
      <c r="I37" s="29" t="s">
        <v>772</v>
      </c>
    </row>
    <row r="38" spans="1:9" s="178" customFormat="1">
      <c r="A38" s="247" t="s">
        <v>92</v>
      </c>
      <c r="B38" s="247" t="s">
        <v>93</v>
      </c>
      <c r="C38" s="255" t="s">
        <v>674</v>
      </c>
      <c r="D38" s="247" t="s">
        <v>1305</v>
      </c>
      <c r="I38" s="178" t="s">
        <v>774</v>
      </c>
    </row>
    <row r="39" spans="1:9" s="178" customFormat="1">
      <c r="A39" s="247" t="s">
        <v>1468</v>
      </c>
      <c r="B39" s="247" t="s">
        <v>1604</v>
      </c>
      <c r="C39" s="255" t="s">
        <v>679</v>
      </c>
      <c r="D39" s="247" t="s">
        <v>542</v>
      </c>
      <c r="I39" s="178" t="s">
        <v>776</v>
      </c>
    </row>
    <row r="40" spans="1:9" s="178" customFormat="1">
      <c r="A40" s="247" t="s">
        <v>704</v>
      </c>
      <c r="B40" s="247" t="s">
        <v>705</v>
      </c>
      <c r="C40" s="255" t="s">
        <v>674</v>
      </c>
      <c r="D40" s="247" t="s">
        <v>1305</v>
      </c>
      <c r="I40" s="178" t="s">
        <v>785</v>
      </c>
    </row>
    <row r="41" spans="1:9" s="178" customFormat="1">
      <c r="A41" s="247" t="s">
        <v>706</v>
      </c>
      <c r="B41" s="247" t="s">
        <v>707</v>
      </c>
      <c r="C41" s="255" t="s">
        <v>674</v>
      </c>
      <c r="D41" s="247" t="s">
        <v>1305</v>
      </c>
      <c r="I41" s="178" t="s">
        <v>1146</v>
      </c>
    </row>
    <row r="42" spans="1:9" s="178" customFormat="1">
      <c r="A42" s="247" t="s">
        <v>708</v>
      </c>
      <c r="B42" s="247" t="s">
        <v>709</v>
      </c>
      <c r="C42" s="255" t="s">
        <v>674</v>
      </c>
      <c r="D42" s="247" t="s">
        <v>1305</v>
      </c>
      <c r="I42" s="178" t="s">
        <v>1417</v>
      </c>
    </row>
    <row r="43" spans="1:9" s="178" customFormat="1">
      <c r="A43" s="247" t="s">
        <v>1130</v>
      </c>
      <c r="B43" s="247" t="s">
        <v>1130</v>
      </c>
      <c r="C43" s="255" t="s">
        <v>674</v>
      </c>
      <c r="D43" s="247" t="s">
        <v>1437</v>
      </c>
      <c r="I43" s="178" t="s">
        <v>650</v>
      </c>
    </row>
    <row r="44" spans="1:9" s="178" customFormat="1">
      <c r="A44" s="247" t="s">
        <v>710</v>
      </c>
      <c r="B44" s="247" t="s">
        <v>1131</v>
      </c>
      <c r="C44" s="255" t="s">
        <v>679</v>
      </c>
      <c r="D44" s="247" t="s">
        <v>571</v>
      </c>
      <c r="I44" s="178" t="s">
        <v>655</v>
      </c>
    </row>
    <row r="45" spans="1:9" s="178" customFormat="1">
      <c r="A45" s="247" t="s">
        <v>711</v>
      </c>
      <c r="B45" s="247" t="s">
        <v>1410</v>
      </c>
      <c r="C45" s="255" t="s">
        <v>679</v>
      </c>
      <c r="D45" s="247" t="s">
        <v>571</v>
      </c>
      <c r="I45" s="178" t="s">
        <v>1307</v>
      </c>
    </row>
    <row r="46" spans="1:9" s="178" customFormat="1">
      <c r="A46" s="247" t="s">
        <v>712</v>
      </c>
      <c r="B46" s="247" t="s">
        <v>610</v>
      </c>
      <c r="C46" s="255" t="s">
        <v>674</v>
      </c>
      <c r="D46" s="247" t="s">
        <v>542</v>
      </c>
      <c r="I46" s="178" t="s">
        <v>657</v>
      </c>
    </row>
    <row r="47" spans="1:9" s="178" customFormat="1">
      <c r="A47" s="247" t="s">
        <v>611</v>
      </c>
      <c r="B47" s="247" t="s">
        <v>612</v>
      </c>
      <c r="C47" s="255" t="s">
        <v>674</v>
      </c>
      <c r="D47" s="247" t="s">
        <v>1305</v>
      </c>
      <c r="I47" s="178" t="s">
        <v>1545</v>
      </c>
    </row>
    <row r="48" spans="1:9" s="178" customFormat="1">
      <c r="A48" s="247" t="s">
        <v>613</v>
      </c>
      <c r="B48" s="247" t="s">
        <v>1132</v>
      </c>
      <c r="C48" s="255" t="s">
        <v>674</v>
      </c>
      <c r="D48" s="247" t="s">
        <v>1305</v>
      </c>
      <c r="I48" s="178" t="s">
        <v>1546</v>
      </c>
    </row>
    <row r="49" spans="1:9" s="178" customFormat="1">
      <c r="A49" s="247" t="s">
        <v>614</v>
      </c>
      <c r="B49" s="247" t="s">
        <v>615</v>
      </c>
      <c r="C49" s="255" t="s">
        <v>674</v>
      </c>
      <c r="D49" s="247" t="s">
        <v>1305</v>
      </c>
      <c r="I49" s="178" t="s">
        <v>821</v>
      </c>
    </row>
    <row r="50" spans="1:9" s="178" customFormat="1">
      <c r="A50" s="247" t="s">
        <v>616</v>
      </c>
      <c r="B50" s="247" t="s">
        <v>617</v>
      </c>
      <c r="C50" s="255" t="s">
        <v>674</v>
      </c>
      <c r="D50" s="247" t="s">
        <v>1305</v>
      </c>
      <c r="I50" s="178" t="s">
        <v>823</v>
      </c>
    </row>
    <row r="51" spans="1:9" s="178" customFormat="1">
      <c r="A51" s="247" t="s">
        <v>618</v>
      </c>
      <c r="B51" s="247" t="s">
        <v>619</v>
      </c>
      <c r="C51" s="255" t="s">
        <v>674</v>
      </c>
      <c r="D51" s="247" t="s">
        <v>1305</v>
      </c>
      <c r="I51" s="178" t="s">
        <v>827</v>
      </c>
    </row>
    <row r="52" spans="1:9" s="178" customFormat="1">
      <c r="A52" s="247" t="s">
        <v>1133</v>
      </c>
      <c r="B52" s="247" t="s">
        <v>620</v>
      </c>
      <c r="C52" s="255" t="s">
        <v>679</v>
      </c>
      <c r="D52" s="247" t="s">
        <v>1435</v>
      </c>
      <c r="I52" s="178" t="s">
        <v>1418</v>
      </c>
    </row>
    <row r="53" spans="1:9" s="178" customFormat="1">
      <c r="A53" s="247" t="s">
        <v>621</v>
      </c>
      <c r="B53" s="247" t="s">
        <v>622</v>
      </c>
      <c r="C53" s="255" t="s">
        <v>674</v>
      </c>
      <c r="D53" s="247" t="s">
        <v>1305</v>
      </c>
      <c r="I53" s="178" t="s">
        <v>829</v>
      </c>
    </row>
    <row r="54" spans="1:9" s="178" customFormat="1">
      <c r="A54" s="247" t="s">
        <v>623</v>
      </c>
      <c r="B54" s="247" t="s">
        <v>729</v>
      </c>
      <c r="C54" s="255" t="s">
        <v>679</v>
      </c>
      <c r="D54" s="247" t="s">
        <v>542</v>
      </c>
      <c r="I54" s="178" t="s">
        <v>831</v>
      </c>
    </row>
    <row r="55" spans="1:9" s="178" customFormat="1">
      <c r="A55" s="247" t="s">
        <v>730</v>
      </c>
      <c r="B55" s="247" t="s">
        <v>731</v>
      </c>
      <c r="C55" s="255" t="s">
        <v>679</v>
      </c>
      <c r="D55" s="247" t="s">
        <v>542</v>
      </c>
      <c r="I55" s="178" t="s">
        <v>841</v>
      </c>
    </row>
    <row r="56" spans="1:9" s="178" customFormat="1">
      <c r="A56" s="247" t="s">
        <v>732</v>
      </c>
      <c r="B56" s="247" t="s">
        <v>733</v>
      </c>
      <c r="C56" s="255" t="s">
        <v>674</v>
      </c>
      <c r="D56" s="247" t="s">
        <v>542</v>
      </c>
      <c r="I56" s="178" t="s">
        <v>852</v>
      </c>
    </row>
    <row r="57" spans="1:9" s="178" customFormat="1">
      <c r="A57" s="247" t="s">
        <v>734</v>
      </c>
      <c r="B57" s="247" t="s">
        <v>735</v>
      </c>
      <c r="C57" s="255" t="s">
        <v>674</v>
      </c>
      <c r="D57" s="247" t="s">
        <v>542</v>
      </c>
      <c r="I57" s="178" t="s">
        <v>863</v>
      </c>
    </row>
    <row r="58" spans="1:9" s="178" customFormat="1">
      <c r="A58" s="247" t="s">
        <v>94</v>
      </c>
      <c r="B58" s="247" t="s">
        <v>95</v>
      </c>
      <c r="C58" s="255" t="s">
        <v>679</v>
      </c>
      <c r="D58" s="247" t="s">
        <v>571</v>
      </c>
      <c r="I58" s="178" t="s">
        <v>868</v>
      </c>
    </row>
    <row r="59" spans="1:9" s="178" customFormat="1">
      <c r="A59" s="247" t="s">
        <v>736</v>
      </c>
      <c r="B59" s="247" t="s">
        <v>737</v>
      </c>
      <c r="C59" s="255" t="s">
        <v>674</v>
      </c>
      <c r="D59" s="247" t="s">
        <v>542</v>
      </c>
      <c r="I59" s="178" t="s">
        <v>717</v>
      </c>
    </row>
    <row r="60" spans="1:9" s="178" customFormat="1">
      <c r="A60" s="247" t="s">
        <v>738</v>
      </c>
      <c r="B60" s="247" t="s">
        <v>739</v>
      </c>
      <c r="C60" s="255" t="s">
        <v>674</v>
      </c>
      <c r="D60" s="247" t="s">
        <v>1437</v>
      </c>
      <c r="I60" s="178" t="s">
        <v>719</v>
      </c>
    </row>
    <row r="61" spans="1:9" s="178" customFormat="1">
      <c r="A61" s="247" t="s">
        <v>740</v>
      </c>
      <c r="B61" s="247" t="s">
        <v>1134</v>
      </c>
      <c r="C61" s="255" t="s">
        <v>679</v>
      </c>
      <c r="D61" s="247" t="s">
        <v>542</v>
      </c>
      <c r="I61" s="178" t="s">
        <v>721</v>
      </c>
    </row>
    <row r="62" spans="1:9" s="178" customFormat="1">
      <c r="A62" s="247" t="s">
        <v>1411</v>
      </c>
      <c r="B62" s="247" t="s">
        <v>1412</v>
      </c>
      <c r="C62" s="255" t="s">
        <v>674</v>
      </c>
      <c r="D62" s="247" t="s">
        <v>1305</v>
      </c>
      <c r="I62" s="178" t="s">
        <v>723</v>
      </c>
    </row>
    <row r="63" spans="1:9" s="178" customFormat="1">
      <c r="A63" s="247" t="s">
        <v>1325</v>
      </c>
      <c r="B63" s="247" t="s">
        <v>1326</v>
      </c>
      <c r="C63" s="255" t="s">
        <v>679</v>
      </c>
      <c r="D63" s="247" t="s">
        <v>542</v>
      </c>
      <c r="I63" s="178" t="s">
        <v>727</v>
      </c>
    </row>
    <row r="64" spans="1:9" s="178" customFormat="1">
      <c r="A64" s="247" t="s">
        <v>741</v>
      </c>
      <c r="B64" s="247" t="s">
        <v>742</v>
      </c>
      <c r="C64" s="255" t="s">
        <v>674</v>
      </c>
      <c r="D64" s="247" t="s">
        <v>1305</v>
      </c>
      <c r="I64" s="178" t="s">
        <v>885</v>
      </c>
    </row>
    <row r="65" spans="1:9" s="178" customFormat="1">
      <c r="A65" s="247" t="s">
        <v>743</v>
      </c>
      <c r="B65" s="247" t="s">
        <v>1135</v>
      </c>
      <c r="C65" s="255" t="s">
        <v>674</v>
      </c>
      <c r="D65" s="247" t="s">
        <v>1305</v>
      </c>
      <c r="I65" s="178" t="s">
        <v>893</v>
      </c>
    </row>
    <row r="66" spans="1:9" s="178" customFormat="1">
      <c r="A66" s="247" t="s">
        <v>744</v>
      </c>
      <c r="B66" s="247" t="s">
        <v>745</v>
      </c>
      <c r="C66" s="255" t="s">
        <v>674</v>
      </c>
      <c r="D66" s="247" t="s">
        <v>1305</v>
      </c>
      <c r="I66" s="178" t="s">
        <v>895</v>
      </c>
    </row>
    <row r="67" spans="1:9" s="178" customFormat="1">
      <c r="A67" s="247" t="s">
        <v>746</v>
      </c>
      <c r="B67" s="247" t="s">
        <v>96</v>
      </c>
      <c r="C67" s="255" t="s">
        <v>679</v>
      </c>
      <c r="D67" s="247" t="s">
        <v>1432</v>
      </c>
      <c r="I67" s="178" t="s">
        <v>1034</v>
      </c>
    </row>
    <row r="68" spans="1:9" s="178" customFormat="1">
      <c r="A68" s="247" t="s">
        <v>747</v>
      </c>
      <c r="B68" s="247" t="s">
        <v>748</v>
      </c>
      <c r="C68" s="255" t="s">
        <v>674</v>
      </c>
      <c r="D68" s="247" t="s">
        <v>1305</v>
      </c>
      <c r="I68" s="178" t="s">
        <v>905</v>
      </c>
    </row>
    <row r="69" spans="1:9" s="178" customFormat="1">
      <c r="A69" s="247" t="s">
        <v>749</v>
      </c>
      <c r="B69" s="247" t="s">
        <v>1136</v>
      </c>
      <c r="C69" s="255" t="s">
        <v>674</v>
      </c>
      <c r="D69" s="247" t="s">
        <v>1305</v>
      </c>
      <c r="I69" s="178" t="s">
        <v>910</v>
      </c>
    </row>
    <row r="70" spans="1:9" s="178" customFormat="1">
      <c r="A70" s="247" t="s">
        <v>750</v>
      </c>
      <c r="B70" s="247" t="s">
        <v>751</v>
      </c>
      <c r="C70" s="255" t="s">
        <v>674</v>
      </c>
      <c r="D70" s="247" t="s">
        <v>1437</v>
      </c>
      <c r="I70" s="178" t="s">
        <v>1276</v>
      </c>
    </row>
    <row r="71" spans="1:9" s="178" customFormat="1">
      <c r="A71" s="247" t="s">
        <v>97</v>
      </c>
      <c r="B71" s="247" t="s">
        <v>98</v>
      </c>
      <c r="C71" s="255" t="s">
        <v>674</v>
      </c>
      <c r="D71" s="247" t="s">
        <v>1437</v>
      </c>
      <c r="I71" s="178" t="s">
        <v>914</v>
      </c>
    </row>
    <row r="72" spans="1:9" s="178" customFormat="1">
      <c r="A72" s="247" t="s">
        <v>1413</v>
      </c>
      <c r="B72" s="247" t="s">
        <v>1414</v>
      </c>
      <c r="C72" s="255" t="s">
        <v>674</v>
      </c>
      <c r="D72" s="247" t="s">
        <v>1437</v>
      </c>
      <c r="I72" s="178" t="s">
        <v>915</v>
      </c>
    </row>
    <row r="73" spans="1:9" s="178" customFormat="1">
      <c r="A73" s="247" t="s">
        <v>752</v>
      </c>
      <c r="B73" s="247" t="s">
        <v>1137</v>
      </c>
      <c r="C73" s="255" t="s">
        <v>674</v>
      </c>
      <c r="D73" s="247" t="s">
        <v>1437</v>
      </c>
      <c r="I73" s="178" t="s">
        <v>923</v>
      </c>
    </row>
    <row r="74" spans="1:9" s="178" customFormat="1">
      <c r="A74" s="247" t="s">
        <v>1138</v>
      </c>
      <c r="B74" s="247" t="s">
        <v>1139</v>
      </c>
      <c r="C74" s="255" t="s">
        <v>674</v>
      </c>
      <c r="D74" s="247" t="s">
        <v>1437</v>
      </c>
      <c r="I74" s="178" t="s">
        <v>925</v>
      </c>
    </row>
    <row r="75" spans="1:9" s="178" customFormat="1">
      <c r="A75" s="247" t="s">
        <v>99</v>
      </c>
      <c r="B75" s="247" t="s">
        <v>100</v>
      </c>
      <c r="C75" s="255" t="s">
        <v>674</v>
      </c>
      <c r="D75" s="247" t="s">
        <v>1437</v>
      </c>
      <c r="I75" s="178" t="s">
        <v>1310</v>
      </c>
    </row>
    <row r="76" spans="1:9" s="178" customFormat="1">
      <c r="A76" s="247" t="s">
        <v>1469</v>
      </c>
      <c r="B76" s="247" t="s">
        <v>1470</v>
      </c>
      <c r="C76" s="255" t="s">
        <v>674</v>
      </c>
      <c r="D76" s="247" t="s">
        <v>1437</v>
      </c>
      <c r="I76" s="178" t="s">
        <v>1547</v>
      </c>
    </row>
    <row r="77" spans="1:9" s="178" customFormat="1">
      <c r="A77" s="247" t="s">
        <v>753</v>
      </c>
      <c r="B77" s="247" t="s">
        <v>754</v>
      </c>
      <c r="C77" s="255" t="s">
        <v>679</v>
      </c>
      <c r="D77" s="247" t="s">
        <v>571</v>
      </c>
      <c r="I77" s="178" t="s">
        <v>928</v>
      </c>
    </row>
    <row r="78" spans="1:9" s="178" customFormat="1">
      <c r="A78" s="247" t="s">
        <v>1471</v>
      </c>
      <c r="B78" s="247" t="s">
        <v>1472</v>
      </c>
      <c r="C78" s="255" t="s">
        <v>679</v>
      </c>
      <c r="D78" s="247" t="s">
        <v>1432</v>
      </c>
      <c r="I78" s="178" t="s">
        <v>930</v>
      </c>
    </row>
    <row r="79" spans="1:9" s="178" customFormat="1">
      <c r="A79" s="247" t="s">
        <v>101</v>
      </c>
      <c r="B79" s="247" t="s">
        <v>102</v>
      </c>
      <c r="C79" s="255" t="s">
        <v>679</v>
      </c>
      <c r="D79" s="247" t="s">
        <v>542</v>
      </c>
      <c r="I79" s="178" t="s">
        <v>932</v>
      </c>
    </row>
    <row r="80" spans="1:9" s="178" customFormat="1">
      <c r="A80" s="247" t="s">
        <v>1391</v>
      </c>
      <c r="B80" s="247" t="s">
        <v>1415</v>
      </c>
      <c r="C80" s="255" t="s">
        <v>679</v>
      </c>
      <c r="D80" s="247" t="s">
        <v>542</v>
      </c>
      <c r="I80" s="178" t="s">
        <v>934</v>
      </c>
    </row>
    <row r="81" spans="1:9" s="178" customFormat="1">
      <c r="A81" s="247" t="s">
        <v>755</v>
      </c>
      <c r="B81" s="247" t="s">
        <v>756</v>
      </c>
      <c r="C81" s="255" t="s">
        <v>674</v>
      </c>
      <c r="D81" s="247" t="s">
        <v>1305</v>
      </c>
      <c r="I81" s="178" t="s">
        <v>936</v>
      </c>
    </row>
    <row r="82" spans="1:9" s="178" customFormat="1">
      <c r="A82" s="247" t="s">
        <v>757</v>
      </c>
      <c r="B82" s="247" t="s">
        <v>758</v>
      </c>
      <c r="C82" s="255" t="s">
        <v>674</v>
      </c>
      <c r="D82" s="247" t="s">
        <v>1305</v>
      </c>
      <c r="I82" s="178" t="s">
        <v>938</v>
      </c>
    </row>
    <row r="83" spans="1:9" s="178" customFormat="1">
      <c r="A83" s="247" t="s">
        <v>1473</v>
      </c>
      <c r="B83" s="247" t="s">
        <v>1474</v>
      </c>
      <c r="C83" s="255" t="s">
        <v>679</v>
      </c>
      <c r="D83" s="247" t="s">
        <v>571</v>
      </c>
      <c r="I83" s="178" t="s">
        <v>940</v>
      </c>
    </row>
    <row r="84" spans="1:9" s="178" customFormat="1">
      <c r="A84" s="247" t="s">
        <v>103</v>
      </c>
      <c r="B84" s="247" t="s">
        <v>104</v>
      </c>
      <c r="C84" s="255" t="s">
        <v>679</v>
      </c>
      <c r="D84" s="247" t="s">
        <v>571</v>
      </c>
      <c r="I84" s="178" t="s">
        <v>795</v>
      </c>
    </row>
    <row r="85" spans="1:9" s="178" customFormat="1">
      <c r="A85" s="247" t="s">
        <v>759</v>
      </c>
      <c r="B85" s="247" t="s">
        <v>1140</v>
      </c>
      <c r="C85" s="255" t="s">
        <v>679</v>
      </c>
      <c r="D85" s="247" t="s">
        <v>571</v>
      </c>
      <c r="I85" s="178" t="s">
        <v>797</v>
      </c>
    </row>
    <row r="86" spans="1:9" s="178" customFormat="1">
      <c r="A86" s="247" t="s">
        <v>760</v>
      </c>
      <c r="B86" s="247" t="s">
        <v>761</v>
      </c>
      <c r="C86" s="255" t="s">
        <v>674</v>
      </c>
      <c r="D86" s="247" t="s">
        <v>1305</v>
      </c>
      <c r="I86" s="178" t="s">
        <v>803</v>
      </c>
    </row>
    <row r="87" spans="1:9" s="178" customFormat="1">
      <c r="A87" s="247" t="s">
        <v>762</v>
      </c>
      <c r="B87" s="247" t="s">
        <v>763</v>
      </c>
      <c r="C87" s="255" t="s">
        <v>674</v>
      </c>
      <c r="D87" s="247" t="s">
        <v>542</v>
      </c>
      <c r="I87" s="178" t="s">
        <v>806</v>
      </c>
    </row>
    <row r="88" spans="1:9" s="178" customFormat="1">
      <c r="A88" s="247" t="s">
        <v>764</v>
      </c>
      <c r="B88" s="247" t="s">
        <v>765</v>
      </c>
      <c r="C88" s="255" t="s">
        <v>674</v>
      </c>
      <c r="D88" s="247" t="s">
        <v>542</v>
      </c>
      <c r="I88" s="178" t="s">
        <v>808</v>
      </c>
    </row>
    <row r="89" spans="1:9" s="178" customFormat="1">
      <c r="A89" s="247" t="s">
        <v>766</v>
      </c>
      <c r="B89" s="247" t="s">
        <v>767</v>
      </c>
      <c r="C89" s="255" t="s">
        <v>679</v>
      </c>
      <c r="D89" s="247" t="s">
        <v>571</v>
      </c>
      <c r="I89" s="178" t="s">
        <v>959</v>
      </c>
    </row>
    <row r="90" spans="1:9" s="178" customFormat="1">
      <c r="A90" s="247" t="s">
        <v>768</v>
      </c>
      <c r="B90" s="247" t="s">
        <v>1141</v>
      </c>
      <c r="C90" s="255" t="s">
        <v>679</v>
      </c>
      <c r="D90" s="247" t="s">
        <v>542</v>
      </c>
      <c r="I90" s="178" t="s">
        <v>961</v>
      </c>
    </row>
    <row r="91" spans="1:9" s="178" customFormat="1">
      <c r="A91" s="247" t="s">
        <v>769</v>
      </c>
      <c r="B91" s="247" t="s">
        <v>1605</v>
      </c>
      <c r="C91" s="255" t="s">
        <v>674</v>
      </c>
      <c r="D91" s="247" t="s">
        <v>1437</v>
      </c>
      <c r="I91" s="178" t="s">
        <v>971</v>
      </c>
    </row>
    <row r="92" spans="1:9" s="178" customFormat="1">
      <c r="A92" s="247" t="s">
        <v>105</v>
      </c>
      <c r="B92" s="247" t="s">
        <v>106</v>
      </c>
      <c r="C92" s="255" t="s">
        <v>674</v>
      </c>
      <c r="D92" s="247" t="s">
        <v>1305</v>
      </c>
      <c r="I92" s="178" t="s">
        <v>973</v>
      </c>
    </row>
    <row r="93" spans="1:9" s="178" customFormat="1">
      <c r="A93" s="247" t="s">
        <v>107</v>
      </c>
      <c r="B93" s="247" t="s">
        <v>108</v>
      </c>
      <c r="C93" s="255" t="s">
        <v>674</v>
      </c>
      <c r="D93" s="247" t="s">
        <v>1305</v>
      </c>
      <c r="I93" s="178" t="s">
        <v>985</v>
      </c>
    </row>
    <row r="94" spans="1:9" s="178" customFormat="1">
      <c r="A94" s="247" t="s">
        <v>1522</v>
      </c>
      <c r="B94" s="247" t="s">
        <v>1606</v>
      </c>
      <c r="C94" s="256" t="s">
        <v>674</v>
      </c>
      <c r="D94" s="248" t="s">
        <v>1305</v>
      </c>
      <c r="I94" s="178" t="s">
        <v>1166</v>
      </c>
    </row>
    <row r="95" spans="1:9" s="178" customFormat="1">
      <c r="A95" s="247" t="s">
        <v>770</v>
      </c>
      <c r="B95" s="247" t="s">
        <v>771</v>
      </c>
      <c r="C95" s="255" t="s">
        <v>674</v>
      </c>
      <c r="D95" s="247" t="s">
        <v>1305</v>
      </c>
      <c r="I95" s="178" t="s">
        <v>987</v>
      </c>
    </row>
    <row r="96" spans="1:9" s="178" customFormat="1">
      <c r="A96" s="247" t="s">
        <v>772</v>
      </c>
      <c r="B96" s="247" t="s">
        <v>773</v>
      </c>
      <c r="C96" s="255" t="s">
        <v>674</v>
      </c>
      <c r="D96" s="247" t="s">
        <v>542</v>
      </c>
      <c r="I96" s="178" t="s">
        <v>988</v>
      </c>
    </row>
    <row r="97" spans="1:9" s="178" customFormat="1">
      <c r="A97" s="247" t="s">
        <v>774</v>
      </c>
      <c r="B97" s="247" t="s">
        <v>775</v>
      </c>
      <c r="C97" s="255" t="s">
        <v>674</v>
      </c>
      <c r="D97" s="247" t="s">
        <v>542</v>
      </c>
      <c r="I97" s="178" t="s">
        <v>989</v>
      </c>
    </row>
    <row r="98" spans="1:9" s="178" customFormat="1">
      <c r="A98" s="247" t="s">
        <v>776</v>
      </c>
      <c r="B98" s="247" t="s">
        <v>777</v>
      </c>
      <c r="C98" s="255" t="s">
        <v>674</v>
      </c>
      <c r="D98" s="247" t="s">
        <v>542</v>
      </c>
      <c r="I98" s="178" t="s">
        <v>990</v>
      </c>
    </row>
    <row r="99" spans="1:9" s="178" customFormat="1">
      <c r="A99" s="247" t="s">
        <v>778</v>
      </c>
      <c r="B99" s="247" t="s">
        <v>779</v>
      </c>
      <c r="C99" s="255" t="s">
        <v>674</v>
      </c>
      <c r="D99" s="247" t="s">
        <v>1437</v>
      </c>
      <c r="I99" s="178" t="s">
        <v>991</v>
      </c>
    </row>
    <row r="100" spans="1:9" s="178" customFormat="1">
      <c r="A100" s="247" t="s">
        <v>1475</v>
      </c>
      <c r="B100" s="247" t="s">
        <v>1476</v>
      </c>
      <c r="C100" s="255" t="s">
        <v>679</v>
      </c>
      <c r="D100" s="247" t="s">
        <v>542</v>
      </c>
      <c r="I100" s="178" t="s">
        <v>543</v>
      </c>
    </row>
    <row r="101" spans="1:9" s="178" customFormat="1">
      <c r="A101" s="247" t="s">
        <v>1539</v>
      </c>
      <c r="B101" s="247" t="s">
        <v>1607</v>
      </c>
      <c r="C101" s="256" t="s">
        <v>674</v>
      </c>
      <c r="D101" s="248" t="s">
        <v>542</v>
      </c>
      <c r="I101" s="178" t="s">
        <v>992</v>
      </c>
    </row>
    <row r="102" spans="1:9" s="178" customFormat="1">
      <c r="A102" s="247" t="s">
        <v>1523</v>
      </c>
      <c r="B102" s="247" t="s">
        <v>1608</v>
      </c>
      <c r="C102" s="256" t="s">
        <v>674</v>
      </c>
      <c r="D102" s="248" t="s">
        <v>542</v>
      </c>
      <c r="I102" s="178" t="s">
        <v>993</v>
      </c>
    </row>
    <row r="103" spans="1:9" s="178" customFormat="1">
      <c r="A103" s="247" t="s">
        <v>780</v>
      </c>
      <c r="B103" s="247" t="s">
        <v>781</v>
      </c>
      <c r="C103" s="255" t="s">
        <v>679</v>
      </c>
      <c r="D103" s="247" t="s">
        <v>1432</v>
      </c>
      <c r="I103" s="178" t="s">
        <v>994</v>
      </c>
    </row>
    <row r="104" spans="1:9" s="178" customFormat="1">
      <c r="A104" s="247" t="s">
        <v>782</v>
      </c>
      <c r="B104" s="247" t="s">
        <v>1142</v>
      </c>
      <c r="C104" s="255" t="s">
        <v>679</v>
      </c>
      <c r="D104" s="247" t="s">
        <v>1432</v>
      </c>
      <c r="I104" s="178" t="s">
        <v>995</v>
      </c>
    </row>
    <row r="105" spans="1:9" s="178" customFormat="1">
      <c r="A105" s="247" t="s">
        <v>1306</v>
      </c>
      <c r="B105" s="247" t="s">
        <v>1306</v>
      </c>
      <c r="C105" s="255" t="s">
        <v>674</v>
      </c>
      <c r="D105" s="247" t="s">
        <v>542</v>
      </c>
      <c r="I105" s="178" t="s">
        <v>996</v>
      </c>
    </row>
    <row r="106" spans="1:9" s="178" customFormat="1">
      <c r="A106" s="247" t="s">
        <v>783</v>
      </c>
      <c r="B106" s="247" t="s">
        <v>783</v>
      </c>
      <c r="C106" s="255" t="s">
        <v>674</v>
      </c>
      <c r="D106" s="247" t="s">
        <v>542</v>
      </c>
      <c r="I106" s="178" t="s">
        <v>997</v>
      </c>
    </row>
    <row r="107" spans="1:9" s="178" customFormat="1">
      <c r="A107" s="247" t="s">
        <v>784</v>
      </c>
      <c r="B107" s="247" t="s">
        <v>1143</v>
      </c>
      <c r="C107" s="255" t="s">
        <v>679</v>
      </c>
      <c r="D107" s="247" t="s">
        <v>571</v>
      </c>
      <c r="I107" s="178" t="s">
        <v>1000</v>
      </c>
    </row>
    <row r="108" spans="1:9" s="178" customFormat="1">
      <c r="A108" s="247" t="s">
        <v>1144</v>
      </c>
      <c r="B108" s="247" t="s">
        <v>1145</v>
      </c>
      <c r="C108" s="255" t="s">
        <v>679</v>
      </c>
      <c r="D108" s="247" t="s">
        <v>571</v>
      </c>
      <c r="I108" s="178" t="s">
        <v>1002</v>
      </c>
    </row>
    <row r="109" spans="1:9" s="178" customFormat="1">
      <c r="A109" s="247" t="s">
        <v>785</v>
      </c>
      <c r="B109" s="247" t="s">
        <v>1416</v>
      </c>
      <c r="C109" s="255" t="s">
        <v>679</v>
      </c>
      <c r="D109" s="247" t="s">
        <v>571</v>
      </c>
      <c r="I109" s="178" t="s">
        <v>1004</v>
      </c>
    </row>
    <row r="110" spans="1:9" s="178" customFormat="1">
      <c r="A110" s="247" t="s">
        <v>1146</v>
      </c>
      <c r="B110" s="247" t="s">
        <v>786</v>
      </c>
      <c r="C110" s="255" t="s">
        <v>679</v>
      </c>
      <c r="D110" s="247" t="s">
        <v>571</v>
      </c>
      <c r="I110" s="178" t="s">
        <v>1009</v>
      </c>
    </row>
    <row r="111" spans="1:9" s="178" customFormat="1">
      <c r="A111" s="247" t="s">
        <v>787</v>
      </c>
      <c r="B111" s="247" t="s">
        <v>788</v>
      </c>
      <c r="C111" s="255" t="s">
        <v>674</v>
      </c>
      <c r="D111" s="247" t="s">
        <v>1305</v>
      </c>
      <c r="I111" s="178" t="s">
        <v>1014</v>
      </c>
    </row>
    <row r="112" spans="1:9" s="178" customFormat="1">
      <c r="A112" s="247" t="s">
        <v>789</v>
      </c>
      <c r="B112" s="247" t="s">
        <v>790</v>
      </c>
      <c r="C112" s="255" t="s">
        <v>674</v>
      </c>
      <c r="D112" s="247" t="s">
        <v>1305</v>
      </c>
      <c r="I112" s="178" t="s">
        <v>871</v>
      </c>
    </row>
    <row r="113" spans="1:9" s="178" customFormat="1">
      <c r="A113" s="247" t="s">
        <v>791</v>
      </c>
      <c r="B113" s="247" t="s">
        <v>792</v>
      </c>
      <c r="C113" s="255" t="s">
        <v>674</v>
      </c>
      <c r="D113" s="247" t="s">
        <v>1305</v>
      </c>
      <c r="I113" s="178" t="s">
        <v>872</v>
      </c>
    </row>
    <row r="114" spans="1:9" s="178" customFormat="1">
      <c r="A114" s="247" t="s">
        <v>793</v>
      </c>
      <c r="B114" s="247" t="s">
        <v>645</v>
      </c>
      <c r="C114" s="255" t="s">
        <v>674</v>
      </c>
      <c r="D114" s="247" t="s">
        <v>1305</v>
      </c>
      <c r="I114" s="178" t="s">
        <v>873</v>
      </c>
    </row>
    <row r="115" spans="1:9" s="178" customFormat="1">
      <c r="A115" s="247" t="s">
        <v>646</v>
      </c>
      <c r="B115" s="247" t="s">
        <v>647</v>
      </c>
      <c r="C115" s="255" t="s">
        <v>674</v>
      </c>
      <c r="D115" s="247" t="s">
        <v>1305</v>
      </c>
      <c r="I115" s="178" t="s">
        <v>876</v>
      </c>
    </row>
    <row r="116" spans="1:9" s="178" customFormat="1">
      <c r="A116" s="247" t="s">
        <v>648</v>
      </c>
      <c r="B116" s="247" t="s">
        <v>1147</v>
      </c>
      <c r="C116" s="255" t="s">
        <v>679</v>
      </c>
      <c r="D116" s="247" t="s">
        <v>571</v>
      </c>
      <c r="I116" s="178" t="s">
        <v>1046</v>
      </c>
    </row>
    <row r="117" spans="1:9" s="178" customFormat="1">
      <c r="A117" s="247" t="s">
        <v>649</v>
      </c>
      <c r="B117" s="247" t="s">
        <v>1148</v>
      </c>
      <c r="C117" s="255" t="s">
        <v>674</v>
      </c>
      <c r="D117" s="247" t="s">
        <v>1305</v>
      </c>
      <c r="I117" s="178" t="s">
        <v>1056</v>
      </c>
    </row>
    <row r="118" spans="1:9" s="178" customFormat="1">
      <c r="A118" s="247" t="s">
        <v>1417</v>
      </c>
      <c r="B118" s="247" t="s">
        <v>109</v>
      </c>
      <c r="C118" s="255" t="s">
        <v>679</v>
      </c>
      <c r="D118" s="247" t="s">
        <v>1432</v>
      </c>
      <c r="I118" s="178" t="s">
        <v>1058</v>
      </c>
    </row>
    <row r="119" spans="1:9" s="178" customFormat="1">
      <c r="A119" s="247" t="s">
        <v>650</v>
      </c>
      <c r="B119" s="247" t="s">
        <v>651</v>
      </c>
      <c r="C119" s="255" t="s">
        <v>679</v>
      </c>
      <c r="D119" s="247" t="s">
        <v>1432</v>
      </c>
      <c r="I119" s="178" t="s">
        <v>1060</v>
      </c>
    </row>
    <row r="120" spans="1:9" s="178" customFormat="1">
      <c r="A120" s="247" t="s">
        <v>652</v>
      </c>
      <c r="B120" s="247" t="s">
        <v>1149</v>
      </c>
      <c r="C120" s="255" t="s">
        <v>679</v>
      </c>
      <c r="D120" s="247" t="s">
        <v>571</v>
      </c>
      <c r="I120" s="178" t="s">
        <v>1062</v>
      </c>
    </row>
    <row r="121" spans="1:9" s="178" customFormat="1">
      <c r="A121" s="247" t="s">
        <v>1327</v>
      </c>
      <c r="B121" s="247" t="s">
        <v>1275</v>
      </c>
      <c r="C121" s="255" t="s">
        <v>679</v>
      </c>
      <c r="D121" s="247" t="s">
        <v>571</v>
      </c>
      <c r="I121" s="178" t="s">
        <v>1064</v>
      </c>
    </row>
    <row r="122" spans="1:9" s="178" customFormat="1">
      <c r="A122" s="247" t="s">
        <v>653</v>
      </c>
      <c r="B122" s="247" t="s">
        <v>1150</v>
      </c>
      <c r="C122" s="255" t="s">
        <v>679</v>
      </c>
      <c r="D122" s="247" t="s">
        <v>571</v>
      </c>
      <c r="I122" s="178" t="s">
        <v>1068</v>
      </c>
    </row>
    <row r="123" spans="1:9" s="178" customFormat="1">
      <c r="A123" s="247" t="s">
        <v>654</v>
      </c>
      <c r="B123" s="247" t="s">
        <v>1151</v>
      </c>
      <c r="C123" s="255" t="s">
        <v>679</v>
      </c>
      <c r="D123" s="247" t="s">
        <v>571</v>
      </c>
      <c r="I123" s="178" t="s">
        <v>1073</v>
      </c>
    </row>
    <row r="124" spans="1:9" s="178" customFormat="1">
      <c r="A124" s="247" t="s">
        <v>655</v>
      </c>
      <c r="B124" s="247" t="s">
        <v>656</v>
      </c>
      <c r="C124" s="255" t="s">
        <v>679</v>
      </c>
      <c r="D124" s="247" t="s">
        <v>571</v>
      </c>
      <c r="I124" s="178" t="s">
        <v>1074</v>
      </c>
    </row>
    <row r="125" spans="1:9" s="178" customFormat="1">
      <c r="A125" s="247" t="s">
        <v>1307</v>
      </c>
      <c r="B125" s="247" t="s">
        <v>1308</v>
      </c>
      <c r="C125" s="255" t="s">
        <v>674</v>
      </c>
      <c r="D125" s="247" t="s">
        <v>1305</v>
      </c>
      <c r="I125" s="178" t="s">
        <v>1075</v>
      </c>
    </row>
    <row r="126" spans="1:9" s="178" customFormat="1">
      <c r="A126" s="247" t="s">
        <v>657</v>
      </c>
      <c r="B126" s="247" t="s">
        <v>658</v>
      </c>
      <c r="C126" s="255" t="s">
        <v>674</v>
      </c>
      <c r="D126" s="247" t="s">
        <v>1305</v>
      </c>
      <c r="I126" s="178" t="s">
        <v>1076</v>
      </c>
    </row>
    <row r="127" spans="1:9" s="178" customFormat="1">
      <c r="A127" s="247" t="s">
        <v>659</v>
      </c>
      <c r="B127" s="247" t="s">
        <v>810</v>
      </c>
      <c r="C127" s="255" t="s">
        <v>674</v>
      </c>
      <c r="D127" s="247" t="s">
        <v>542</v>
      </c>
      <c r="I127" s="178" t="s">
        <v>1082</v>
      </c>
    </row>
    <row r="128" spans="1:9" s="178" customFormat="1">
      <c r="A128" s="247" t="s">
        <v>811</v>
      </c>
      <c r="B128" s="247" t="s">
        <v>812</v>
      </c>
      <c r="C128" s="255" t="s">
        <v>674</v>
      </c>
      <c r="D128" s="247" t="s">
        <v>542</v>
      </c>
      <c r="I128" s="178" t="s">
        <v>1084</v>
      </c>
    </row>
    <row r="129" spans="1:9" s="178" customFormat="1">
      <c r="A129" s="247" t="s">
        <v>813</v>
      </c>
      <c r="B129" s="247" t="s">
        <v>814</v>
      </c>
      <c r="C129" s="255" t="s">
        <v>674</v>
      </c>
      <c r="D129" s="247" t="s">
        <v>1437</v>
      </c>
      <c r="I129" s="178" t="s">
        <v>1427</v>
      </c>
    </row>
    <row r="130" spans="1:9" s="178" customFormat="1">
      <c r="A130" s="247" t="s">
        <v>815</v>
      </c>
      <c r="B130" s="247" t="s">
        <v>816</v>
      </c>
      <c r="C130" s="255" t="s">
        <v>674</v>
      </c>
      <c r="D130" s="247" t="s">
        <v>542</v>
      </c>
      <c r="I130" s="178" t="s">
        <v>1429</v>
      </c>
    </row>
    <row r="131" spans="1:9" s="178" customFormat="1">
      <c r="A131" s="247" t="s">
        <v>1477</v>
      </c>
      <c r="B131" s="247" t="s">
        <v>1478</v>
      </c>
      <c r="C131" s="255" t="s">
        <v>674</v>
      </c>
      <c r="D131" s="247" t="s">
        <v>1437</v>
      </c>
      <c r="I131" s="178" t="s">
        <v>1431</v>
      </c>
    </row>
    <row r="132" spans="1:9" s="178" customFormat="1">
      <c r="A132" s="247" t="s">
        <v>1479</v>
      </c>
      <c r="B132" s="247" t="s">
        <v>1480</v>
      </c>
      <c r="C132" s="255" t="s">
        <v>674</v>
      </c>
      <c r="D132" s="247" t="s">
        <v>1437</v>
      </c>
      <c r="I132" s="178" t="s">
        <v>1090</v>
      </c>
    </row>
    <row r="133" spans="1:9" s="178" customFormat="1">
      <c r="A133" s="247" t="s">
        <v>1481</v>
      </c>
      <c r="B133" s="247" t="s">
        <v>1482</v>
      </c>
      <c r="C133" s="255" t="s">
        <v>674</v>
      </c>
      <c r="D133" s="247" t="s">
        <v>1437</v>
      </c>
      <c r="I133" s="178" t="s">
        <v>1094</v>
      </c>
    </row>
    <row r="134" spans="1:9" s="178" customFormat="1">
      <c r="A134" s="247" t="s">
        <v>1483</v>
      </c>
      <c r="B134" s="247" t="s">
        <v>1484</v>
      </c>
      <c r="C134" s="255" t="s">
        <v>674</v>
      </c>
      <c r="D134" s="247" t="s">
        <v>1437</v>
      </c>
      <c r="I134" s="178" t="s">
        <v>1096</v>
      </c>
    </row>
    <row r="135" spans="1:9" s="178" customFormat="1">
      <c r="A135" s="247" t="s">
        <v>1609</v>
      </c>
      <c r="B135" s="247" t="s">
        <v>1610</v>
      </c>
      <c r="C135" s="256" t="s">
        <v>674</v>
      </c>
      <c r="D135" s="248" t="s">
        <v>1305</v>
      </c>
      <c r="I135" s="178" t="s">
        <v>941</v>
      </c>
    </row>
    <row r="136" spans="1:9" s="178" customFormat="1">
      <c r="A136" s="247" t="s">
        <v>817</v>
      </c>
      <c r="B136" s="247" t="s">
        <v>818</v>
      </c>
      <c r="C136" s="255" t="s">
        <v>674</v>
      </c>
      <c r="D136" s="247" t="s">
        <v>542</v>
      </c>
      <c r="I136" s="178" t="s">
        <v>1314</v>
      </c>
    </row>
    <row r="137" spans="1:9" s="178" customFormat="1">
      <c r="A137" s="247" t="s">
        <v>819</v>
      </c>
      <c r="B137" s="247" t="s">
        <v>820</v>
      </c>
      <c r="C137" s="255" t="s">
        <v>674</v>
      </c>
      <c r="D137" s="247" t="s">
        <v>1305</v>
      </c>
      <c r="I137" s="178" t="s">
        <v>1208</v>
      </c>
    </row>
    <row r="138" spans="1:9" s="178" customFormat="1">
      <c r="A138" s="247" t="s">
        <v>821</v>
      </c>
      <c r="B138" s="247" t="s">
        <v>822</v>
      </c>
      <c r="C138" s="255" t="s">
        <v>674</v>
      </c>
      <c r="D138" s="247" t="s">
        <v>1305</v>
      </c>
      <c r="I138" s="178" t="s">
        <v>952</v>
      </c>
    </row>
    <row r="139" spans="1:9" s="178" customFormat="1">
      <c r="A139" s="247" t="s">
        <v>823</v>
      </c>
      <c r="B139" s="247" t="s">
        <v>824</v>
      </c>
      <c r="C139" s="255" t="s">
        <v>674</v>
      </c>
      <c r="D139" s="247" t="s">
        <v>1305</v>
      </c>
      <c r="I139" s="178" t="s">
        <v>954</v>
      </c>
    </row>
    <row r="140" spans="1:9" s="178" customFormat="1">
      <c r="A140" s="247" t="s">
        <v>825</v>
      </c>
      <c r="B140" s="247" t="s">
        <v>826</v>
      </c>
      <c r="C140" s="255" t="s">
        <v>674</v>
      </c>
      <c r="D140" s="247" t="s">
        <v>542</v>
      </c>
      <c r="I140" s="178" t="s">
        <v>956</v>
      </c>
    </row>
    <row r="141" spans="1:9" s="178" customFormat="1">
      <c r="A141" s="247" t="s">
        <v>827</v>
      </c>
      <c r="B141" s="247" t="s">
        <v>828</v>
      </c>
      <c r="C141" s="255" t="s">
        <v>679</v>
      </c>
      <c r="D141" s="247" t="s">
        <v>571</v>
      </c>
      <c r="I141" s="178" t="s">
        <v>1490</v>
      </c>
    </row>
    <row r="142" spans="1:9" s="178" customFormat="1">
      <c r="A142" s="247" t="s">
        <v>1418</v>
      </c>
      <c r="B142" s="247" t="s">
        <v>1419</v>
      </c>
      <c r="C142" s="255" t="s">
        <v>674</v>
      </c>
      <c r="D142" s="247" t="s">
        <v>542</v>
      </c>
      <c r="I142" s="178" t="s">
        <v>1347</v>
      </c>
    </row>
    <row r="143" spans="1:9" s="178" customFormat="1">
      <c r="A143" s="247" t="s">
        <v>829</v>
      </c>
      <c r="B143" s="247" t="s">
        <v>830</v>
      </c>
      <c r="C143" s="255" t="s">
        <v>674</v>
      </c>
      <c r="D143" s="247" t="s">
        <v>542</v>
      </c>
      <c r="I143" s="178" t="s">
        <v>147</v>
      </c>
    </row>
    <row r="144" spans="1:9" s="178" customFormat="1">
      <c r="A144" s="247" t="s">
        <v>831</v>
      </c>
      <c r="B144" s="247" t="s">
        <v>832</v>
      </c>
      <c r="C144" s="255" t="s">
        <v>674</v>
      </c>
      <c r="D144" s="247" t="s">
        <v>1437</v>
      </c>
      <c r="I144" s="178" t="s">
        <v>149</v>
      </c>
    </row>
    <row r="145" spans="1:9" s="178" customFormat="1">
      <c r="A145" s="247" t="s">
        <v>1485</v>
      </c>
      <c r="B145" s="247" t="s">
        <v>1486</v>
      </c>
      <c r="C145" s="255" t="s">
        <v>679</v>
      </c>
      <c r="D145" s="247" t="s">
        <v>542</v>
      </c>
      <c r="I145" s="178" t="s">
        <v>155</v>
      </c>
    </row>
    <row r="146" spans="1:9" s="178" customFormat="1">
      <c r="A146" s="247" t="s">
        <v>833</v>
      </c>
      <c r="B146" s="247" t="s">
        <v>834</v>
      </c>
      <c r="C146" s="255" t="s">
        <v>679</v>
      </c>
      <c r="D146" s="247" t="s">
        <v>542</v>
      </c>
      <c r="I146" s="178" t="s">
        <v>157</v>
      </c>
    </row>
    <row r="147" spans="1:9" s="178" customFormat="1">
      <c r="A147" s="247" t="s">
        <v>835</v>
      </c>
      <c r="B147" s="247" t="s">
        <v>1022</v>
      </c>
      <c r="C147" s="255" t="s">
        <v>679</v>
      </c>
      <c r="D147" s="247" t="s">
        <v>542</v>
      </c>
      <c r="I147" s="178" t="s">
        <v>159</v>
      </c>
    </row>
    <row r="148" spans="1:9" s="178" customFormat="1">
      <c r="A148" s="247" t="s">
        <v>836</v>
      </c>
      <c r="B148" s="247" t="s">
        <v>837</v>
      </c>
      <c r="C148" s="255" t="s">
        <v>679</v>
      </c>
      <c r="D148" s="247" t="s">
        <v>542</v>
      </c>
      <c r="I148" s="178" t="s">
        <v>161</v>
      </c>
    </row>
    <row r="149" spans="1:9" s="178" customFormat="1">
      <c r="A149" s="247" t="s">
        <v>838</v>
      </c>
      <c r="B149" s="247" t="s">
        <v>1023</v>
      </c>
      <c r="C149" s="255" t="s">
        <v>679</v>
      </c>
      <c r="D149" s="247" t="s">
        <v>542</v>
      </c>
      <c r="I149" s="178" t="s">
        <v>162</v>
      </c>
    </row>
    <row r="150" spans="1:9" s="178" customFormat="1">
      <c r="A150" s="247" t="s">
        <v>839</v>
      </c>
      <c r="B150" s="247" t="s">
        <v>840</v>
      </c>
      <c r="C150" s="255" t="s">
        <v>679</v>
      </c>
      <c r="D150" s="247" t="s">
        <v>542</v>
      </c>
      <c r="I150" s="178" t="s">
        <v>164</v>
      </c>
    </row>
    <row r="151" spans="1:9" s="178" customFormat="1">
      <c r="A151" s="247" t="s">
        <v>1524</v>
      </c>
      <c r="B151" s="247" t="s">
        <v>1611</v>
      </c>
      <c r="C151" s="256" t="s">
        <v>679</v>
      </c>
      <c r="D151" s="248" t="s">
        <v>542</v>
      </c>
      <c r="I151" s="178" t="s">
        <v>166</v>
      </c>
    </row>
    <row r="152" spans="1:9" s="178" customFormat="1">
      <c r="A152" s="247" t="s">
        <v>110</v>
      </c>
      <c r="B152" s="247" t="s">
        <v>1612</v>
      </c>
      <c r="C152" s="255" t="s">
        <v>679</v>
      </c>
      <c r="D152" s="247" t="s">
        <v>542</v>
      </c>
      <c r="I152" s="178" t="s">
        <v>167</v>
      </c>
    </row>
    <row r="153" spans="1:9" s="178" customFormat="1">
      <c r="A153" s="247" t="s">
        <v>1420</v>
      </c>
      <c r="B153" s="247" t="s">
        <v>1613</v>
      </c>
      <c r="C153" s="255" t="s">
        <v>679</v>
      </c>
      <c r="D153" s="247" t="s">
        <v>542</v>
      </c>
      <c r="I153" s="178" t="s">
        <v>170</v>
      </c>
    </row>
    <row r="154" spans="1:9" s="178" customFormat="1">
      <c r="A154" s="247" t="s">
        <v>1525</v>
      </c>
      <c r="B154" s="247" t="s">
        <v>1614</v>
      </c>
      <c r="C154" s="256" t="s">
        <v>679</v>
      </c>
      <c r="D154" s="248" t="s">
        <v>571</v>
      </c>
      <c r="I154" s="178" t="s">
        <v>40</v>
      </c>
    </row>
    <row r="155" spans="1:9" s="178" customFormat="1">
      <c r="A155" s="247" t="s">
        <v>841</v>
      </c>
      <c r="B155" s="247" t="s">
        <v>842</v>
      </c>
      <c r="C155" s="255" t="s">
        <v>679</v>
      </c>
      <c r="D155" s="247" t="s">
        <v>571</v>
      </c>
      <c r="I155" s="178" t="s">
        <v>41</v>
      </c>
    </row>
    <row r="156" spans="1:9" s="178" customFormat="1">
      <c r="A156" s="247" t="s">
        <v>843</v>
      </c>
      <c r="B156" s="247" t="s">
        <v>844</v>
      </c>
      <c r="C156" s="255" t="s">
        <v>674</v>
      </c>
      <c r="D156" s="247" t="s">
        <v>542</v>
      </c>
      <c r="I156" s="178" t="s">
        <v>42</v>
      </c>
    </row>
    <row r="157" spans="1:9" s="178" customFormat="1">
      <c r="A157" s="247" t="s">
        <v>845</v>
      </c>
      <c r="B157" s="247" t="s">
        <v>846</v>
      </c>
      <c r="C157" s="255" t="s">
        <v>674</v>
      </c>
      <c r="D157" s="247" t="s">
        <v>542</v>
      </c>
      <c r="I157" s="178" t="s">
        <v>43</v>
      </c>
    </row>
    <row r="158" spans="1:9" s="178" customFormat="1">
      <c r="A158" s="247" t="s">
        <v>847</v>
      </c>
      <c r="B158" s="247" t="s">
        <v>848</v>
      </c>
      <c r="C158" s="255" t="s">
        <v>674</v>
      </c>
      <c r="D158" s="247" t="s">
        <v>542</v>
      </c>
      <c r="I158" s="178" t="s">
        <v>44</v>
      </c>
    </row>
    <row r="159" spans="1:9" s="178" customFormat="1">
      <c r="A159" s="247" t="s">
        <v>849</v>
      </c>
      <c r="B159" s="247" t="s">
        <v>850</v>
      </c>
      <c r="C159" s="255" t="s">
        <v>679</v>
      </c>
      <c r="D159" s="247" t="s">
        <v>1432</v>
      </c>
      <c r="I159" s="178" t="s">
        <v>1492</v>
      </c>
    </row>
    <row r="160" spans="1:9" s="178" customFormat="1">
      <c r="A160" s="247" t="s">
        <v>851</v>
      </c>
      <c r="B160" s="247" t="s">
        <v>1615</v>
      </c>
      <c r="C160" s="255" t="s">
        <v>674</v>
      </c>
      <c r="D160" s="247" t="s">
        <v>1305</v>
      </c>
      <c r="I160" s="178" t="s">
        <v>47</v>
      </c>
    </row>
    <row r="161" spans="1:9" s="178" customFormat="1">
      <c r="A161" s="247" t="s">
        <v>852</v>
      </c>
      <c r="B161" s="247" t="s">
        <v>853</v>
      </c>
      <c r="C161" s="255" t="s">
        <v>674</v>
      </c>
      <c r="D161" s="247" t="s">
        <v>1305</v>
      </c>
      <c r="I161" s="178" t="s">
        <v>55</v>
      </c>
    </row>
    <row r="162" spans="1:9" s="178" customFormat="1">
      <c r="A162" s="247" t="s">
        <v>854</v>
      </c>
      <c r="B162" s="247" t="s">
        <v>855</v>
      </c>
      <c r="C162" s="255" t="s">
        <v>674</v>
      </c>
      <c r="D162" s="247" t="s">
        <v>1305</v>
      </c>
      <c r="I162" s="178" t="s">
        <v>66</v>
      </c>
    </row>
    <row r="163" spans="1:9" s="178" customFormat="1">
      <c r="A163" s="247" t="s">
        <v>856</v>
      </c>
      <c r="B163" s="247" t="s">
        <v>857</v>
      </c>
      <c r="C163" s="255" t="s">
        <v>674</v>
      </c>
      <c r="D163" s="247" t="s">
        <v>1305</v>
      </c>
      <c r="I163" s="178" t="s">
        <v>218</v>
      </c>
    </row>
    <row r="164" spans="1:9" s="178" customFormat="1">
      <c r="A164" s="247" t="s">
        <v>858</v>
      </c>
      <c r="B164" s="247" t="s">
        <v>859</v>
      </c>
      <c r="C164" s="255" t="s">
        <v>674</v>
      </c>
      <c r="D164" s="247" t="s">
        <v>1305</v>
      </c>
      <c r="I164" s="178" t="s">
        <v>1496</v>
      </c>
    </row>
    <row r="165" spans="1:9" s="178" customFormat="1">
      <c r="A165" s="247" t="s">
        <v>860</v>
      </c>
      <c r="B165" s="247" t="s">
        <v>861</v>
      </c>
      <c r="C165" s="255" t="s">
        <v>674</v>
      </c>
      <c r="D165" s="247" t="s">
        <v>1437</v>
      </c>
      <c r="I165" s="178" t="s">
        <v>224</v>
      </c>
    </row>
    <row r="166" spans="1:9" s="178" customFormat="1">
      <c r="A166" s="247" t="s">
        <v>862</v>
      </c>
      <c r="B166" s="247" t="s">
        <v>1024</v>
      </c>
      <c r="C166" s="255" t="s">
        <v>679</v>
      </c>
      <c r="D166" s="247" t="s">
        <v>1432</v>
      </c>
      <c r="I166" s="178" t="s">
        <v>226</v>
      </c>
    </row>
    <row r="167" spans="1:9" s="178" customFormat="1">
      <c r="A167" s="247" t="s">
        <v>863</v>
      </c>
      <c r="B167" s="247" t="s">
        <v>1025</v>
      </c>
      <c r="C167" s="255" t="s">
        <v>674</v>
      </c>
      <c r="D167" s="247" t="s">
        <v>1437</v>
      </c>
      <c r="I167" s="178" t="s">
        <v>228</v>
      </c>
    </row>
    <row r="168" spans="1:9" s="178" customFormat="1">
      <c r="A168" s="247" t="s">
        <v>864</v>
      </c>
      <c r="B168" s="247" t="s">
        <v>865</v>
      </c>
      <c r="C168" s="255" t="s">
        <v>674</v>
      </c>
      <c r="D168" s="247" t="s">
        <v>1437</v>
      </c>
      <c r="I168" s="178" t="s">
        <v>239</v>
      </c>
    </row>
    <row r="169" spans="1:9" s="178" customFormat="1">
      <c r="A169" s="247" t="s">
        <v>866</v>
      </c>
      <c r="B169" s="247" t="s">
        <v>867</v>
      </c>
      <c r="C169" s="255" t="s">
        <v>674</v>
      </c>
      <c r="D169" s="247" t="s">
        <v>1437</v>
      </c>
      <c r="I169" s="178" t="s">
        <v>241</v>
      </c>
    </row>
    <row r="170" spans="1:9" s="178" customFormat="1">
      <c r="A170" s="247" t="s">
        <v>868</v>
      </c>
      <c r="B170" s="247" t="s">
        <v>1026</v>
      </c>
      <c r="C170" s="255" t="s">
        <v>674</v>
      </c>
      <c r="D170" s="247" t="s">
        <v>542</v>
      </c>
      <c r="I170" s="178" t="s">
        <v>245</v>
      </c>
    </row>
    <row r="171" spans="1:9" s="178" customFormat="1">
      <c r="A171" s="247" t="s">
        <v>869</v>
      </c>
      <c r="B171" s="247" t="s">
        <v>870</v>
      </c>
      <c r="C171" s="255" t="s">
        <v>674</v>
      </c>
      <c r="D171" s="247" t="s">
        <v>542</v>
      </c>
      <c r="I171" s="178" t="s">
        <v>247</v>
      </c>
    </row>
    <row r="172" spans="1:9" s="178" customFormat="1">
      <c r="A172" s="247" t="s">
        <v>713</v>
      </c>
      <c r="B172" s="247" t="s">
        <v>714</v>
      </c>
      <c r="C172" s="255" t="s">
        <v>674</v>
      </c>
      <c r="D172" s="247" t="s">
        <v>542</v>
      </c>
      <c r="I172" s="178" t="s">
        <v>249</v>
      </c>
    </row>
    <row r="173" spans="1:9" s="178" customFormat="1">
      <c r="A173" s="247" t="s">
        <v>715</v>
      </c>
      <c r="B173" s="247" t="s">
        <v>716</v>
      </c>
      <c r="C173" s="255" t="s">
        <v>674</v>
      </c>
      <c r="D173" s="247" t="s">
        <v>1305</v>
      </c>
      <c r="I173" s="178" t="s">
        <v>251</v>
      </c>
    </row>
    <row r="174" spans="1:9" s="178" customFormat="1">
      <c r="A174" s="247" t="s">
        <v>717</v>
      </c>
      <c r="B174" s="247" t="s">
        <v>718</v>
      </c>
      <c r="C174" s="255" t="s">
        <v>679</v>
      </c>
      <c r="D174" s="247" t="s">
        <v>542</v>
      </c>
      <c r="I174" s="178" t="s">
        <v>18</v>
      </c>
    </row>
    <row r="175" spans="1:9" s="178" customFormat="1">
      <c r="A175" s="247" t="s">
        <v>719</v>
      </c>
      <c r="B175" s="247" t="s">
        <v>720</v>
      </c>
      <c r="C175" s="255" t="s">
        <v>679</v>
      </c>
      <c r="D175" s="247" t="s">
        <v>542</v>
      </c>
      <c r="I175" s="178" t="s">
        <v>1213</v>
      </c>
    </row>
    <row r="176" spans="1:9" s="178" customFormat="1">
      <c r="A176" s="247" t="s">
        <v>721</v>
      </c>
      <c r="B176" s="247" t="s">
        <v>722</v>
      </c>
      <c r="C176" s="255" t="s">
        <v>679</v>
      </c>
      <c r="D176" s="247" t="s">
        <v>542</v>
      </c>
      <c r="I176" s="178" t="s">
        <v>253</v>
      </c>
    </row>
    <row r="177" spans="1:9" s="178" customFormat="1">
      <c r="A177" s="247" t="s">
        <v>723</v>
      </c>
      <c r="B177" s="247" t="s">
        <v>724</v>
      </c>
      <c r="C177" s="255" t="s">
        <v>679</v>
      </c>
      <c r="D177" s="247" t="s">
        <v>542</v>
      </c>
      <c r="I177" s="178" t="s">
        <v>255</v>
      </c>
    </row>
    <row r="178" spans="1:9" s="178" customFormat="1">
      <c r="A178" s="247" t="s">
        <v>1027</v>
      </c>
      <c r="B178" s="247" t="s">
        <v>1028</v>
      </c>
      <c r="C178" s="255" t="s">
        <v>674</v>
      </c>
      <c r="D178" s="247" t="s">
        <v>1305</v>
      </c>
      <c r="I178" s="178" t="s">
        <v>113</v>
      </c>
    </row>
    <row r="179" spans="1:9" s="178" customFormat="1">
      <c r="A179" s="247" t="s">
        <v>1029</v>
      </c>
      <c r="B179" s="247" t="s">
        <v>1029</v>
      </c>
      <c r="C179" s="255" t="s">
        <v>674</v>
      </c>
      <c r="D179" s="247" t="s">
        <v>1305</v>
      </c>
      <c r="I179" s="178" t="s">
        <v>125</v>
      </c>
    </row>
    <row r="180" spans="1:9" s="178" customFormat="1">
      <c r="A180" s="247" t="s">
        <v>725</v>
      </c>
      <c r="B180" s="247" t="s">
        <v>726</v>
      </c>
      <c r="C180" s="255" t="s">
        <v>674</v>
      </c>
      <c r="D180" s="247" t="s">
        <v>1305</v>
      </c>
      <c r="I180" s="178" t="s">
        <v>127</v>
      </c>
    </row>
    <row r="181" spans="1:9" s="178" customFormat="1">
      <c r="A181" s="247" t="s">
        <v>1526</v>
      </c>
      <c r="B181" s="247" t="s">
        <v>1616</v>
      </c>
      <c r="C181" s="256" t="s">
        <v>679</v>
      </c>
      <c r="D181" s="248" t="s">
        <v>571</v>
      </c>
      <c r="I181" s="178" t="s">
        <v>131</v>
      </c>
    </row>
    <row r="182" spans="1:9" s="178" customFormat="1">
      <c r="A182" s="247" t="s">
        <v>1527</v>
      </c>
      <c r="B182" s="247" t="s">
        <v>1617</v>
      </c>
      <c r="C182" s="256" t="s">
        <v>679</v>
      </c>
      <c r="D182" s="248" t="s">
        <v>571</v>
      </c>
      <c r="I182" s="178" t="s">
        <v>1392</v>
      </c>
    </row>
    <row r="183" spans="1:9" s="178" customFormat="1">
      <c r="A183" s="247" t="s">
        <v>727</v>
      </c>
      <c r="B183" s="247" t="s">
        <v>1030</v>
      </c>
      <c r="C183" s="255" t="s">
        <v>674</v>
      </c>
      <c r="D183" s="247" t="s">
        <v>1437</v>
      </c>
      <c r="I183" s="178" t="s">
        <v>1283</v>
      </c>
    </row>
    <row r="184" spans="1:9" s="178" customFormat="1">
      <c r="A184" s="247" t="s">
        <v>728</v>
      </c>
      <c r="B184" s="247" t="s">
        <v>1031</v>
      </c>
      <c r="C184" s="255" t="s">
        <v>679</v>
      </c>
      <c r="D184" s="247" t="s">
        <v>571</v>
      </c>
      <c r="I184" s="178" t="s">
        <v>1284</v>
      </c>
    </row>
    <row r="185" spans="1:9" s="178" customFormat="1">
      <c r="A185" s="247" t="s">
        <v>1528</v>
      </c>
      <c r="B185" s="247" t="s">
        <v>1618</v>
      </c>
      <c r="C185" s="256" t="s">
        <v>679</v>
      </c>
      <c r="D185" s="248" t="s">
        <v>571</v>
      </c>
      <c r="I185" s="178" t="s">
        <v>1285</v>
      </c>
    </row>
    <row r="186" spans="1:9" s="178" customFormat="1">
      <c r="A186" s="247" t="s">
        <v>879</v>
      </c>
      <c r="B186" s="247" t="s">
        <v>1032</v>
      </c>
      <c r="C186" s="255" t="s">
        <v>674</v>
      </c>
      <c r="D186" s="247" t="s">
        <v>1305</v>
      </c>
      <c r="I186" s="178" t="s">
        <v>1286</v>
      </c>
    </row>
    <row r="187" spans="1:9" s="178" customFormat="1">
      <c r="A187" s="247" t="s">
        <v>880</v>
      </c>
      <c r="B187" s="247" t="s">
        <v>881</v>
      </c>
      <c r="C187" s="255" t="s">
        <v>674</v>
      </c>
      <c r="D187" s="247" t="s">
        <v>542</v>
      </c>
      <c r="I187" s="178" t="s">
        <v>304</v>
      </c>
    </row>
    <row r="188" spans="1:9" s="178" customFormat="1">
      <c r="A188" s="247" t="s">
        <v>882</v>
      </c>
      <c r="B188" s="247" t="s">
        <v>883</v>
      </c>
      <c r="C188" s="255" t="s">
        <v>674</v>
      </c>
      <c r="D188" s="247" t="s">
        <v>542</v>
      </c>
      <c r="I188" s="178" t="s">
        <v>306</v>
      </c>
    </row>
    <row r="189" spans="1:9" s="178" customFormat="1">
      <c r="A189" s="247" t="s">
        <v>885</v>
      </c>
      <c r="B189" s="247" t="s">
        <v>886</v>
      </c>
      <c r="C189" s="255" t="s">
        <v>674</v>
      </c>
      <c r="D189" s="247" t="s">
        <v>1305</v>
      </c>
      <c r="I189" s="178" t="s">
        <v>310</v>
      </c>
    </row>
    <row r="190" spans="1:9" s="178" customFormat="1">
      <c r="A190" s="247" t="s">
        <v>887</v>
      </c>
      <c r="B190" s="247" t="s">
        <v>888</v>
      </c>
      <c r="C190" s="255" t="s">
        <v>674</v>
      </c>
      <c r="D190" s="247" t="s">
        <v>1305</v>
      </c>
      <c r="I190" s="178" t="s">
        <v>1287</v>
      </c>
    </row>
    <row r="191" spans="1:9" s="178" customFormat="1">
      <c r="A191" s="247" t="s">
        <v>889</v>
      </c>
      <c r="B191" s="247" t="s">
        <v>890</v>
      </c>
      <c r="C191" s="255" t="s">
        <v>679</v>
      </c>
      <c r="D191" s="247" t="s">
        <v>1432</v>
      </c>
      <c r="I191" s="178" t="s">
        <v>323</v>
      </c>
    </row>
    <row r="192" spans="1:9" s="178" customFormat="1">
      <c r="A192" s="247" t="s">
        <v>891</v>
      </c>
      <c r="B192" s="247" t="s">
        <v>892</v>
      </c>
      <c r="C192" s="255" t="s">
        <v>679</v>
      </c>
      <c r="D192" s="247" t="s">
        <v>571</v>
      </c>
      <c r="I192" s="178" t="s">
        <v>324</v>
      </c>
    </row>
    <row r="193" spans="1:9" s="178" customFormat="1">
      <c r="A193" s="247" t="s">
        <v>893</v>
      </c>
      <c r="B193" s="247" t="s">
        <v>894</v>
      </c>
      <c r="C193" s="255" t="s">
        <v>674</v>
      </c>
      <c r="D193" s="247" t="s">
        <v>1305</v>
      </c>
      <c r="I193" s="178" t="s">
        <v>326</v>
      </c>
    </row>
    <row r="194" spans="1:9" s="178" customFormat="1">
      <c r="A194" s="247" t="s">
        <v>1309</v>
      </c>
      <c r="B194" s="247" t="s">
        <v>1309</v>
      </c>
      <c r="C194" s="255" t="s">
        <v>674</v>
      </c>
      <c r="D194" s="247" t="s">
        <v>542</v>
      </c>
      <c r="I194" s="178" t="s">
        <v>336</v>
      </c>
    </row>
    <row r="195" spans="1:9" s="178" customFormat="1">
      <c r="A195" s="247" t="s">
        <v>895</v>
      </c>
      <c r="B195" s="247" t="s">
        <v>1033</v>
      </c>
      <c r="C195" s="255" t="s">
        <v>674</v>
      </c>
      <c r="D195" s="247" t="s">
        <v>1305</v>
      </c>
      <c r="I195" s="178" t="s">
        <v>337</v>
      </c>
    </row>
    <row r="196" spans="1:9" s="178" customFormat="1">
      <c r="A196" s="247" t="s">
        <v>1034</v>
      </c>
      <c r="B196" s="247" t="s">
        <v>896</v>
      </c>
      <c r="C196" s="255" t="s">
        <v>679</v>
      </c>
      <c r="D196" s="247" t="s">
        <v>571</v>
      </c>
      <c r="I196" s="178" t="s">
        <v>182</v>
      </c>
    </row>
    <row r="197" spans="1:9" s="178" customFormat="1">
      <c r="A197" s="247" t="s">
        <v>897</v>
      </c>
      <c r="B197" s="247" t="s">
        <v>898</v>
      </c>
      <c r="C197" s="255" t="s">
        <v>674</v>
      </c>
      <c r="D197" s="247" t="s">
        <v>1305</v>
      </c>
      <c r="I197" s="178" t="s">
        <v>184</v>
      </c>
    </row>
    <row r="198" spans="1:9" s="178" customFormat="1">
      <c r="A198" s="247" t="s">
        <v>899</v>
      </c>
      <c r="B198" s="247" t="s">
        <v>900</v>
      </c>
      <c r="C198" s="255" t="s">
        <v>674</v>
      </c>
      <c r="D198" s="247" t="s">
        <v>1305</v>
      </c>
      <c r="I198" s="178" t="s">
        <v>188</v>
      </c>
    </row>
    <row r="199" spans="1:9" s="178" customFormat="1">
      <c r="A199" s="247" t="s">
        <v>901</v>
      </c>
      <c r="B199" s="247" t="s">
        <v>902</v>
      </c>
      <c r="C199" s="255" t="s">
        <v>674</v>
      </c>
      <c r="D199" s="247" t="s">
        <v>1305</v>
      </c>
      <c r="I199" s="178" t="s">
        <v>190</v>
      </c>
    </row>
    <row r="200" spans="1:9" s="178" customFormat="1">
      <c r="A200" s="247" t="s">
        <v>903</v>
      </c>
      <c r="B200" s="247" t="s">
        <v>904</v>
      </c>
      <c r="C200" s="255" t="s">
        <v>674</v>
      </c>
      <c r="D200" s="247" t="s">
        <v>542</v>
      </c>
      <c r="I200" s="178" t="s">
        <v>192</v>
      </c>
    </row>
    <row r="201" spans="1:9" s="178" customFormat="1">
      <c r="A201" s="247" t="s">
        <v>905</v>
      </c>
      <c r="B201" s="247" t="s">
        <v>1035</v>
      </c>
      <c r="C201" s="255" t="s">
        <v>674</v>
      </c>
      <c r="D201" s="247" t="s">
        <v>1437</v>
      </c>
      <c r="I201" s="178" t="s">
        <v>194</v>
      </c>
    </row>
    <row r="202" spans="1:9" s="178" customFormat="1">
      <c r="A202" s="247" t="s">
        <v>906</v>
      </c>
      <c r="B202" s="247" t="s">
        <v>907</v>
      </c>
      <c r="C202" s="255" t="s">
        <v>674</v>
      </c>
      <c r="D202" s="247" t="s">
        <v>1305</v>
      </c>
      <c r="I202" s="178" t="s">
        <v>196</v>
      </c>
    </row>
    <row r="203" spans="1:9" s="178" customFormat="1">
      <c r="A203" s="247" t="s">
        <v>908</v>
      </c>
      <c r="B203" s="247" t="s">
        <v>909</v>
      </c>
      <c r="C203" s="255" t="s">
        <v>674</v>
      </c>
      <c r="D203" s="247" t="s">
        <v>1305</v>
      </c>
      <c r="I203" s="178" t="s">
        <v>198</v>
      </c>
    </row>
    <row r="204" spans="1:9" s="178" customFormat="1">
      <c r="A204" s="247" t="s">
        <v>910</v>
      </c>
      <c r="B204" s="247" t="s">
        <v>911</v>
      </c>
      <c r="C204" s="255" t="s">
        <v>679</v>
      </c>
      <c r="D204" s="247" t="s">
        <v>571</v>
      </c>
      <c r="I204" s="178" t="s">
        <v>200</v>
      </c>
    </row>
    <row r="205" spans="1:9" s="178" customFormat="1">
      <c r="A205" s="247" t="s">
        <v>1036</v>
      </c>
      <c r="B205" s="247" t="s">
        <v>1037</v>
      </c>
      <c r="C205" s="255" t="s">
        <v>679</v>
      </c>
      <c r="D205" s="247" t="s">
        <v>1435</v>
      </c>
      <c r="I205" s="178" t="s">
        <v>1220</v>
      </c>
    </row>
    <row r="206" spans="1:9" s="178" customFormat="1">
      <c r="A206" s="247" t="s">
        <v>1038</v>
      </c>
      <c r="B206" s="247" t="s">
        <v>1038</v>
      </c>
      <c r="C206" s="255" t="s">
        <v>679</v>
      </c>
      <c r="D206" s="247" t="s">
        <v>1435</v>
      </c>
      <c r="I206" s="178" t="s">
        <v>1222</v>
      </c>
    </row>
    <row r="207" spans="1:9" s="178" customFormat="1">
      <c r="A207" s="247" t="s">
        <v>912</v>
      </c>
      <c r="B207" s="247" t="s">
        <v>913</v>
      </c>
      <c r="C207" s="255" t="s">
        <v>679</v>
      </c>
      <c r="D207" s="247" t="s">
        <v>1432</v>
      </c>
      <c r="I207" s="178" t="s">
        <v>206</v>
      </c>
    </row>
    <row r="208" spans="1:9" s="178" customFormat="1">
      <c r="A208" s="247" t="s">
        <v>1276</v>
      </c>
      <c r="B208" s="247" t="s">
        <v>1421</v>
      </c>
      <c r="C208" s="255" t="s">
        <v>679</v>
      </c>
      <c r="D208" s="247" t="s">
        <v>1432</v>
      </c>
      <c r="I208" s="178" t="s">
        <v>208</v>
      </c>
    </row>
    <row r="209" spans="1:9" s="178" customFormat="1">
      <c r="A209" s="247" t="s">
        <v>914</v>
      </c>
      <c r="B209" s="247" t="s">
        <v>1</v>
      </c>
      <c r="C209" s="255" t="s">
        <v>679</v>
      </c>
      <c r="D209" s="247" t="s">
        <v>1432</v>
      </c>
      <c r="I209" s="178" t="s">
        <v>209</v>
      </c>
    </row>
    <row r="210" spans="1:9" s="178" customFormat="1">
      <c r="A210" s="247" t="s">
        <v>915</v>
      </c>
      <c r="B210" s="247" t="s">
        <v>916</v>
      </c>
      <c r="C210" s="255" t="s">
        <v>679</v>
      </c>
      <c r="D210" s="247" t="s">
        <v>1432</v>
      </c>
      <c r="I210" s="178" t="s">
        <v>211</v>
      </c>
    </row>
    <row r="211" spans="1:9" s="178" customFormat="1">
      <c r="A211" s="247" t="s">
        <v>917</v>
      </c>
      <c r="B211" s="247" t="s">
        <v>918</v>
      </c>
      <c r="C211" s="255" t="s">
        <v>674</v>
      </c>
      <c r="D211" s="247" t="s">
        <v>1305</v>
      </c>
      <c r="I211" s="178" t="s">
        <v>380</v>
      </c>
    </row>
    <row r="212" spans="1:9" s="178" customFormat="1">
      <c r="A212" s="247" t="s">
        <v>919</v>
      </c>
      <c r="B212" s="247" t="s">
        <v>920</v>
      </c>
      <c r="C212" s="255" t="s">
        <v>674</v>
      </c>
      <c r="D212" s="247" t="s">
        <v>1305</v>
      </c>
      <c r="I212" s="178" t="s">
        <v>390</v>
      </c>
    </row>
    <row r="213" spans="1:9" s="178" customFormat="1">
      <c r="A213" s="247" t="s">
        <v>921</v>
      </c>
      <c r="B213" s="247" t="s">
        <v>922</v>
      </c>
      <c r="C213" s="255" t="s">
        <v>674</v>
      </c>
      <c r="D213" s="247" t="s">
        <v>542</v>
      </c>
      <c r="I213" s="178" t="s">
        <v>392</v>
      </c>
    </row>
    <row r="214" spans="1:9" s="178" customFormat="1">
      <c r="A214" s="247" t="s">
        <v>923</v>
      </c>
      <c r="B214" s="247" t="s">
        <v>924</v>
      </c>
      <c r="C214" s="255" t="s">
        <v>674</v>
      </c>
      <c r="D214" s="247" t="s">
        <v>542</v>
      </c>
      <c r="I214" s="178" t="s">
        <v>394</v>
      </c>
    </row>
    <row r="215" spans="1:9" s="178" customFormat="1">
      <c r="A215" s="247" t="s">
        <v>925</v>
      </c>
      <c r="B215" s="247" t="s">
        <v>926</v>
      </c>
      <c r="C215" s="255" t="s">
        <v>674</v>
      </c>
      <c r="D215" s="247" t="s">
        <v>542</v>
      </c>
      <c r="I215" s="178" t="s">
        <v>396</v>
      </c>
    </row>
    <row r="216" spans="1:9" s="178" customFormat="1">
      <c r="A216" s="247" t="s">
        <v>927</v>
      </c>
      <c r="B216" s="247" t="s">
        <v>1039</v>
      </c>
      <c r="C216" s="255" t="s">
        <v>679</v>
      </c>
      <c r="D216" s="247" t="s">
        <v>571</v>
      </c>
      <c r="I216" s="178" t="s">
        <v>398</v>
      </c>
    </row>
    <row r="217" spans="1:9" s="178" customFormat="1">
      <c r="A217" s="247" t="s">
        <v>1310</v>
      </c>
      <c r="B217" s="247" t="s">
        <v>1311</v>
      </c>
      <c r="C217" s="255" t="s">
        <v>674</v>
      </c>
      <c r="D217" s="247" t="s">
        <v>1305</v>
      </c>
      <c r="I217" s="178" t="s">
        <v>408</v>
      </c>
    </row>
    <row r="218" spans="1:9" s="178" customFormat="1">
      <c r="A218" s="247" t="s">
        <v>1487</v>
      </c>
      <c r="B218" s="247" t="s">
        <v>1619</v>
      </c>
      <c r="C218" s="256" t="s">
        <v>679</v>
      </c>
      <c r="D218" s="248" t="s">
        <v>571</v>
      </c>
      <c r="I218" s="178" t="s">
        <v>1382</v>
      </c>
    </row>
    <row r="219" spans="1:9" s="178" customFormat="1">
      <c r="A219" s="247" t="s">
        <v>1488</v>
      </c>
      <c r="B219" s="247" t="s">
        <v>1620</v>
      </c>
      <c r="C219" s="256" t="s">
        <v>679</v>
      </c>
      <c r="D219" s="248" t="s">
        <v>571</v>
      </c>
      <c r="I219" s="178" t="s">
        <v>1384</v>
      </c>
    </row>
    <row r="220" spans="1:9" s="178" customFormat="1">
      <c r="A220" s="247" t="s">
        <v>928</v>
      </c>
      <c r="B220" s="247" t="s">
        <v>929</v>
      </c>
      <c r="C220" s="255" t="s">
        <v>679</v>
      </c>
      <c r="D220" s="247" t="s">
        <v>571</v>
      </c>
      <c r="I220" s="178" t="s">
        <v>409</v>
      </c>
    </row>
    <row r="221" spans="1:9" s="178" customFormat="1">
      <c r="A221" s="247" t="s">
        <v>930</v>
      </c>
      <c r="B221" s="247" t="s">
        <v>931</v>
      </c>
      <c r="C221" s="255" t="s">
        <v>679</v>
      </c>
      <c r="D221" s="247" t="s">
        <v>1432</v>
      </c>
      <c r="I221" s="178" t="s">
        <v>410</v>
      </c>
    </row>
    <row r="222" spans="1:9" s="178" customFormat="1">
      <c r="A222" s="247" t="s">
        <v>932</v>
      </c>
      <c r="B222" s="247" t="s">
        <v>933</v>
      </c>
      <c r="C222" s="255" t="s">
        <v>679</v>
      </c>
      <c r="D222" s="247" t="s">
        <v>1432</v>
      </c>
      <c r="I222" s="178" t="s">
        <v>265</v>
      </c>
    </row>
    <row r="223" spans="1:9" s="178" customFormat="1">
      <c r="A223" s="247" t="s">
        <v>934</v>
      </c>
      <c r="B223" s="247" t="s">
        <v>935</v>
      </c>
      <c r="C223" s="255" t="s">
        <v>679</v>
      </c>
      <c r="D223" s="247" t="s">
        <v>1432</v>
      </c>
      <c r="I223" s="178" t="s">
        <v>267</v>
      </c>
    </row>
    <row r="224" spans="1:9" s="178" customFormat="1">
      <c r="A224" s="247" t="s">
        <v>936</v>
      </c>
      <c r="B224" s="247" t="s">
        <v>937</v>
      </c>
      <c r="C224" s="255" t="s">
        <v>679</v>
      </c>
      <c r="D224" s="247" t="s">
        <v>1432</v>
      </c>
      <c r="I224" s="178" t="s">
        <v>268</v>
      </c>
    </row>
    <row r="225" spans="1:9" s="178" customFormat="1">
      <c r="A225" s="247" t="s">
        <v>938</v>
      </c>
      <c r="B225" s="247" t="s">
        <v>939</v>
      </c>
      <c r="C225" s="255" t="s">
        <v>679</v>
      </c>
      <c r="D225" s="247" t="s">
        <v>1432</v>
      </c>
      <c r="I225" s="178" t="s">
        <v>1397</v>
      </c>
    </row>
    <row r="226" spans="1:9" s="178" customFormat="1">
      <c r="A226" s="247" t="s">
        <v>940</v>
      </c>
      <c r="B226" s="247" t="s">
        <v>794</v>
      </c>
      <c r="C226" s="255" t="s">
        <v>679</v>
      </c>
      <c r="D226" s="247" t="s">
        <v>1432</v>
      </c>
      <c r="I226" s="178" t="s">
        <v>274</v>
      </c>
    </row>
    <row r="227" spans="1:9" s="178" customFormat="1">
      <c r="A227" s="247" t="s">
        <v>795</v>
      </c>
      <c r="B227" s="247" t="s">
        <v>796</v>
      </c>
      <c r="C227" s="255" t="s">
        <v>679</v>
      </c>
      <c r="D227" s="247" t="s">
        <v>1432</v>
      </c>
      <c r="I227" s="178" t="s">
        <v>276</v>
      </c>
    </row>
    <row r="228" spans="1:9" s="178" customFormat="1">
      <c r="A228" s="247" t="s">
        <v>797</v>
      </c>
      <c r="B228" s="247" t="s">
        <v>2</v>
      </c>
      <c r="C228" s="255" t="s">
        <v>679</v>
      </c>
      <c r="D228" s="247" t="s">
        <v>1432</v>
      </c>
      <c r="I228" s="178" t="s">
        <v>278</v>
      </c>
    </row>
    <row r="229" spans="1:9" s="178" customFormat="1">
      <c r="A229" s="247" t="s">
        <v>798</v>
      </c>
      <c r="B229" s="247" t="s">
        <v>799</v>
      </c>
      <c r="C229" s="255" t="s">
        <v>679</v>
      </c>
      <c r="D229" s="247" t="s">
        <v>1432</v>
      </c>
      <c r="I229" s="178" t="s">
        <v>1505</v>
      </c>
    </row>
    <row r="230" spans="1:9" s="178" customFormat="1">
      <c r="A230" s="247" t="s">
        <v>800</v>
      </c>
      <c r="B230" s="247" t="s">
        <v>801</v>
      </c>
      <c r="C230" s="255" t="s">
        <v>679</v>
      </c>
      <c r="D230" s="247" t="s">
        <v>571</v>
      </c>
      <c r="I230" s="178" t="s">
        <v>1548</v>
      </c>
    </row>
    <row r="231" spans="1:9" s="178" customFormat="1">
      <c r="A231" s="247" t="s">
        <v>802</v>
      </c>
      <c r="B231" s="247" t="s">
        <v>1040</v>
      </c>
      <c r="C231" s="255" t="s">
        <v>679</v>
      </c>
      <c r="D231" s="247" t="s">
        <v>571</v>
      </c>
      <c r="I231" s="178" t="s">
        <v>1549</v>
      </c>
    </row>
    <row r="232" spans="1:9" s="178" customFormat="1">
      <c r="A232" s="247" t="s">
        <v>803</v>
      </c>
      <c r="B232" s="247" t="s">
        <v>1422</v>
      </c>
      <c r="C232" s="255" t="s">
        <v>679</v>
      </c>
      <c r="D232" s="247" t="s">
        <v>571</v>
      </c>
      <c r="I232" s="178" t="s">
        <v>1356</v>
      </c>
    </row>
    <row r="233" spans="1:9" s="178" customFormat="1">
      <c r="A233" s="247" t="s">
        <v>804</v>
      </c>
      <c r="B233" s="247" t="s">
        <v>805</v>
      </c>
      <c r="C233" s="255" t="s">
        <v>679</v>
      </c>
      <c r="D233" s="247" t="s">
        <v>571</v>
      </c>
      <c r="I233" s="178" t="s">
        <v>462</v>
      </c>
    </row>
    <row r="234" spans="1:9" s="178" customFormat="1">
      <c r="A234" s="247" t="s">
        <v>806</v>
      </c>
      <c r="B234" s="247" t="s">
        <v>807</v>
      </c>
      <c r="C234" s="255" t="s">
        <v>679</v>
      </c>
      <c r="D234" s="247" t="s">
        <v>571</v>
      </c>
      <c r="I234" s="178" t="s">
        <v>466</v>
      </c>
    </row>
    <row r="235" spans="1:9" s="178" customFormat="1">
      <c r="A235" s="247" t="s">
        <v>808</v>
      </c>
      <c r="B235" s="247" t="s">
        <v>809</v>
      </c>
      <c r="C235" s="255" t="s">
        <v>679</v>
      </c>
      <c r="D235" s="247" t="s">
        <v>571</v>
      </c>
      <c r="I235" s="178" t="s">
        <v>473</v>
      </c>
    </row>
    <row r="236" spans="1:9" s="178" customFormat="1">
      <c r="A236" s="247" t="s">
        <v>959</v>
      </c>
      <c r="B236" s="247" t="s">
        <v>960</v>
      </c>
      <c r="C236" s="255" t="s">
        <v>679</v>
      </c>
      <c r="D236" s="247" t="s">
        <v>571</v>
      </c>
      <c r="I236" s="178" t="s">
        <v>484</v>
      </c>
    </row>
    <row r="237" spans="1:9" s="178" customFormat="1">
      <c r="A237" s="247" t="s">
        <v>961</v>
      </c>
      <c r="B237" s="247" t="s">
        <v>962</v>
      </c>
      <c r="C237" s="255" t="s">
        <v>674</v>
      </c>
      <c r="D237" s="247" t="s">
        <v>1305</v>
      </c>
      <c r="I237" s="178" t="s">
        <v>345</v>
      </c>
    </row>
    <row r="238" spans="1:9" s="178" customFormat="1">
      <c r="A238" s="247" t="s">
        <v>963</v>
      </c>
      <c r="B238" s="247" t="s">
        <v>964</v>
      </c>
      <c r="C238" s="255" t="s">
        <v>674</v>
      </c>
      <c r="D238" s="247" t="s">
        <v>1305</v>
      </c>
      <c r="I238" s="178" t="s">
        <v>353</v>
      </c>
    </row>
    <row r="239" spans="1:9" s="178" customFormat="1">
      <c r="A239" s="247" t="s">
        <v>965</v>
      </c>
      <c r="B239" s="247" t="s">
        <v>966</v>
      </c>
      <c r="C239" s="255" t="s">
        <v>674</v>
      </c>
      <c r="D239" s="247" t="s">
        <v>1305</v>
      </c>
      <c r="I239" s="178" t="s">
        <v>356</v>
      </c>
    </row>
    <row r="240" spans="1:9" s="178" customFormat="1">
      <c r="A240" s="247" t="s">
        <v>1277</v>
      </c>
      <c r="B240" s="247" t="s">
        <v>1278</v>
      </c>
      <c r="C240" s="255" t="s">
        <v>674</v>
      </c>
      <c r="D240" s="247" t="s">
        <v>1437</v>
      </c>
      <c r="I240" s="178" t="s">
        <v>366</v>
      </c>
    </row>
    <row r="241" spans="1:9" s="178" customFormat="1">
      <c r="A241" s="247" t="s">
        <v>967</v>
      </c>
      <c r="B241" s="247" t="s">
        <v>968</v>
      </c>
      <c r="C241" s="255" t="s">
        <v>674</v>
      </c>
      <c r="D241" s="247" t="s">
        <v>542</v>
      </c>
      <c r="I241" s="178" t="s">
        <v>535</v>
      </c>
    </row>
    <row r="242" spans="1:9" s="178" customFormat="1">
      <c r="A242" s="247" t="s">
        <v>969</v>
      </c>
      <c r="B242" s="247" t="s">
        <v>1041</v>
      </c>
      <c r="C242" s="255" t="s">
        <v>674</v>
      </c>
      <c r="D242" s="247" t="s">
        <v>542</v>
      </c>
      <c r="I242" s="178" t="s">
        <v>419</v>
      </c>
    </row>
    <row r="243" spans="1:9" s="178" customFormat="1">
      <c r="A243" s="247" t="s">
        <v>970</v>
      </c>
      <c r="B243" s="247" t="s">
        <v>970</v>
      </c>
      <c r="C243" s="255" t="s">
        <v>674</v>
      </c>
      <c r="D243" s="247" t="s">
        <v>1305</v>
      </c>
      <c r="I243" s="178" t="s">
        <v>545</v>
      </c>
    </row>
    <row r="244" spans="1:9" s="178" customFormat="1">
      <c r="A244" s="247" t="s">
        <v>971</v>
      </c>
      <c r="B244" s="247" t="s">
        <v>972</v>
      </c>
      <c r="C244" s="255" t="s">
        <v>674</v>
      </c>
      <c r="D244" s="247" t="s">
        <v>1305</v>
      </c>
      <c r="I244" s="178" t="s">
        <v>421</v>
      </c>
    </row>
    <row r="245" spans="1:9" s="178" customFormat="1">
      <c r="A245" s="247" t="s">
        <v>973</v>
      </c>
      <c r="B245" s="247" t="s">
        <v>974</v>
      </c>
      <c r="C245" s="255" t="s">
        <v>674</v>
      </c>
      <c r="D245" s="247" t="s">
        <v>1305</v>
      </c>
      <c r="I245" s="178" t="s">
        <v>423</v>
      </c>
    </row>
    <row r="246" spans="1:9" s="178" customFormat="1">
      <c r="A246" s="247" t="s">
        <v>975</v>
      </c>
      <c r="B246" s="247" t="s">
        <v>1042</v>
      </c>
      <c r="C246" s="255" t="s">
        <v>674</v>
      </c>
      <c r="D246" s="247" t="s">
        <v>542</v>
      </c>
      <c r="I246" s="178" t="s">
        <v>425</v>
      </c>
    </row>
    <row r="247" spans="1:9" s="178" customFormat="1">
      <c r="A247" s="247" t="s">
        <v>976</v>
      </c>
      <c r="B247" s="247" t="s">
        <v>977</v>
      </c>
      <c r="C247" s="255" t="s">
        <v>674</v>
      </c>
      <c r="D247" s="247" t="s">
        <v>1305</v>
      </c>
      <c r="I247" s="178" t="s">
        <v>429</v>
      </c>
    </row>
    <row r="248" spans="1:9" s="178" customFormat="1">
      <c r="A248" s="247" t="s">
        <v>978</v>
      </c>
      <c r="B248" s="247" t="s">
        <v>979</v>
      </c>
      <c r="C248" s="255" t="s">
        <v>674</v>
      </c>
      <c r="D248" s="247" t="s">
        <v>1305</v>
      </c>
      <c r="I248" s="178" t="s">
        <v>446</v>
      </c>
    </row>
    <row r="249" spans="1:9" s="178" customFormat="1">
      <c r="A249" s="247" t="s">
        <v>3</v>
      </c>
      <c r="B249" s="247" t="s">
        <v>3</v>
      </c>
      <c r="C249" s="255" t="s">
        <v>674</v>
      </c>
      <c r="D249" s="247" t="s">
        <v>1305</v>
      </c>
      <c r="I249" s="178" t="s">
        <v>448</v>
      </c>
    </row>
    <row r="250" spans="1:9" s="178" customFormat="1">
      <c r="A250" s="247" t="s">
        <v>980</v>
      </c>
      <c r="B250" s="247" t="s">
        <v>980</v>
      </c>
      <c r="C250" s="255" t="s">
        <v>674</v>
      </c>
      <c r="D250" s="247" t="s">
        <v>1305</v>
      </c>
      <c r="I250" s="178" t="s">
        <v>449</v>
      </c>
    </row>
    <row r="251" spans="1:9" s="178" customFormat="1">
      <c r="A251" s="247" t="s">
        <v>981</v>
      </c>
      <c r="B251" s="247" t="s">
        <v>982</v>
      </c>
      <c r="C251" s="255" t="s">
        <v>674</v>
      </c>
      <c r="D251" s="247" t="s">
        <v>1305</v>
      </c>
      <c r="I251" s="178" t="s">
        <v>561</v>
      </c>
    </row>
    <row r="252" spans="1:9" s="178" customFormat="1">
      <c r="A252" s="247" t="s">
        <v>983</v>
      </c>
      <c r="B252" s="247" t="s">
        <v>1043</v>
      </c>
      <c r="C252" s="255" t="s">
        <v>679</v>
      </c>
      <c r="D252" s="247" t="s">
        <v>542</v>
      </c>
      <c r="I252" s="178" t="s">
        <v>498</v>
      </c>
    </row>
    <row r="253" spans="1:9" s="178" customFormat="1">
      <c r="A253" s="247" t="s">
        <v>1529</v>
      </c>
      <c r="B253" s="247" t="s">
        <v>1621</v>
      </c>
      <c r="C253" s="256" t="s">
        <v>679</v>
      </c>
      <c r="D253" s="248" t="s">
        <v>571</v>
      </c>
    </row>
    <row r="254" spans="1:9" s="178" customFormat="1">
      <c r="A254" s="247" t="s">
        <v>984</v>
      </c>
      <c r="B254" s="247" t="s">
        <v>1044</v>
      </c>
      <c r="C254" s="255" t="s">
        <v>679</v>
      </c>
      <c r="D254" s="247" t="s">
        <v>571</v>
      </c>
    </row>
    <row r="255" spans="1:9" s="178" customFormat="1">
      <c r="A255" s="247" t="s">
        <v>1312</v>
      </c>
      <c r="B255" s="247" t="s">
        <v>1313</v>
      </c>
      <c r="C255" s="255" t="s">
        <v>679</v>
      </c>
      <c r="D255" s="247" t="s">
        <v>571</v>
      </c>
    </row>
    <row r="256" spans="1:9" s="178" customFormat="1">
      <c r="A256" s="247" t="s">
        <v>4</v>
      </c>
      <c r="B256" s="247" t="s">
        <v>5</v>
      </c>
      <c r="C256" s="255" t="s">
        <v>679</v>
      </c>
      <c r="D256" s="247" t="s">
        <v>571</v>
      </c>
    </row>
    <row r="257" spans="1:4" s="178" customFormat="1">
      <c r="A257" s="247" t="s">
        <v>1530</v>
      </c>
      <c r="B257" s="247" t="s">
        <v>1622</v>
      </c>
      <c r="C257" s="256" t="s">
        <v>679</v>
      </c>
      <c r="D257" s="248" t="s">
        <v>571</v>
      </c>
    </row>
    <row r="258" spans="1:4" s="178" customFormat="1">
      <c r="A258" s="247" t="s">
        <v>985</v>
      </c>
      <c r="B258" s="247" t="s">
        <v>986</v>
      </c>
      <c r="C258" s="255" t="s">
        <v>674</v>
      </c>
      <c r="D258" s="247" t="s">
        <v>1305</v>
      </c>
    </row>
    <row r="259" spans="1:4" s="178" customFormat="1">
      <c r="A259" s="247" t="s">
        <v>1166</v>
      </c>
      <c r="B259" s="247" t="s">
        <v>1167</v>
      </c>
      <c r="C259" s="255" t="s">
        <v>674</v>
      </c>
      <c r="D259" s="247" t="s">
        <v>1437</v>
      </c>
    </row>
    <row r="260" spans="1:4" s="178" customFormat="1">
      <c r="A260" s="247" t="s">
        <v>987</v>
      </c>
      <c r="B260" s="247" t="s">
        <v>1168</v>
      </c>
      <c r="C260" s="255" t="s">
        <v>674</v>
      </c>
      <c r="D260" s="247" t="s">
        <v>1305</v>
      </c>
    </row>
    <row r="261" spans="1:4" s="178" customFormat="1">
      <c r="A261" s="247" t="s">
        <v>988</v>
      </c>
      <c r="B261" s="247" t="s">
        <v>1169</v>
      </c>
      <c r="C261" s="255" t="s">
        <v>674</v>
      </c>
      <c r="D261" s="247" t="s">
        <v>1305</v>
      </c>
    </row>
    <row r="262" spans="1:4" s="178" customFormat="1">
      <c r="A262" s="247" t="s">
        <v>989</v>
      </c>
      <c r="B262" s="247" t="s">
        <v>1170</v>
      </c>
      <c r="C262" s="255" t="s">
        <v>674</v>
      </c>
      <c r="D262" s="247" t="s">
        <v>1305</v>
      </c>
    </row>
    <row r="263" spans="1:4" s="178" customFormat="1">
      <c r="A263" s="247" t="s">
        <v>990</v>
      </c>
      <c r="B263" s="247" t="s">
        <v>1171</v>
      </c>
      <c r="C263" s="255" t="s">
        <v>674</v>
      </c>
      <c r="D263" s="247" t="s">
        <v>1305</v>
      </c>
    </row>
    <row r="264" spans="1:4" s="178" customFormat="1">
      <c r="A264" s="247" t="s">
        <v>991</v>
      </c>
      <c r="B264" s="247" t="s">
        <v>1172</v>
      </c>
      <c r="C264" s="255" t="s">
        <v>674</v>
      </c>
      <c r="D264" s="247" t="s">
        <v>1305</v>
      </c>
    </row>
    <row r="265" spans="1:4" s="178" customFormat="1">
      <c r="A265" s="247" t="s">
        <v>543</v>
      </c>
      <c r="B265" s="247" t="s">
        <v>543</v>
      </c>
      <c r="C265" s="255" t="s">
        <v>674</v>
      </c>
      <c r="D265" s="247" t="s">
        <v>1305</v>
      </c>
    </row>
    <row r="266" spans="1:4" s="178" customFormat="1">
      <c r="A266" s="247" t="s">
        <v>992</v>
      </c>
      <c r="B266" s="247" t="s">
        <v>1173</v>
      </c>
      <c r="C266" s="255" t="s">
        <v>674</v>
      </c>
      <c r="D266" s="247" t="s">
        <v>1305</v>
      </c>
    </row>
    <row r="267" spans="1:4" s="178" customFormat="1">
      <c r="A267" s="247" t="s">
        <v>993</v>
      </c>
      <c r="B267" s="247" t="s">
        <v>1174</v>
      </c>
      <c r="C267" s="255" t="s">
        <v>674</v>
      </c>
      <c r="D267" s="247" t="s">
        <v>1305</v>
      </c>
    </row>
    <row r="268" spans="1:4" s="178" customFormat="1">
      <c r="A268" s="247" t="s">
        <v>994</v>
      </c>
      <c r="B268" s="247" t="s">
        <v>1175</v>
      </c>
      <c r="C268" s="255" t="s">
        <v>674</v>
      </c>
      <c r="D268" s="247" t="s">
        <v>1305</v>
      </c>
    </row>
    <row r="269" spans="1:4" s="178" customFormat="1">
      <c r="A269" s="247" t="s">
        <v>1531</v>
      </c>
      <c r="B269" s="247" t="s">
        <v>1623</v>
      </c>
      <c r="C269" s="256" t="s">
        <v>674</v>
      </c>
      <c r="D269" s="248" t="s">
        <v>542</v>
      </c>
    </row>
    <row r="270" spans="1:4" s="178" customFormat="1">
      <c r="A270" s="247" t="s">
        <v>995</v>
      </c>
      <c r="B270" s="247" t="s">
        <v>1176</v>
      </c>
      <c r="C270" s="255" t="s">
        <v>674</v>
      </c>
      <c r="D270" s="247" t="s">
        <v>1437</v>
      </c>
    </row>
    <row r="271" spans="1:4" s="178" customFormat="1">
      <c r="A271" s="247" t="s">
        <v>996</v>
      </c>
      <c r="B271" s="247" t="s">
        <v>1177</v>
      </c>
      <c r="C271" s="255" t="s">
        <v>674</v>
      </c>
      <c r="D271" s="247" t="s">
        <v>1437</v>
      </c>
    </row>
    <row r="272" spans="1:4" s="178" customFormat="1">
      <c r="A272" s="247" t="s">
        <v>997</v>
      </c>
      <c r="B272" s="247" t="s">
        <v>1178</v>
      </c>
      <c r="C272" s="255" t="s">
        <v>674</v>
      </c>
      <c r="D272" s="247" t="s">
        <v>1437</v>
      </c>
    </row>
    <row r="273" spans="1:4" s="178" customFormat="1">
      <c r="A273" s="247" t="s">
        <v>998</v>
      </c>
      <c r="B273" s="247" t="s">
        <v>999</v>
      </c>
      <c r="C273" s="255" t="s">
        <v>679</v>
      </c>
      <c r="D273" s="247" t="s">
        <v>571</v>
      </c>
    </row>
    <row r="274" spans="1:4" s="178" customFormat="1">
      <c r="A274" s="247" t="s">
        <v>1000</v>
      </c>
      <c r="B274" s="247" t="s">
        <v>1001</v>
      </c>
      <c r="C274" s="255" t="s">
        <v>679</v>
      </c>
      <c r="D274" s="247" t="s">
        <v>571</v>
      </c>
    </row>
    <row r="275" spans="1:4" s="178" customFormat="1">
      <c r="A275" s="247" t="s">
        <v>1002</v>
      </c>
      <c r="B275" s="247" t="s">
        <v>1003</v>
      </c>
      <c r="C275" s="255" t="s">
        <v>679</v>
      </c>
      <c r="D275" s="247" t="s">
        <v>571</v>
      </c>
    </row>
    <row r="276" spans="1:4" s="178" customFormat="1">
      <c r="A276" s="247" t="s">
        <v>1004</v>
      </c>
      <c r="B276" s="247" t="s">
        <v>1005</v>
      </c>
      <c r="C276" s="255" t="s">
        <v>679</v>
      </c>
      <c r="D276" s="247" t="s">
        <v>571</v>
      </c>
    </row>
    <row r="277" spans="1:4" s="178" customFormat="1">
      <c r="A277" s="247" t="s">
        <v>1532</v>
      </c>
      <c r="B277" s="247" t="s">
        <v>1624</v>
      </c>
      <c r="C277" s="256" t="s">
        <v>679</v>
      </c>
      <c r="D277" s="248" t="s">
        <v>1435</v>
      </c>
    </row>
    <row r="278" spans="1:4" s="178" customFormat="1">
      <c r="A278" s="247" t="s">
        <v>1006</v>
      </c>
      <c r="B278" s="247" t="s">
        <v>1007</v>
      </c>
      <c r="C278" s="255" t="s">
        <v>674</v>
      </c>
      <c r="D278" s="247" t="s">
        <v>1305</v>
      </c>
    </row>
    <row r="279" spans="1:4" s="178" customFormat="1">
      <c r="A279" s="247" t="s">
        <v>1008</v>
      </c>
      <c r="B279" s="247" t="s">
        <v>1179</v>
      </c>
      <c r="C279" s="255" t="s">
        <v>679</v>
      </c>
      <c r="D279" s="247" t="s">
        <v>1435</v>
      </c>
    </row>
    <row r="280" spans="1:4" s="178" customFormat="1">
      <c r="A280" s="247" t="s">
        <v>1009</v>
      </c>
      <c r="B280" s="247" t="s">
        <v>1010</v>
      </c>
      <c r="C280" s="255" t="s">
        <v>679</v>
      </c>
      <c r="D280" s="247" t="s">
        <v>1435</v>
      </c>
    </row>
    <row r="281" spans="1:4" s="178" customFormat="1">
      <c r="A281" s="247" t="s">
        <v>1011</v>
      </c>
      <c r="B281" s="247" t="s">
        <v>1180</v>
      </c>
      <c r="C281" s="255" t="s">
        <v>679</v>
      </c>
      <c r="D281" s="247" t="s">
        <v>1435</v>
      </c>
    </row>
    <row r="282" spans="1:4" s="178" customFormat="1">
      <c r="A282" s="247" t="s">
        <v>1012</v>
      </c>
      <c r="B282" s="247" t="s">
        <v>1013</v>
      </c>
      <c r="C282" s="255" t="s">
        <v>679</v>
      </c>
      <c r="D282" s="247" t="s">
        <v>1435</v>
      </c>
    </row>
    <row r="283" spans="1:4" s="178" customFormat="1">
      <c r="A283" s="247" t="s">
        <v>544</v>
      </c>
      <c r="B283" s="247" t="s">
        <v>544</v>
      </c>
      <c r="C283" s="255" t="s">
        <v>679</v>
      </c>
      <c r="D283" s="247" t="s">
        <v>1435</v>
      </c>
    </row>
    <row r="284" spans="1:4" s="178" customFormat="1">
      <c r="A284" s="247" t="s">
        <v>1533</v>
      </c>
      <c r="B284" s="247" t="s">
        <v>1625</v>
      </c>
      <c r="C284" s="256" t="s">
        <v>674</v>
      </c>
      <c r="D284" s="248" t="s">
        <v>1305</v>
      </c>
    </row>
    <row r="285" spans="1:4" s="178" customFormat="1">
      <c r="A285" s="247" t="s">
        <v>1014</v>
      </c>
      <c r="B285" s="247" t="s">
        <v>1015</v>
      </c>
      <c r="C285" s="255" t="s">
        <v>674</v>
      </c>
      <c r="D285" s="247" t="s">
        <v>542</v>
      </c>
    </row>
    <row r="286" spans="1:4" s="178" customFormat="1">
      <c r="A286" s="247" t="s">
        <v>1016</v>
      </c>
      <c r="B286" s="247" t="s">
        <v>1017</v>
      </c>
      <c r="C286" s="255" t="s">
        <v>674</v>
      </c>
      <c r="D286" s="247" t="s">
        <v>1305</v>
      </c>
    </row>
    <row r="287" spans="1:4" s="178" customFormat="1">
      <c r="A287" s="247" t="s">
        <v>1018</v>
      </c>
      <c r="B287" s="247" t="s">
        <v>1019</v>
      </c>
      <c r="C287" s="255" t="s">
        <v>674</v>
      </c>
      <c r="D287" s="247" t="s">
        <v>1305</v>
      </c>
    </row>
    <row r="288" spans="1:4" s="178" customFormat="1">
      <c r="A288" s="247" t="s">
        <v>1020</v>
      </c>
      <c r="B288" s="247" t="s">
        <v>1181</v>
      </c>
      <c r="C288" s="255" t="s">
        <v>674</v>
      </c>
      <c r="D288" s="247" t="s">
        <v>542</v>
      </c>
    </row>
    <row r="289" spans="1:4" s="178" customFormat="1">
      <c r="A289" s="247" t="s">
        <v>6</v>
      </c>
      <c r="B289" s="247" t="s">
        <v>7</v>
      </c>
      <c r="C289" s="255" t="s">
        <v>674</v>
      </c>
      <c r="D289" s="247" t="s">
        <v>1305</v>
      </c>
    </row>
    <row r="290" spans="1:4" s="178" customFormat="1">
      <c r="A290" s="247" t="s">
        <v>1021</v>
      </c>
      <c r="B290" s="247" t="s">
        <v>1182</v>
      </c>
      <c r="C290" s="255" t="s">
        <v>674</v>
      </c>
      <c r="D290" s="247" t="s">
        <v>1437</v>
      </c>
    </row>
    <row r="291" spans="1:4" s="178" customFormat="1">
      <c r="A291" s="247" t="s">
        <v>871</v>
      </c>
      <c r="B291" s="247" t="s">
        <v>1626</v>
      </c>
      <c r="C291" s="255" t="s">
        <v>674</v>
      </c>
      <c r="D291" s="247" t="s">
        <v>1305</v>
      </c>
    </row>
    <row r="292" spans="1:4" s="178" customFormat="1">
      <c r="A292" s="247" t="s">
        <v>872</v>
      </c>
      <c r="B292" s="247" t="s">
        <v>1183</v>
      </c>
      <c r="C292" s="255" t="s">
        <v>674</v>
      </c>
      <c r="D292" s="247" t="s">
        <v>1305</v>
      </c>
    </row>
    <row r="293" spans="1:4" s="178" customFormat="1">
      <c r="A293" s="247" t="s">
        <v>873</v>
      </c>
      <c r="B293" s="247" t="s">
        <v>1184</v>
      </c>
      <c r="C293" s="255" t="s">
        <v>674</v>
      </c>
      <c r="D293" s="247" t="s">
        <v>1305</v>
      </c>
    </row>
    <row r="294" spans="1:4" s="178" customFormat="1">
      <c r="A294" s="247" t="s">
        <v>874</v>
      </c>
      <c r="B294" s="247" t="s">
        <v>875</v>
      </c>
      <c r="C294" s="255" t="s">
        <v>674</v>
      </c>
      <c r="D294" s="247" t="s">
        <v>1305</v>
      </c>
    </row>
    <row r="295" spans="1:4" s="178" customFormat="1">
      <c r="A295" s="247" t="s">
        <v>876</v>
      </c>
      <c r="B295" s="247" t="s">
        <v>877</v>
      </c>
      <c r="C295" s="255" t="s">
        <v>674</v>
      </c>
      <c r="D295" s="247" t="s">
        <v>1305</v>
      </c>
    </row>
    <row r="296" spans="1:4" s="178" customFormat="1">
      <c r="A296" s="247" t="s">
        <v>878</v>
      </c>
      <c r="B296" s="247" t="s">
        <v>1045</v>
      </c>
      <c r="C296" s="255" t="s">
        <v>674</v>
      </c>
      <c r="D296" s="247" t="s">
        <v>1305</v>
      </c>
    </row>
    <row r="297" spans="1:4" s="178" customFormat="1">
      <c r="A297" s="247" t="s">
        <v>1046</v>
      </c>
      <c r="B297" s="247" t="s">
        <v>1047</v>
      </c>
      <c r="C297" s="255" t="s">
        <v>679</v>
      </c>
      <c r="D297" s="247" t="s">
        <v>571</v>
      </c>
    </row>
    <row r="298" spans="1:4" s="178" customFormat="1">
      <c r="A298" s="247" t="s">
        <v>1048</v>
      </c>
      <c r="B298" s="247" t="s">
        <v>1049</v>
      </c>
      <c r="C298" s="255" t="s">
        <v>674</v>
      </c>
      <c r="D298" s="247" t="s">
        <v>542</v>
      </c>
    </row>
    <row r="299" spans="1:4" s="178" customFormat="1">
      <c r="A299" s="247" t="s">
        <v>1050</v>
      </c>
      <c r="B299" s="247" t="s">
        <v>1051</v>
      </c>
      <c r="C299" s="255" t="s">
        <v>674</v>
      </c>
      <c r="D299" s="247" t="s">
        <v>542</v>
      </c>
    </row>
    <row r="300" spans="1:4" s="178" customFormat="1">
      <c r="A300" s="247" t="s">
        <v>1423</v>
      </c>
      <c r="B300" s="247" t="s">
        <v>1424</v>
      </c>
      <c r="C300" s="255" t="s">
        <v>674</v>
      </c>
      <c r="D300" s="247" t="s">
        <v>542</v>
      </c>
    </row>
    <row r="301" spans="1:4" s="178" customFormat="1">
      <c r="A301" s="247" t="s">
        <v>1052</v>
      </c>
      <c r="B301" s="247" t="s">
        <v>1053</v>
      </c>
      <c r="C301" s="255" t="s">
        <v>674</v>
      </c>
      <c r="D301" s="247" t="s">
        <v>542</v>
      </c>
    </row>
    <row r="302" spans="1:4" s="178" customFormat="1">
      <c r="A302" s="247" t="s">
        <v>1425</v>
      </c>
      <c r="B302" s="247" t="s">
        <v>1426</v>
      </c>
      <c r="C302" s="255" t="s">
        <v>674</v>
      </c>
      <c r="D302" s="247" t="s">
        <v>542</v>
      </c>
    </row>
    <row r="303" spans="1:4" s="178" customFormat="1">
      <c r="A303" s="247" t="s">
        <v>1054</v>
      </c>
      <c r="B303" s="247" t="s">
        <v>1055</v>
      </c>
      <c r="C303" s="255" t="s">
        <v>674</v>
      </c>
      <c r="D303" s="247" t="s">
        <v>1305</v>
      </c>
    </row>
    <row r="304" spans="1:4" s="178" customFormat="1">
      <c r="A304" s="247" t="s">
        <v>1056</v>
      </c>
      <c r="B304" s="247" t="s">
        <v>1057</v>
      </c>
      <c r="C304" s="255" t="s">
        <v>674</v>
      </c>
      <c r="D304" s="247" t="s">
        <v>1305</v>
      </c>
    </row>
    <row r="305" spans="1:4" s="178" customFormat="1">
      <c r="A305" s="247" t="s">
        <v>1058</v>
      </c>
      <c r="B305" s="247" t="s">
        <v>1059</v>
      </c>
      <c r="C305" s="255" t="s">
        <v>674</v>
      </c>
      <c r="D305" s="247" t="s">
        <v>1305</v>
      </c>
    </row>
    <row r="306" spans="1:4" s="178" customFormat="1">
      <c r="A306" s="247" t="s">
        <v>1060</v>
      </c>
      <c r="B306" s="247" t="s">
        <v>1061</v>
      </c>
      <c r="C306" s="255" t="s">
        <v>674</v>
      </c>
      <c r="D306" s="247" t="s">
        <v>1305</v>
      </c>
    </row>
    <row r="307" spans="1:4" s="178" customFormat="1">
      <c r="A307" s="247" t="s">
        <v>1062</v>
      </c>
      <c r="B307" s="247" t="s">
        <v>1063</v>
      </c>
      <c r="C307" s="255" t="s">
        <v>674</v>
      </c>
      <c r="D307" s="247" t="s">
        <v>1305</v>
      </c>
    </row>
    <row r="308" spans="1:4" s="178" customFormat="1">
      <c r="A308" s="247" t="s">
        <v>1064</v>
      </c>
      <c r="B308" s="247" t="s">
        <v>1065</v>
      </c>
      <c r="C308" s="255" t="s">
        <v>674</v>
      </c>
      <c r="D308" s="247" t="s">
        <v>1305</v>
      </c>
    </row>
    <row r="309" spans="1:4" s="178" customFormat="1">
      <c r="A309" s="247" t="s">
        <v>1066</v>
      </c>
      <c r="B309" s="247" t="s">
        <v>1067</v>
      </c>
      <c r="C309" s="255" t="s">
        <v>674</v>
      </c>
      <c r="D309" s="247" t="s">
        <v>1437</v>
      </c>
    </row>
    <row r="310" spans="1:4" s="178" customFormat="1">
      <c r="A310" s="247" t="s">
        <v>1068</v>
      </c>
      <c r="B310" s="247" t="s">
        <v>1069</v>
      </c>
      <c r="C310" s="255" t="s">
        <v>679</v>
      </c>
      <c r="D310" s="247" t="s">
        <v>542</v>
      </c>
    </row>
    <row r="311" spans="1:4" s="178" customFormat="1">
      <c r="A311" s="247" t="s">
        <v>8</v>
      </c>
      <c r="B311" s="247" t="s">
        <v>9</v>
      </c>
      <c r="C311" s="255" t="s">
        <v>674</v>
      </c>
      <c r="D311" s="247" t="s">
        <v>1305</v>
      </c>
    </row>
    <row r="312" spans="1:4" s="178" customFormat="1">
      <c r="A312" s="247" t="s">
        <v>1070</v>
      </c>
      <c r="B312" s="247" t="s">
        <v>1070</v>
      </c>
      <c r="C312" s="255" t="s">
        <v>674</v>
      </c>
      <c r="D312" s="247" t="s">
        <v>1305</v>
      </c>
    </row>
    <row r="313" spans="1:4" s="178" customFormat="1">
      <c r="A313" s="247" t="s">
        <v>10</v>
      </c>
      <c r="B313" s="247" t="s">
        <v>11</v>
      </c>
      <c r="C313" s="255" t="s">
        <v>674</v>
      </c>
      <c r="D313" s="247" t="s">
        <v>1305</v>
      </c>
    </row>
    <row r="314" spans="1:4" s="178" customFormat="1">
      <c r="A314" s="247" t="s">
        <v>1071</v>
      </c>
      <c r="B314" s="247" t="s">
        <v>1072</v>
      </c>
      <c r="C314" s="255" t="s">
        <v>679</v>
      </c>
      <c r="D314" s="247" t="s">
        <v>571</v>
      </c>
    </row>
    <row r="315" spans="1:4" s="178" customFormat="1">
      <c r="A315" s="247" t="s">
        <v>1073</v>
      </c>
      <c r="B315" s="247" t="s">
        <v>1073</v>
      </c>
      <c r="C315" s="255" t="s">
        <v>679</v>
      </c>
      <c r="D315" s="247" t="s">
        <v>571</v>
      </c>
    </row>
    <row r="316" spans="1:4" s="178" customFormat="1">
      <c r="A316" s="247" t="s">
        <v>1074</v>
      </c>
      <c r="B316" s="247" t="s">
        <v>1074</v>
      </c>
      <c r="C316" s="255" t="s">
        <v>679</v>
      </c>
      <c r="D316" s="247" t="s">
        <v>571</v>
      </c>
    </row>
    <row r="317" spans="1:4" s="178" customFormat="1">
      <c r="A317" s="247" t="s">
        <v>1075</v>
      </c>
      <c r="B317" s="247" t="s">
        <v>1075</v>
      </c>
      <c r="C317" s="255" t="s">
        <v>679</v>
      </c>
      <c r="D317" s="247" t="s">
        <v>571</v>
      </c>
    </row>
    <row r="318" spans="1:4" s="178" customFormat="1">
      <c r="A318" s="247" t="s">
        <v>1076</v>
      </c>
      <c r="B318" s="247" t="s">
        <v>1076</v>
      </c>
      <c r="C318" s="255" t="s">
        <v>679</v>
      </c>
      <c r="D318" s="247" t="s">
        <v>571</v>
      </c>
    </row>
    <row r="319" spans="1:4" s="178" customFormat="1">
      <c r="A319" s="247" t="s">
        <v>1077</v>
      </c>
      <c r="B319" s="247" t="s">
        <v>1185</v>
      </c>
      <c r="C319" s="255" t="s">
        <v>679</v>
      </c>
      <c r="D319" s="247" t="s">
        <v>571</v>
      </c>
    </row>
    <row r="320" spans="1:4" s="178" customFormat="1">
      <c r="A320" s="247" t="s">
        <v>1078</v>
      </c>
      <c r="B320" s="247" t="s">
        <v>1079</v>
      </c>
      <c r="C320" s="255" t="s">
        <v>674</v>
      </c>
      <c r="D320" s="247" t="s">
        <v>1305</v>
      </c>
    </row>
    <row r="321" spans="1:4" s="178" customFormat="1">
      <c r="A321" s="247" t="s">
        <v>1080</v>
      </c>
      <c r="B321" s="247" t="s">
        <v>1081</v>
      </c>
      <c r="C321" s="255" t="s">
        <v>674</v>
      </c>
      <c r="D321" s="247" t="s">
        <v>542</v>
      </c>
    </row>
    <row r="322" spans="1:4" s="178" customFormat="1">
      <c r="A322" s="247" t="s">
        <v>1082</v>
      </c>
      <c r="B322" s="247" t="s">
        <v>1083</v>
      </c>
      <c r="C322" s="255" t="s">
        <v>679</v>
      </c>
      <c r="D322" s="247" t="s">
        <v>571</v>
      </c>
    </row>
    <row r="323" spans="1:4" s="178" customFormat="1">
      <c r="A323" s="247" t="s">
        <v>1084</v>
      </c>
      <c r="B323" s="247" t="s">
        <v>1085</v>
      </c>
      <c r="C323" s="255" t="s">
        <v>679</v>
      </c>
      <c r="D323" s="247" t="s">
        <v>571</v>
      </c>
    </row>
    <row r="324" spans="1:4" s="178" customFormat="1">
      <c r="A324" s="247" t="s">
        <v>1086</v>
      </c>
      <c r="B324" s="247" t="s">
        <v>1627</v>
      </c>
      <c r="C324" s="255" t="s">
        <v>679</v>
      </c>
      <c r="D324" s="247" t="s">
        <v>542</v>
      </c>
    </row>
    <row r="325" spans="1:4" s="178" customFormat="1">
      <c r="A325" s="247" t="s">
        <v>1087</v>
      </c>
      <c r="B325" s="247" t="s">
        <v>1186</v>
      </c>
      <c r="C325" s="255" t="s">
        <v>679</v>
      </c>
      <c r="D325" s="247" t="s">
        <v>542</v>
      </c>
    </row>
    <row r="326" spans="1:4" s="178" customFormat="1">
      <c r="A326" s="247" t="s">
        <v>1427</v>
      </c>
      <c r="B326" s="247" t="s">
        <v>1428</v>
      </c>
      <c r="C326" s="255" t="s">
        <v>674</v>
      </c>
      <c r="D326" s="247" t="s">
        <v>1305</v>
      </c>
    </row>
    <row r="327" spans="1:4" s="178" customFormat="1">
      <c r="A327" s="247" t="s">
        <v>1429</v>
      </c>
      <c r="B327" s="247" t="s">
        <v>1430</v>
      </c>
      <c r="C327" s="255" t="s">
        <v>674</v>
      </c>
      <c r="D327" s="247" t="s">
        <v>1305</v>
      </c>
    </row>
    <row r="328" spans="1:4" s="178" customFormat="1">
      <c r="A328" s="247" t="s">
        <v>1431</v>
      </c>
      <c r="B328" s="247" t="s">
        <v>1365</v>
      </c>
      <c r="C328" s="255" t="s">
        <v>674</v>
      </c>
      <c r="D328" s="247" t="s">
        <v>1305</v>
      </c>
    </row>
    <row r="329" spans="1:4" s="178" customFormat="1">
      <c r="A329" s="247" t="s">
        <v>1088</v>
      </c>
      <c r="B329" s="247" t="s">
        <v>1089</v>
      </c>
      <c r="C329" s="255" t="s">
        <v>674</v>
      </c>
      <c r="D329" s="247" t="s">
        <v>1305</v>
      </c>
    </row>
    <row r="330" spans="1:4" s="178" customFormat="1">
      <c r="A330" s="247" t="s">
        <v>1540</v>
      </c>
      <c r="B330" s="247" t="s">
        <v>1628</v>
      </c>
      <c r="C330" s="256" t="s">
        <v>674</v>
      </c>
      <c r="D330" s="248" t="s">
        <v>1305</v>
      </c>
    </row>
    <row r="331" spans="1:4" s="178" customFormat="1">
      <c r="A331" s="247" t="s">
        <v>1090</v>
      </c>
      <c r="B331" s="247" t="s">
        <v>1091</v>
      </c>
      <c r="C331" s="255" t="s">
        <v>674</v>
      </c>
      <c r="D331" s="247" t="s">
        <v>542</v>
      </c>
    </row>
    <row r="332" spans="1:4" s="178" customFormat="1">
      <c r="A332" s="247" t="s">
        <v>1092</v>
      </c>
      <c r="B332" s="247" t="s">
        <v>1093</v>
      </c>
      <c r="C332" s="255" t="s">
        <v>674</v>
      </c>
      <c r="D332" s="247" t="s">
        <v>1305</v>
      </c>
    </row>
    <row r="333" spans="1:4" s="178" customFormat="1">
      <c r="A333" s="247" t="s">
        <v>1094</v>
      </c>
      <c r="B333" s="247" t="s">
        <v>1095</v>
      </c>
      <c r="C333" s="255" t="s">
        <v>679</v>
      </c>
      <c r="D333" s="247" t="s">
        <v>571</v>
      </c>
    </row>
    <row r="334" spans="1:4" s="178" customFormat="1">
      <c r="A334" s="247" t="s">
        <v>1096</v>
      </c>
      <c r="B334" s="247" t="s">
        <v>1097</v>
      </c>
      <c r="C334" s="255" t="s">
        <v>679</v>
      </c>
      <c r="D334" s="247" t="s">
        <v>571</v>
      </c>
    </row>
    <row r="335" spans="1:4" s="178" customFormat="1">
      <c r="A335" s="247" t="s">
        <v>941</v>
      </c>
      <c r="B335" s="247" t="s">
        <v>942</v>
      </c>
      <c r="C335" s="255" t="s">
        <v>679</v>
      </c>
      <c r="D335" s="247" t="s">
        <v>571</v>
      </c>
    </row>
    <row r="336" spans="1:4" s="178" customFormat="1">
      <c r="A336" s="247" t="s">
        <v>943</v>
      </c>
      <c r="B336" s="247" t="s">
        <v>944</v>
      </c>
      <c r="C336" s="255" t="s">
        <v>674</v>
      </c>
      <c r="D336" s="247" t="s">
        <v>1305</v>
      </c>
    </row>
    <row r="337" spans="1:4" s="178" customFormat="1">
      <c r="A337" s="247" t="s">
        <v>1314</v>
      </c>
      <c r="B337" s="247" t="s">
        <v>1366</v>
      </c>
      <c r="C337" s="255" t="s">
        <v>679</v>
      </c>
      <c r="D337" s="247" t="s">
        <v>571</v>
      </c>
    </row>
    <row r="338" spans="1:4" s="178" customFormat="1">
      <c r="A338" s="247" t="s">
        <v>1208</v>
      </c>
      <c r="B338" s="247" t="s">
        <v>1209</v>
      </c>
      <c r="C338" s="255" t="s">
        <v>679</v>
      </c>
      <c r="D338" s="247" t="s">
        <v>571</v>
      </c>
    </row>
    <row r="339" spans="1:4" s="178" customFormat="1">
      <c r="A339" s="247" t="s">
        <v>945</v>
      </c>
      <c r="B339" s="247" t="s">
        <v>946</v>
      </c>
      <c r="C339" s="255" t="s">
        <v>674</v>
      </c>
      <c r="D339" s="247" t="s">
        <v>542</v>
      </c>
    </row>
    <row r="340" spans="1:4" s="178" customFormat="1">
      <c r="A340" s="247" t="s">
        <v>947</v>
      </c>
      <c r="B340" s="247" t="s">
        <v>1187</v>
      </c>
      <c r="C340" s="255" t="s">
        <v>674</v>
      </c>
      <c r="D340" s="247" t="s">
        <v>1305</v>
      </c>
    </row>
    <row r="341" spans="1:4" s="178" customFormat="1">
      <c r="A341" s="247" t="s">
        <v>1489</v>
      </c>
      <c r="B341" s="247" t="s">
        <v>1629</v>
      </c>
      <c r="C341" s="255" t="s">
        <v>679</v>
      </c>
      <c r="D341" s="247" t="s">
        <v>542</v>
      </c>
    </row>
    <row r="342" spans="1:4" s="178" customFormat="1">
      <c r="A342" s="247" t="s">
        <v>948</v>
      </c>
      <c r="B342" s="247" t="s">
        <v>1188</v>
      </c>
      <c r="C342" s="255" t="s">
        <v>679</v>
      </c>
      <c r="D342" s="247" t="s">
        <v>571</v>
      </c>
    </row>
    <row r="343" spans="1:4" s="178" customFormat="1">
      <c r="A343" s="247" t="s">
        <v>949</v>
      </c>
      <c r="B343" s="247" t="s">
        <v>1189</v>
      </c>
      <c r="C343" s="255" t="s">
        <v>674</v>
      </c>
      <c r="D343" s="247" t="s">
        <v>542</v>
      </c>
    </row>
    <row r="344" spans="1:4" s="178" customFormat="1">
      <c r="A344" s="247" t="s">
        <v>950</v>
      </c>
      <c r="B344" s="247" t="s">
        <v>951</v>
      </c>
      <c r="C344" s="255" t="s">
        <v>674</v>
      </c>
      <c r="D344" s="247" t="s">
        <v>1305</v>
      </c>
    </row>
    <row r="345" spans="1:4" s="178" customFormat="1">
      <c r="A345" s="247" t="s">
        <v>952</v>
      </c>
      <c r="B345" s="247" t="s">
        <v>953</v>
      </c>
      <c r="C345" s="255" t="s">
        <v>679</v>
      </c>
      <c r="D345" s="247" t="s">
        <v>1432</v>
      </c>
    </row>
    <row r="346" spans="1:4" s="178" customFormat="1">
      <c r="A346" s="247" t="s">
        <v>954</v>
      </c>
      <c r="B346" s="247" t="s">
        <v>955</v>
      </c>
      <c r="C346" s="255" t="s">
        <v>679</v>
      </c>
      <c r="D346" s="247" t="s">
        <v>1432</v>
      </c>
    </row>
    <row r="347" spans="1:4" s="178" customFormat="1">
      <c r="A347" s="247" t="s">
        <v>956</v>
      </c>
      <c r="B347" s="247" t="s">
        <v>957</v>
      </c>
      <c r="C347" s="255" t="s">
        <v>679</v>
      </c>
      <c r="D347" s="247" t="s">
        <v>1432</v>
      </c>
    </row>
    <row r="348" spans="1:4" s="178" customFormat="1">
      <c r="A348" s="247" t="s">
        <v>958</v>
      </c>
      <c r="B348" s="247" t="s">
        <v>1114</v>
      </c>
      <c r="C348" s="255" t="s">
        <v>674</v>
      </c>
      <c r="D348" s="247" t="s">
        <v>1305</v>
      </c>
    </row>
    <row r="349" spans="1:4" s="178" customFormat="1">
      <c r="A349" s="247" t="s">
        <v>1490</v>
      </c>
      <c r="B349" s="247" t="s">
        <v>1630</v>
      </c>
      <c r="C349" s="255" t="s">
        <v>674</v>
      </c>
      <c r="D349" s="247" t="s">
        <v>1437</v>
      </c>
    </row>
    <row r="350" spans="1:4" s="178" customFormat="1">
      <c r="A350" s="247" t="s">
        <v>1115</v>
      </c>
      <c r="B350" s="247" t="s">
        <v>1116</v>
      </c>
      <c r="C350" s="255" t="s">
        <v>674</v>
      </c>
      <c r="D350" s="247" t="s">
        <v>1305</v>
      </c>
    </row>
    <row r="351" spans="1:4" s="178" customFormat="1">
      <c r="A351" s="247" t="s">
        <v>1117</v>
      </c>
      <c r="B351" s="247" t="s">
        <v>1118</v>
      </c>
      <c r="C351" s="255" t="s">
        <v>674</v>
      </c>
      <c r="D351" s="247" t="s">
        <v>1305</v>
      </c>
    </row>
    <row r="352" spans="1:4" s="178" customFormat="1">
      <c r="A352" s="247" t="s">
        <v>138</v>
      </c>
      <c r="B352" s="247" t="s">
        <v>139</v>
      </c>
      <c r="C352" s="255" t="s">
        <v>674</v>
      </c>
      <c r="D352" s="247" t="s">
        <v>1305</v>
      </c>
    </row>
    <row r="353" spans="1:4" s="178" customFormat="1">
      <c r="A353" s="247" t="s">
        <v>140</v>
      </c>
      <c r="B353" s="247" t="s">
        <v>141</v>
      </c>
      <c r="C353" s="255" t="s">
        <v>674</v>
      </c>
      <c r="D353" s="247" t="s">
        <v>1305</v>
      </c>
    </row>
    <row r="354" spans="1:4" s="178" customFormat="1">
      <c r="A354" s="247" t="s">
        <v>1347</v>
      </c>
      <c r="B354" s="247" t="s">
        <v>1348</v>
      </c>
      <c r="C354" s="255" t="s">
        <v>674</v>
      </c>
      <c r="D354" s="247" t="s">
        <v>1305</v>
      </c>
    </row>
    <row r="355" spans="1:4" s="178" customFormat="1">
      <c r="A355" s="247" t="s">
        <v>1349</v>
      </c>
      <c r="B355" s="247" t="s">
        <v>142</v>
      </c>
      <c r="C355" s="255" t="s">
        <v>674</v>
      </c>
      <c r="D355" s="247" t="s">
        <v>1305</v>
      </c>
    </row>
    <row r="356" spans="1:4" s="178" customFormat="1">
      <c r="A356" s="247" t="s">
        <v>143</v>
      </c>
      <c r="B356" s="247" t="s">
        <v>1350</v>
      </c>
      <c r="C356" s="255" t="s">
        <v>679</v>
      </c>
      <c r="D356" s="247" t="s">
        <v>1435</v>
      </c>
    </row>
    <row r="357" spans="1:4" s="178" customFormat="1">
      <c r="A357" s="247" t="s">
        <v>144</v>
      </c>
      <c r="B357" s="247" t="s">
        <v>145</v>
      </c>
      <c r="C357" s="255" t="s">
        <v>674</v>
      </c>
      <c r="D357" s="247" t="s">
        <v>542</v>
      </c>
    </row>
    <row r="358" spans="1:4" s="178" customFormat="1">
      <c r="A358" s="247" t="s">
        <v>146</v>
      </c>
      <c r="B358" s="247" t="s">
        <v>1631</v>
      </c>
      <c r="C358" s="255" t="s">
        <v>674</v>
      </c>
      <c r="D358" s="247" t="s">
        <v>1305</v>
      </c>
    </row>
    <row r="359" spans="1:4" s="178" customFormat="1">
      <c r="A359" s="247" t="s">
        <v>147</v>
      </c>
      <c r="B359" s="247" t="s">
        <v>148</v>
      </c>
      <c r="C359" s="255" t="s">
        <v>674</v>
      </c>
      <c r="D359" s="247" t="s">
        <v>1305</v>
      </c>
    </row>
    <row r="360" spans="1:4" s="178" customFormat="1">
      <c r="A360" s="247" t="s">
        <v>1210</v>
      </c>
      <c r="B360" s="247" t="s">
        <v>1367</v>
      </c>
      <c r="C360" s="255" t="s">
        <v>674</v>
      </c>
      <c r="D360" s="247" t="s">
        <v>1437</v>
      </c>
    </row>
    <row r="361" spans="1:4" s="178" customFormat="1">
      <c r="A361" s="247" t="s">
        <v>149</v>
      </c>
      <c r="B361" s="247" t="s">
        <v>1190</v>
      </c>
      <c r="C361" s="255" t="s">
        <v>674</v>
      </c>
      <c r="D361" s="247" t="s">
        <v>542</v>
      </c>
    </row>
    <row r="362" spans="1:4" s="178" customFormat="1">
      <c r="A362" s="247" t="s">
        <v>150</v>
      </c>
      <c r="B362" s="247" t="s">
        <v>1191</v>
      </c>
      <c r="C362" s="255" t="s">
        <v>679</v>
      </c>
      <c r="D362" s="247" t="s">
        <v>542</v>
      </c>
    </row>
    <row r="363" spans="1:4" s="178" customFormat="1">
      <c r="A363" s="247" t="s">
        <v>151</v>
      </c>
      <c r="B363" s="247" t="s">
        <v>1192</v>
      </c>
      <c r="C363" s="255" t="s">
        <v>679</v>
      </c>
      <c r="D363" s="247" t="s">
        <v>542</v>
      </c>
    </row>
    <row r="364" spans="1:4" s="178" customFormat="1">
      <c r="A364" s="247" t="s">
        <v>152</v>
      </c>
      <c r="B364" s="247" t="s">
        <v>1351</v>
      </c>
      <c r="C364" s="255" t="s">
        <v>674</v>
      </c>
      <c r="D364" s="247" t="s">
        <v>542</v>
      </c>
    </row>
    <row r="365" spans="1:4" s="178" customFormat="1">
      <c r="A365" s="247" t="s">
        <v>1193</v>
      </c>
      <c r="B365" s="247" t="s">
        <v>1194</v>
      </c>
      <c r="C365" s="255" t="s">
        <v>679</v>
      </c>
      <c r="D365" s="247" t="s">
        <v>571</v>
      </c>
    </row>
    <row r="366" spans="1:4" s="178" customFormat="1">
      <c r="A366" s="247" t="s">
        <v>153</v>
      </c>
      <c r="B366" s="247" t="s">
        <v>1195</v>
      </c>
      <c r="C366" s="255" t="s">
        <v>679</v>
      </c>
      <c r="D366" s="247" t="s">
        <v>571</v>
      </c>
    </row>
    <row r="367" spans="1:4" s="178" customFormat="1">
      <c r="A367" s="247" t="s">
        <v>154</v>
      </c>
      <c r="B367" s="247" t="s">
        <v>1196</v>
      </c>
      <c r="C367" s="255" t="s">
        <v>679</v>
      </c>
      <c r="D367" s="247" t="s">
        <v>571</v>
      </c>
    </row>
    <row r="368" spans="1:4" s="178" customFormat="1">
      <c r="A368" s="247" t="s">
        <v>12</v>
      </c>
      <c r="B368" s="247" t="s">
        <v>13</v>
      </c>
      <c r="C368" s="255" t="s">
        <v>679</v>
      </c>
      <c r="D368" s="247" t="s">
        <v>1432</v>
      </c>
    </row>
    <row r="369" spans="1:4" s="178" customFormat="1">
      <c r="A369" s="247" t="s">
        <v>14</v>
      </c>
      <c r="B369" s="247" t="s">
        <v>15</v>
      </c>
      <c r="C369" s="255" t="s">
        <v>679</v>
      </c>
      <c r="D369" s="247" t="s">
        <v>1432</v>
      </c>
    </row>
    <row r="370" spans="1:4" s="178" customFormat="1">
      <c r="A370" s="247" t="s">
        <v>155</v>
      </c>
      <c r="B370" s="247" t="s">
        <v>156</v>
      </c>
      <c r="C370" s="255" t="s">
        <v>674</v>
      </c>
      <c r="D370" s="247" t="s">
        <v>542</v>
      </c>
    </row>
    <row r="371" spans="1:4" s="178" customFormat="1">
      <c r="A371" s="247" t="s">
        <v>157</v>
      </c>
      <c r="B371" s="247" t="s">
        <v>158</v>
      </c>
      <c r="C371" s="255" t="s">
        <v>674</v>
      </c>
      <c r="D371" s="247" t="s">
        <v>542</v>
      </c>
    </row>
    <row r="372" spans="1:4" s="178" customFormat="1">
      <c r="A372" s="247" t="s">
        <v>159</v>
      </c>
      <c r="B372" s="247" t="s">
        <v>160</v>
      </c>
      <c r="C372" s="255" t="s">
        <v>674</v>
      </c>
      <c r="D372" s="247" t="s">
        <v>542</v>
      </c>
    </row>
    <row r="373" spans="1:4" s="178" customFormat="1">
      <c r="A373" s="247" t="s">
        <v>161</v>
      </c>
      <c r="B373" s="247" t="s">
        <v>1197</v>
      </c>
      <c r="C373" s="255" t="s">
        <v>674</v>
      </c>
      <c r="D373" s="247" t="s">
        <v>542</v>
      </c>
    </row>
    <row r="374" spans="1:4" s="178" customFormat="1">
      <c r="A374" s="247" t="s">
        <v>162</v>
      </c>
      <c r="B374" s="247" t="s">
        <v>163</v>
      </c>
      <c r="C374" s="255" t="s">
        <v>679</v>
      </c>
      <c r="D374" s="247" t="s">
        <v>1432</v>
      </c>
    </row>
    <row r="375" spans="1:4" s="178" customFormat="1">
      <c r="A375" s="247" t="s">
        <v>164</v>
      </c>
      <c r="B375" s="247" t="s">
        <v>165</v>
      </c>
      <c r="C375" s="255" t="s">
        <v>679</v>
      </c>
      <c r="D375" s="247" t="s">
        <v>1432</v>
      </c>
    </row>
    <row r="376" spans="1:4" s="178" customFormat="1">
      <c r="A376" s="247" t="s">
        <v>166</v>
      </c>
      <c r="B376" s="247" t="s">
        <v>1632</v>
      </c>
      <c r="C376" s="255" t="s">
        <v>679</v>
      </c>
      <c r="D376" s="247" t="s">
        <v>1432</v>
      </c>
    </row>
    <row r="377" spans="1:4" s="178" customFormat="1">
      <c r="A377" s="247" t="s">
        <v>167</v>
      </c>
      <c r="B377" s="247" t="s">
        <v>1633</v>
      </c>
      <c r="C377" s="255" t="s">
        <v>679</v>
      </c>
      <c r="D377" s="247" t="s">
        <v>1432</v>
      </c>
    </row>
    <row r="378" spans="1:4" s="178" customFormat="1">
      <c r="A378" s="247" t="s">
        <v>168</v>
      </c>
      <c r="B378" s="247" t="s">
        <v>169</v>
      </c>
      <c r="C378" s="255" t="s">
        <v>674</v>
      </c>
      <c r="D378" s="247" t="s">
        <v>542</v>
      </c>
    </row>
    <row r="379" spans="1:4" s="178" customFormat="1">
      <c r="A379" s="247" t="s">
        <v>1279</v>
      </c>
      <c r="B379" s="247" t="s">
        <v>1280</v>
      </c>
      <c r="C379" s="255" t="s">
        <v>674</v>
      </c>
      <c r="D379" s="247" t="s">
        <v>1437</v>
      </c>
    </row>
    <row r="380" spans="1:4" s="178" customFormat="1">
      <c r="A380" s="247" t="s">
        <v>170</v>
      </c>
      <c r="B380" s="247" t="s">
        <v>1198</v>
      </c>
      <c r="C380" s="255" t="s">
        <v>679</v>
      </c>
      <c r="D380" s="247" t="s">
        <v>1435</v>
      </c>
    </row>
    <row r="381" spans="1:4" s="178" customFormat="1">
      <c r="A381" s="247" t="s">
        <v>171</v>
      </c>
      <c r="B381" s="247" t="s">
        <v>172</v>
      </c>
      <c r="C381" s="255" t="s">
        <v>674</v>
      </c>
      <c r="D381" s="247" t="s">
        <v>1437</v>
      </c>
    </row>
    <row r="382" spans="1:4" s="178" customFormat="1">
      <c r="A382" s="249" t="s">
        <v>171</v>
      </c>
      <c r="B382" s="249" t="s">
        <v>1491</v>
      </c>
      <c r="C382" s="260" t="s">
        <v>674</v>
      </c>
      <c r="D382" s="250" t="s">
        <v>1437</v>
      </c>
    </row>
    <row r="383" spans="1:4" s="178" customFormat="1">
      <c r="A383" s="247" t="s">
        <v>173</v>
      </c>
      <c r="B383" s="247" t="s">
        <v>174</v>
      </c>
      <c r="C383" s="255" t="s">
        <v>674</v>
      </c>
      <c r="D383" s="247" t="s">
        <v>542</v>
      </c>
    </row>
    <row r="384" spans="1:4" s="178" customFormat="1">
      <c r="A384" s="247" t="s">
        <v>175</v>
      </c>
      <c r="B384" s="247" t="s">
        <v>176</v>
      </c>
      <c r="C384" s="255" t="s">
        <v>674</v>
      </c>
      <c r="D384" s="247" t="s">
        <v>1437</v>
      </c>
    </row>
    <row r="385" spans="1:4" s="178" customFormat="1">
      <c r="A385" s="247" t="s">
        <v>177</v>
      </c>
      <c r="B385" s="247" t="s">
        <v>1199</v>
      </c>
      <c r="C385" s="255" t="s">
        <v>679</v>
      </c>
      <c r="D385" s="247" t="s">
        <v>571</v>
      </c>
    </row>
    <row r="386" spans="1:4" s="178" customFormat="1">
      <c r="A386" s="247" t="s">
        <v>178</v>
      </c>
      <c r="B386" s="247" t="s">
        <v>1200</v>
      </c>
      <c r="C386" s="255" t="s">
        <v>679</v>
      </c>
      <c r="D386" s="247" t="s">
        <v>571</v>
      </c>
    </row>
    <row r="387" spans="1:4" s="178" customFormat="1">
      <c r="A387" s="247" t="s">
        <v>1534</v>
      </c>
      <c r="B387" s="247" t="s">
        <v>1634</v>
      </c>
      <c r="C387" s="256" t="s">
        <v>679</v>
      </c>
      <c r="D387" s="248" t="s">
        <v>1435</v>
      </c>
    </row>
    <row r="388" spans="1:4" s="178" customFormat="1">
      <c r="A388" s="247" t="s">
        <v>179</v>
      </c>
      <c r="B388" s="247" t="s">
        <v>180</v>
      </c>
      <c r="C388" s="255" t="s">
        <v>674</v>
      </c>
      <c r="D388" s="247" t="s">
        <v>1305</v>
      </c>
    </row>
    <row r="389" spans="1:4" s="178" customFormat="1">
      <c r="A389" s="247" t="s">
        <v>40</v>
      </c>
      <c r="B389" s="247" t="s">
        <v>1201</v>
      </c>
      <c r="C389" s="255" t="s">
        <v>674</v>
      </c>
      <c r="D389" s="247" t="s">
        <v>1437</v>
      </c>
    </row>
    <row r="390" spans="1:4" s="178" customFormat="1">
      <c r="A390" s="247" t="s">
        <v>41</v>
      </c>
      <c r="B390" s="247" t="s">
        <v>1202</v>
      </c>
      <c r="C390" s="255" t="s">
        <v>674</v>
      </c>
      <c r="D390" s="247" t="s">
        <v>1437</v>
      </c>
    </row>
    <row r="391" spans="1:4" s="178" customFormat="1">
      <c r="A391" s="247" t="s">
        <v>42</v>
      </c>
      <c r="B391" s="247" t="s">
        <v>1203</v>
      </c>
      <c r="C391" s="255" t="s">
        <v>674</v>
      </c>
      <c r="D391" s="247" t="s">
        <v>1437</v>
      </c>
    </row>
    <row r="392" spans="1:4" s="178" customFormat="1">
      <c r="A392" s="247" t="s">
        <v>43</v>
      </c>
      <c r="B392" s="247" t="s">
        <v>1204</v>
      </c>
      <c r="C392" s="255" t="s">
        <v>674</v>
      </c>
      <c r="D392" s="247" t="s">
        <v>1437</v>
      </c>
    </row>
    <row r="393" spans="1:4" s="178" customFormat="1">
      <c r="A393" s="247" t="s">
        <v>44</v>
      </c>
      <c r="B393" s="247" t="s">
        <v>45</v>
      </c>
      <c r="C393" s="255" t="s">
        <v>674</v>
      </c>
      <c r="D393" s="247" t="s">
        <v>1305</v>
      </c>
    </row>
    <row r="394" spans="1:4" s="178" customFormat="1">
      <c r="A394" s="247" t="s">
        <v>1492</v>
      </c>
      <c r="B394" s="247" t="s">
        <v>1493</v>
      </c>
      <c r="C394" s="255" t="s">
        <v>674</v>
      </c>
      <c r="D394" s="247" t="s">
        <v>1305</v>
      </c>
    </row>
    <row r="395" spans="1:4" s="178" customFormat="1">
      <c r="A395" s="247" t="s">
        <v>46</v>
      </c>
      <c r="B395" s="247" t="s">
        <v>46</v>
      </c>
      <c r="C395" s="255" t="s">
        <v>674</v>
      </c>
      <c r="D395" s="247" t="s">
        <v>542</v>
      </c>
    </row>
    <row r="396" spans="1:4" s="178" customFormat="1">
      <c r="A396" s="247" t="s">
        <v>47</v>
      </c>
      <c r="B396" s="247" t="s">
        <v>48</v>
      </c>
      <c r="C396" s="255" t="s">
        <v>674</v>
      </c>
      <c r="D396" s="247" t="s">
        <v>1305</v>
      </c>
    </row>
    <row r="397" spans="1:4" s="178" customFormat="1">
      <c r="A397" s="247" t="s">
        <v>49</v>
      </c>
      <c r="B397" s="247" t="s">
        <v>50</v>
      </c>
      <c r="C397" s="255" t="s">
        <v>674</v>
      </c>
      <c r="D397" s="247" t="s">
        <v>542</v>
      </c>
    </row>
    <row r="398" spans="1:4" s="178" customFormat="1">
      <c r="A398" s="247" t="s">
        <v>1494</v>
      </c>
      <c r="B398" s="247" t="s">
        <v>1495</v>
      </c>
      <c r="C398" s="255" t="s">
        <v>679</v>
      </c>
      <c r="D398" s="247" t="s">
        <v>542</v>
      </c>
    </row>
    <row r="399" spans="1:4" s="178" customFormat="1">
      <c r="A399" s="247" t="s">
        <v>1368</v>
      </c>
      <c r="B399" s="247" t="s">
        <v>1369</v>
      </c>
      <c r="C399" s="255" t="s">
        <v>674</v>
      </c>
      <c r="D399" s="247" t="s">
        <v>1437</v>
      </c>
    </row>
    <row r="400" spans="1:4" s="178" customFormat="1">
      <c r="A400" s="247" t="s">
        <v>51</v>
      </c>
      <c r="B400" s="247" t="s">
        <v>1352</v>
      </c>
      <c r="C400" s="255" t="s">
        <v>674</v>
      </c>
      <c r="D400" s="247" t="s">
        <v>1305</v>
      </c>
    </row>
    <row r="401" spans="1:4" s="178" customFormat="1">
      <c r="A401" s="247" t="s">
        <v>52</v>
      </c>
      <c r="B401" s="247" t="s">
        <v>1205</v>
      </c>
      <c r="C401" s="255" t="s">
        <v>679</v>
      </c>
      <c r="D401" s="247" t="s">
        <v>542</v>
      </c>
    </row>
    <row r="402" spans="1:4" s="178" customFormat="1">
      <c r="A402" s="247" t="s">
        <v>53</v>
      </c>
      <c r="B402" s="247" t="s">
        <v>54</v>
      </c>
      <c r="C402" s="255" t="s">
        <v>674</v>
      </c>
      <c r="D402" s="247" t="s">
        <v>1305</v>
      </c>
    </row>
    <row r="403" spans="1:4" s="178" customFormat="1">
      <c r="A403" s="247" t="s">
        <v>55</v>
      </c>
      <c r="B403" s="247" t="s">
        <v>56</v>
      </c>
      <c r="C403" s="255" t="s">
        <v>674</v>
      </c>
      <c r="D403" s="247" t="s">
        <v>1305</v>
      </c>
    </row>
    <row r="404" spans="1:4" s="178" customFormat="1">
      <c r="A404" s="247" t="s">
        <v>1370</v>
      </c>
      <c r="B404" s="247" t="s">
        <v>1371</v>
      </c>
      <c r="C404" s="255" t="s">
        <v>674</v>
      </c>
      <c r="D404" s="247" t="s">
        <v>1305</v>
      </c>
    </row>
    <row r="405" spans="1:4" s="178" customFormat="1">
      <c r="A405" s="247" t="s">
        <v>57</v>
      </c>
      <c r="B405" s="247" t="s">
        <v>58</v>
      </c>
      <c r="C405" s="255" t="s">
        <v>674</v>
      </c>
      <c r="D405" s="247" t="s">
        <v>1305</v>
      </c>
    </row>
    <row r="406" spans="1:4" s="178" customFormat="1">
      <c r="A406" s="247" t="s">
        <v>59</v>
      </c>
      <c r="B406" s="247" t="s">
        <v>60</v>
      </c>
      <c r="C406" s="255" t="s">
        <v>674</v>
      </c>
      <c r="D406" s="247" t="s">
        <v>1305</v>
      </c>
    </row>
    <row r="407" spans="1:4" s="178" customFormat="1">
      <c r="A407" s="247" t="s">
        <v>61</v>
      </c>
      <c r="B407" s="247" t="s">
        <v>62</v>
      </c>
      <c r="C407" s="255" t="s">
        <v>674</v>
      </c>
      <c r="D407" s="247" t="s">
        <v>542</v>
      </c>
    </row>
    <row r="408" spans="1:4" s="178" customFormat="1">
      <c r="A408" s="247" t="s">
        <v>63</v>
      </c>
      <c r="B408" s="247" t="s">
        <v>1206</v>
      </c>
      <c r="C408" s="255" t="s">
        <v>679</v>
      </c>
      <c r="D408" s="247" t="s">
        <v>571</v>
      </c>
    </row>
    <row r="409" spans="1:4" s="178" customFormat="1">
      <c r="A409" s="247" t="s">
        <v>64</v>
      </c>
      <c r="B409" s="247" t="s">
        <v>65</v>
      </c>
      <c r="C409" s="255" t="s">
        <v>674</v>
      </c>
      <c r="D409" s="247" t="s">
        <v>1437</v>
      </c>
    </row>
    <row r="410" spans="1:4" s="178" customFormat="1">
      <c r="A410" s="247" t="s">
        <v>66</v>
      </c>
      <c r="B410" s="247" t="s">
        <v>1207</v>
      </c>
      <c r="C410" s="255" t="s">
        <v>674</v>
      </c>
      <c r="D410" s="247" t="s">
        <v>1437</v>
      </c>
    </row>
    <row r="411" spans="1:4" s="178" customFormat="1">
      <c r="A411" s="247" t="s">
        <v>67</v>
      </c>
      <c r="B411" s="247" t="s">
        <v>68</v>
      </c>
      <c r="C411" s="255" t="s">
        <v>674</v>
      </c>
      <c r="D411" s="247" t="s">
        <v>1305</v>
      </c>
    </row>
    <row r="412" spans="1:4" s="178" customFormat="1">
      <c r="A412" s="247" t="s">
        <v>215</v>
      </c>
      <c r="B412" s="247" t="s">
        <v>216</v>
      </c>
      <c r="C412" s="255" t="s">
        <v>674</v>
      </c>
      <c r="D412" s="247" t="s">
        <v>1305</v>
      </c>
    </row>
    <row r="413" spans="1:4" s="178" customFormat="1">
      <c r="A413" s="247" t="s">
        <v>1281</v>
      </c>
      <c r="B413" s="247" t="s">
        <v>1282</v>
      </c>
      <c r="C413" s="255" t="s">
        <v>674</v>
      </c>
      <c r="D413" s="247" t="s">
        <v>1437</v>
      </c>
    </row>
    <row r="414" spans="1:4" s="178" customFormat="1">
      <c r="A414" s="247" t="s">
        <v>1098</v>
      </c>
      <c r="B414" s="247" t="s">
        <v>1099</v>
      </c>
      <c r="C414" s="255" t="s">
        <v>679</v>
      </c>
      <c r="D414" s="247" t="s">
        <v>571</v>
      </c>
    </row>
    <row r="415" spans="1:4" s="178" customFormat="1">
      <c r="A415" s="247" t="s">
        <v>16</v>
      </c>
      <c r="B415" s="247" t="s">
        <v>17</v>
      </c>
      <c r="C415" s="255" t="s">
        <v>679</v>
      </c>
      <c r="D415" s="247" t="s">
        <v>571</v>
      </c>
    </row>
    <row r="416" spans="1:4" s="178" customFormat="1">
      <c r="A416" s="247" t="s">
        <v>1100</v>
      </c>
      <c r="B416" s="247" t="s">
        <v>1101</v>
      </c>
      <c r="C416" s="255" t="s">
        <v>679</v>
      </c>
      <c r="D416" s="247" t="s">
        <v>571</v>
      </c>
    </row>
    <row r="417" spans="1:4" s="178" customFormat="1">
      <c r="A417" s="247" t="s">
        <v>217</v>
      </c>
      <c r="B417" s="247" t="s">
        <v>1102</v>
      </c>
      <c r="C417" s="255" t="s">
        <v>679</v>
      </c>
      <c r="D417" s="247" t="s">
        <v>571</v>
      </c>
    </row>
    <row r="418" spans="1:4" s="178" customFormat="1">
      <c r="A418" s="247" t="s">
        <v>218</v>
      </c>
      <c r="B418" s="247" t="s">
        <v>1372</v>
      </c>
      <c r="C418" s="255" t="s">
        <v>679</v>
      </c>
      <c r="D418" s="247" t="s">
        <v>571</v>
      </c>
    </row>
    <row r="419" spans="1:4" s="178" customFormat="1">
      <c r="A419" s="247" t="s">
        <v>1211</v>
      </c>
      <c r="B419" s="247" t="s">
        <v>1212</v>
      </c>
      <c r="C419" s="255" t="s">
        <v>679</v>
      </c>
      <c r="D419" s="247" t="s">
        <v>571</v>
      </c>
    </row>
    <row r="420" spans="1:4" s="178" customFormat="1">
      <c r="A420" s="247" t="s">
        <v>219</v>
      </c>
      <c r="B420" s="247" t="s">
        <v>220</v>
      </c>
      <c r="C420" s="255" t="s">
        <v>674</v>
      </c>
      <c r="D420" s="247" t="s">
        <v>1437</v>
      </c>
    </row>
    <row r="421" spans="1:4" s="178" customFormat="1">
      <c r="A421" s="247" t="s">
        <v>221</v>
      </c>
      <c r="B421" s="247" t="s">
        <v>222</v>
      </c>
      <c r="C421" s="255" t="s">
        <v>674</v>
      </c>
      <c r="D421" s="247" t="s">
        <v>1305</v>
      </c>
    </row>
    <row r="422" spans="1:4" s="178" customFormat="1">
      <c r="A422" s="247" t="s">
        <v>223</v>
      </c>
      <c r="B422" s="247" t="s">
        <v>223</v>
      </c>
      <c r="C422" s="255" t="s">
        <v>674</v>
      </c>
      <c r="D422" s="247" t="s">
        <v>1437</v>
      </c>
    </row>
    <row r="423" spans="1:4" s="178" customFormat="1">
      <c r="A423" s="247" t="s">
        <v>1496</v>
      </c>
      <c r="B423" s="247" t="s">
        <v>1635</v>
      </c>
      <c r="C423" s="255" t="s">
        <v>679</v>
      </c>
      <c r="D423" s="247" t="s">
        <v>1435</v>
      </c>
    </row>
    <row r="424" spans="1:4" s="178" customFormat="1">
      <c r="A424" s="247" t="s">
        <v>224</v>
      </c>
      <c r="B424" s="247" t="s">
        <v>225</v>
      </c>
      <c r="C424" s="255" t="s">
        <v>679</v>
      </c>
      <c r="D424" s="247" t="s">
        <v>1435</v>
      </c>
    </row>
    <row r="425" spans="1:4" s="178" customFormat="1">
      <c r="A425" s="247" t="s">
        <v>226</v>
      </c>
      <c r="B425" s="247" t="s">
        <v>227</v>
      </c>
      <c r="C425" s="255" t="s">
        <v>679</v>
      </c>
      <c r="D425" s="247" t="s">
        <v>1435</v>
      </c>
    </row>
    <row r="426" spans="1:4" s="178" customFormat="1">
      <c r="A426" s="247" t="s">
        <v>228</v>
      </c>
      <c r="B426" s="247" t="s">
        <v>229</v>
      </c>
      <c r="C426" s="255" t="s">
        <v>679</v>
      </c>
      <c r="D426" s="247" t="s">
        <v>1435</v>
      </c>
    </row>
    <row r="427" spans="1:4" s="178" customFormat="1">
      <c r="A427" s="247" t="s">
        <v>230</v>
      </c>
      <c r="B427" s="247" t="s">
        <v>231</v>
      </c>
      <c r="C427" s="255" t="s">
        <v>674</v>
      </c>
      <c r="D427" s="247" t="s">
        <v>1437</v>
      </c>
    </row>
    <row r="428" spans="1:4" s="178" customFormat="1">
      <c r="A428" s="247" t="s">
        <v>1103</v>
      </c>
      <c r="B428" s="247" t="s">
        <v>1104</v>
      </c>
      <c r="C428" s="255" t="s">
        <v>679</v>
      </c>
      <c r="D428" s="247" t="s">
        <v>571</v>
      </c>
    </row>
    <row r="429" spans="1:4" s="178" customFormat="1">
      <c r="A429" s="247" t="s">
        <v>232</v>
      </c>
      <c r="B429" s="247" t="s">
        <v>233</v>
      </c>
      <c r="C429" s="255" t="s">
        <v>679</v>
      </c>
      <c r="D429" s="247" t="s">
        <v>1435</v>
      </c>
    </row>
    <row r="430" spans="1:4" s="178" customFormat="1">
      <c r="A430" s="247" t="s">
        <v>234</v>
      </c>
      <c r="B430" s="247" t="s">
        <v>235</v>
      </c>
      <c r="C430" s="255" t="s">
        <v>674</v>
      </c>
      <c r="D430" s="247" t="s">
        <v>1305</v>
      </c>
    </row>
    <row r="431" spans="1:4" s="178" customFormat="1">
      <c r="A431" s="247" t="s">
        <v>1373</v>
      </c>
      <c r="B431" s="247" t="s">
        <v>1374</v>
      </c>
      <c r="C431" s="255" t="s">
        <v>679</v>
      </c>
      <c r="D431" s="247" t="s">
        <v>1435</v>
      </c>
    </row>
    <row r="432" spans="1:4" s="178" customFormat="1">
      <c r="A432" s="247" t="s">
        <v>236</v>
      </c>
      <c r="B432" s="247" t="s">
        <v>1105</v>
      </c>
      <c r="C432" s="255" t="s">
        <v>679</v>
      </c>
      <c r="D432" s="247" t="s">
        <v>1435</v>
      </c>
    </row>
    <row r="433" spans="1:4" s="178" customFormat="1">
      <c r="A433" s="247" t="s">
        <v>237</v>
      </c>
      <c r="B433" s="247" t="s">
        <v>238</v>
      </c>
      <c r="C433" s="255" t="s">
        <v>679</v>
      </c>
      <c r="D433" s="247" t="s">
        <v>1435</v>
      </c>
    </row>
    <row r="434" spans="1:4" s="178" customFormat="1">
      <c r="A434" s="247" t="s">
        <v>239</v>
      </c>
      <c r="B434" s="247" t="s">
        <v>240</v>
      </c>
      <c r="C434" s="255" t="s">
        <v>674</v>
      </c>
      <c r="D434" s="247" t="s">
        <v>542</v>
      </c>
    </row>
    <row r="435" spans="1:4" s="178" customFormat="1">
      <c r="A435" s="247" t="s">
        <v>241</v>
      </c>
      <c r="B435" s="247" t="s">
        <v>242</v>
      </c>
      <c r="C435" s="255" t="s">
        <v>674</v>
      </c>
      <c r="D435" s="247" t="s">
        <v>542</v>
      </c>
    </row>
    <row r="436" spans="1:4" s="178" customFormat="1">
      <c r="A436" s="247" t="s">
        <v>243</v>
      </c>
      <c r="B436" s="247" t="s">
        <v>244</v>
      </c>
      <c r="C436" s="255" t="s">
        <v>674</v>
      </c>
      <c r="D436" s="247" t="s">
        <v>542</v>
      </c>
    </row>
    <row r="437" spans="1:4" s="178" customFormat="1">
      <c r="A437" s="247" t="s">
        <v>245</v>
      </c>
      <c r="B437" s="247" t="s">
        <v>246</v>
      </c>
      <c r="C437" s="255" t="s">
        <v>674</v>
      </c>
      <c r="D437" s="247" t="s">
        <v>542</v>
      </c>
    </row>
    <row r="438" spans="1:4" s="178" customFormat="1">
      <c r="A438" s="247" t="s">
        <v>247</v>
      </c>
      <c r="B438" s="247" t="s">
        <v>248</v>
      </c>
      <c r="C438" s="255" t="s">
        <v>674</v>
      </c>
      <c r="D438" s="247" t="s">
        <v>542</v>
      </c>
    </row>
    <row r="439" spans="1:4" s="178" customFormat="1">
      <c r="A439" s="247" t="s">
        <v>249</v>
      </c>
      <c r="B439" s="247" t="s">
        <v>250</v>
      </c>
      <c r="C439" s="255" t="s">
        <v>674</v>
      </c>
      <c r="D439" s="247" t="s">
        <v>542</v>
      </c>
    </row>
    <row r="440" spans="1:4" s="178" customFormat="1">
      <c r="A440" s="247" t="s">
        <v>251</v>
      </c>
      <c r="B440" s="247" t="s">
        <v>252</v>
      </c>
      <c r="C440" s="255" t="s">
        <v>674</v>
      </c>
      <c r="D440" s="247" t="s">
        <v>542</v>
      </c>
    </row>
    <row r="441" spans="1:4" s="178" customFormat="1">
      <c r="A441" s="247" t="s">
        <v>18</v>
      </c>
      <c r="B441" s="247" t="s">
        <v>19</v>
      </c>
      <c r="C441" s="255" t="s">
        <v>679</v>
      </c>
      <c r="D441" s="247" t="s">
        <v>542</v>
      </c>
    </row>
    <row r="442" spans="1:4" s="178" customFormat="1">
      <c r="A442" s="247" t="s">
        <v>1213</v>
      </c>
      <c r="B442" s="247" t="s">
        <v>1375</v>
      </c>
      <c r="C442" s="255" t="s">
        <v>679</v>
      </c>
      <c r="D442" s="247" t="s">
        <v>1432</v>
      </c>
    </row>
    <row r="443" spans="1:4" s="178" customFormat="1">
      <c r="A443" s="247" t="s">
        <v>253</v>
      </c>
      <c r="B443" s="247" t="s">
        <v>254</v>
      </c>
      <c r="C443" s="255" t="s">
        <v>679</v>
      </c>
      <c r="D443" s="247" t="s">
        <v>1432</v>
      </c>
    </row>
    <row r="444" spans="1:4" s="178" customFormat="1">
      <c r="A444" s="247" t="s">
        <v>255</v>
      </c>
      <c r="B444" s="247" t="s">
        <v>256</v>
      </c>
      <c r="C444" s="255" t="s">
        <v>679</v>
      </c>
      <c r="D444" s="247" t="s">
        <v>1432</v>
      </c>
    </row>
    <row r="445" spans="1:4" s="178" customFormat="1">
      <c r="A445" s="247" t="s">
        <v>257</v>
      </c>
      <c r="B445" s="247" t="s">
        <v>258</v>
      </c>
      <c r="C445" s="255" t="s">
        <v>679</v>
      </c>
      <c r="D445" s="247" t="s">
        <v>1432</v>
      </c>
    </row>
    <row r="446" spans="1:4" s="178" customFormat="1">
      <c r="A446" s="247" t="s">
        <v>259</v>
      </c>
      <c r="B446" s="247" t="s">
        <v>111</v>
      </c>
      <c r="C446" s="255" t="s">
        <v>679</v>
      </c>
      <c r="D446" s="247" t="s">
        <v>1432</v>
      </c>
    </row>
    <row r="447" spans="1:4" s="178" customFormat="1">
      <c r="A447" s="247" t="s">
        <v>112</v>
      </c>
      <c r="B447" s="247" t="s">
        <v>1106</v>
      </c>
      <c r="C447" s="255" t="s">
        <v>674</v>
      </c>
      <c r="D447" s="247" t="s">
        <v>542</v>
      </c>
    </row>
    <row r="448" spans="1:4" s="178" customFormat="1">
      <c r="A448" s="247" t="s">
        <v>113</v>
      </c>
      <c r="B448" s="247" t="s">
        <v>114</v>
      </c>
      <c r="C448" s="255" t="s">
        <v>674</v>
      </c>
      <c r="D448" s="247" t="s">
        <v>1305</v>
      </c>
    </row>
    <row r="449" spans="1:4" s="178" customFormat="1">
      <c r="A449" s="247" t="s">
        <v>115</v>
      </c>
      <c r="B449" s="247" t="s">
        <v>116</v>
      </c>
      <c r="C449" s="255" t="s">
        <v>679</v>
      </c>
      <c r="D449" s="247" t="s">
        <v>571</v>
      </c>
    </row>
    <row r="450" spans="1:4" s="178" customFormat="1">
      <c r="A450" s="247" t="s">
        <v>117</v>
      </c>
      <c r="B450" s="247" t="s">
        <v>118</v>
      </c>
      <c r="C450" s="255" t="s">
        <v>679</v>
      </c>
      <c r="D450" s="247" t="s">
        <v>571</v>
      </c>
    </row>
    <row r="451" spans="1:4" s="178" customFormat="1">
      <c r="A451" s="247" t="s">
        <v>119</v>
      </c>
      <c r="B451" s="247" t="s">
        <v>1107</v>
      </c>
      <c r="C451" s="255" t="s">
        <v>679</v>
      </c>
      <c r="D451" s="247" t="s">
        <v>571</v>
      </c>
    </row>
    <row r="452" spans="1:4" s="178" customFormat="1">
      <c r="A452" s="247" t="s">
        <v>120</v>
      </c>
      <c r="B452" s="247" t="s">
        <v>121</v>
      </c>
      <c r="C452" s="255" t="s">
        <v>674</v>
      </c>
      <c r="D452" s="247" t="s">
        <v>1305</v>
      </c>
    </row>
    <row r="453" spans="1:4" s="178" customFormat="1">
      <c r="A453" s="247" t="s">
        <v>122</v>
      </c>
      <c r="B453" s="247" t="s">
        <v>123</v>
      </c>
      <c r="C453" s="255" t="s">
        <v>674</v>
      </c>
      <c r="D453" s="247" t="s">
        <v>1305</v>
      </c>
    </row>
    <row r="454" spans="1:4" s="178" customFormat="1">
      <c r="A454" s="247" t="s">
        <v>124</v>
      </c>
      <c r="B454" s="247" t="s">
        <v>1108</v>
      </c>
      <c r="C454" s="255" t="s">
        <v>679</v>
      </c>
      <c r="D454" s="247" t="s">
        <v>542</v>
      </c>
    </row>
    <row r="455" spans="1:4" s="178" customFormat="1">
      <c r="A455" s="247" t="s">
        <v>125</v>
      </c>
      <c r="B455" s="247" t="s">
        <v>126</v>
      </c>
      <c r="C455" s="255" t="s">
        <v>674</v>
      </c>
      <c r="D455" s="247" t="s">
        <v>1305</v>
      </c>
    </row>
    <row r="456" spans="1:4" s="178" customFormat="1">
      <c r="A456" s="247" t="s">
        <v>127</v>
      </c>
      <c r="B456" s="247" t="s">
        <v>128</v>
      </c>
      <c r="C456" s="255" t="s">
        <v>674</v>
      </c>
      <c r="D456" s="247" t="s">
        <v>1305</v>
      </c>
    </row>
    <row r="457" spans="1:4" s="178" customFormat="1">
      <c r="A457" s="247" t="s">
        <v>129</v>
      </c>
      <c r="B457" s="247" t="s">
        <v>130</v>
      </c>
      <c r="C457" s="255" t="s">
        <v>674</v>
      </c>
      <c r="D457" s="247" t="s">
        <v>1305</v>
      </c>
    </row>
    <row r="458" spans="1:4" s="178" customFormat="1">
      <c r="A458" s="247" t="s">
        <v>131</v>
      </c>
      <c r="B458" s="247" t="s">
        <v>132</v>
      </c>
      <c r="C458" s="255" t="s">
        <v>674</v>
      </c>
      <c r="D458" s="247" t="s">
        <v>1305</v>
      </c>
    </row>
    <row r="459" spans="1:4" s="178" customFormat="1">
      <c r="A459" s="247" t="s">
        <v>1497</v>
      </c>
      <c r="B459" s="247" t="s">
        <v>1636</v>
      </c>
      <c r="C459" s="255" t="s">
        <v>679</v>
      </c>
      <c r="D459" s="247" t="s">
        <v>1435</v>
      </c>
    </row>
    <row r="460" spans="1:4" s="178" customFormat="1">
      <c r="A460" s="247" t="s">
        <v>133</v>
      </c>
      <c r="B460" s="247" t="s">
        <v>1109</v>
      </c>
      <c r="C460" s="255" t="s">
        <v>674</v>
      </c>
      <c r="D460" s="247" t="s">
        <v>1437</v>
      </c>
    </row>
    <row r="461" spans="1:4" s="178" customFormat="1">
      <c r="A461" s="247" t="s">
        <v>134</v>
      </c>
      <c r="B461" s="247" t="s">
        <v>135</v>
      </c>
      <c r="C461" s="255" t="s">
        <v>674</v>
      </c>
      <c r="D461" s="247" t="s">
        <v>542</v>
      </c>
    </row>
    <row r="462" spans="1:4" s="178" customFormat="1">
      <c r="A462" s="247" t="s">
        <v>136</v>
      </c>
      <c r="B462" s="247" t="s">
        <v>137</v>
      </c>
      <c r="C462" s="255" t="s">
        <v>679</v>
      </c>
      <c r="D462" s="247" t="s">
        <v>1432</v>
      </c>
    </row>
    <row r="463" spans="1:4" s="178" customFormat="1">
      <c r="A463" s="247" t="s">
        <v>289</v>
      </c>
      <c r="B463" s="247" t="s">
        <v>290</v>
      </c>
      <c r="C463" s="255" t="s">
        <v>674</v>
      </c>
      <c r="D463" s="247" t="s">
        <v>1305</v>
      </c>
    </row>
    <row r="464" spans="1:4" s="178" customFormat="1">
      <c r="A464" s="247" t="s">
        <v>1498</v>
      </c>
      <c r="B464" s="247" t="s">
        <v>1499</v>
      </c>
      <c r="C464" s="255" t="s">
        <v>679</v>
      </c>
      <c r="D464" s="247" t="s">
        <v>1435</v>
      </c>
    </row>
    <row r="465" spans="1:4" s="178" customFormat="1">
      <c r="A465" s="251" t="s">
        <v>1541</v>
      </c>
      <c r="B465" s="251" t="s">
        <v>1637</v>
      </c>
      <c r="C465" s="255" t="s">
        <v>674</v>
      </c>
      <c r="D465" s="251" t="s">
        <v>1437</v>
      </c>
    </row>
    <row r="466" spans="1:4" s="178" customFormat="1">
      <c r="A466" s="247" t="s">
        <v>291</v>
      </c>
      <c r="B466" s="247" t="s">
        <v>292</v>
      </c>
      <c r="C466" s="255" t="s">
        <v>674</v>
      </c>
      <c r="D466" s="247" t="s">
        <v>1437</v>
      </c>
    </row>
    <row r="467" spans="1:4" s="178" customFormat="1">
      <c r="A467" s="247" t="s">
        <v>293</v>
      </c>
      <c r="B467" s="247" t="s">
        <v>294</v>
      </c>
      <c r="C467" s="255" t="s">
        <v>674</v>
      </c>
      <c r="D467" s="247" t="s">
        <v>1437</v>
      </c>
    </row>
    <row r="468" spans="1:4" s="178" customFormat="1">
      <c r="A468" s="247" t="s">
        <v>295</v>
      </c>
      <c r="B468" s="247" t="s">
        <v>296</v>
      </c>
      <c r="C468" s="255" t="s">
        <v>674</v>
      </c>
      <c r="D468" s="247" t="s">
        <v>1437</v>
      </c>
    </row>
    <row r="469" spans="1:4" s="178" customFormat="1">
      <c r="A469" s="247" t="s">
        <v>1638</v>
      </c>
      <c r="B469" s="247" t="s">
        <v>1639</v>
      </c>
      <c r="C469" s="256" t="s">
        <v>679</v>
      </c>
      <c r="D469" s="248" t="s">
        <v>1432</v>
      </c>
    </row>
    <row r="470" spans="1:4" s="178" customFormat="1">
      <c r="A470" s="247" t="s">
        <v>1392</v>
      </c>
      <c r="B470" s="247" t="s">
        <v>1376</v>
      </c>
      <c r="C470" s="255" t="s">
        <v>679</v>
      </c>
      <c r="D470" s="247" t="s">
        <v>1432</v>
      </c>
    </row>
    <row r="471" spans="1:4" s="178" customFormat="1">
      <c r="A471" s="247" t="s">
        <v>297</v>
      </c>
      <c r="B471" s="247" t="s">
        <v>298</v>
      </c>
      <c r="C471" s="255" t="s">
        <v>674</v>
      </c>
      <c r="D471" s="247" t="s">
        <v>1305</v>
      </c>
    </row>
    <row r="472" spans="1:4" s="178" customFormat="1">
      <c r="A472" s="247" t="s">
        <v>299</v>
      </c>
      <c r="B472" s="247" t="s">
        <v>1640</v>
      </c>
      <c r="C472" s="255" t="s">
        <v>674</v>
      </c>
      <c r="D472" s="247" t="s">
        <v>542</v>
      </c>
    </row>
    <row r="473" spans="1:4" s="178" customFormat="1">
      <c r="A473" s="247" t="s">
        <v>1110</v>
      </c>
      <c r="B473" s="247" t="s">
        <v>1111</v>
      </c>
      <c r="C473" s="255" t="s">
        <v>679</v>
      </c>
      <c r="D473" s="247" t="s">
        <v>571</v>
      </c>
    </row>
    <row r="474" spans="1:4" s="178" customFormat="1">
      <c r="A474" s="247" t="s">
        <v>20</v>
      </c>
      <c r="B474" s="247" t="s">
        <v>21</v>
      </c>
      <c r="C474" s="255" t="s">
        <v>679</v>
      </c>
      <c r="D474" s="247" t="s">
        <v>571</v>
      </c>
    </row>
    <row r="475" spans="1:4" s="178" customFormat="1">
      <c r="A475" s="247" t="s">
        <v>300</v>
      </c>
      <c r="B475" s="247" t="s">
        <v>1112</v>
      </c>
      <c r="C475" s="255" t="s">
        <v>679</v>
      </c>
      <c r="D475" s="247" t="s">
        <v>571</v>
      </c>
    </row>
    <row r="476" spans="1:4" s="178" customFormat="1">
      <c r="A476" s="247" t="s">
        <v>301</v>
      </c>
      <c r="B476" s="247" t="s">
        <v>301</v>
      </c>
      <c r="C476" s="255" t="s">
        <v>679</v>
      </c>
      <c r="D476" s="247" t="s">
        <v>571</v>
      </c>
    </row>
    <row r="477" spans="1:4" s="178" customFormat="1">
      <c r="A477" s="247" t="s">
        <v>302</v>
      </c>
      <c r="B477" s="247" t="s">
        <v>303</v>
      </c>
      <c r="C477" s="255" t="s">
        <v>674</v>
      </c>
      <c r="D477" s="247" t="s">
        <v>542</v>
      </c>
    </row>
    <row r="478" spans="1:4" s="178" customFormat="1">
      <c r="A478" s="247" t="s">
        <v>1283</v>
      </c>
      <c r="B478" s="247" t="s">
        <v>1377</v>
      </c>
      <c r="C478" s="255" t="s">
        <v>679</v>
      </c>
      <c r="D478" s="247" t="s">
        <v>1435</v>
      </c>
    </row>
    <row r="479" spans="1:4" s="178" customFormat="1">
      <c r="A479" s="247" t="s">
        <v>1284</v>
      </c>
      <c r="B479" s="247" t="s">
        <v>1378</v>
      </c>
      <c r="C479" s="255" t="s">
        <v>679</v>
      </c>
      <c r="D479" s="247" t="s">
        <v>1435</v>
      </c>
    </row>
    <row r="480" spans="1:4" s="178" customFormat="1">
      <c r="A480" s="247" t="s">
        <v>1285</v>
      </c>
      <c r="B480" s="247" t="s">
        <v>1379</v>
      </c>
      <c r="C480" s="255" t="s">
        <v>679</v>
      </c>
      <c r="D480" s="247" t="s">
        <v>1435</v>
      </c>
    </row>
    <row r="481" spans="1:4" s="178" customFormat="1">
      <c r="A481" s="247" t="s">
        <v>1286</v>
      </c>
      <c r="B481" s="247" t="s">
        <v>1380</v>
      </c>
      <c r="C481" s="255" t="s">
        <v>679</v>
      </c>
      <c r="D481" s="247" t="s">
        <v>1435</v>
      </c>
    </row>
    <row r="482" spans="1:4" s="178" customFormat="1">
      <c r="A482" s="247" t="s">
        <v>304</v>
      </c>
      <c r="B482" s="247" t="s">
        <v>305</v>
      </c>
      <c r="C482" s="255" t="s">
        <v>679</v>
      </c>
      <c r="D482" s="247" t="s">
        <v>1435</v>
      </c>
    </row>
    <row r="483" spans="1:4" s="178" customFormat="1">
      <c r="A483" s="247" t="s">
        <v>306</v>
      </c>
      <c r="B483" s="247" t="s">
        <v>307</v>
      </c>
      <c r="C483" s="255" t="s">
        <v>679</v>
      </c>
      <c r="D483" s="247" t="s">
        <v>1435</v>
      </c>
    </row>
    <row r="484" spans="1:4" s="178" customFormat="1">
      <c r="A484" s="247" t="s">
        <v>308</v>
      </c>
      <c r="B484" s="247" t="s">
        <v>309</v>
      </c>
      <c r="C484" s="255" t="s">
        <v>674</v>
      </c>
      <c r="D484" s="247" t="s">
        <v>1305</v>
      </c>
    </row>
    <row r="485" spans="1:4" s="178" customFormat="1">
      <c r="A485" s="247" t="s">
        <v>1214</v>
      </c>
      <c r="B485" s="247" t="s">
        <v>1214</v>
      </c>
      <c r="C485" s="255" t="s">
        <v>679</v>
      </c>
      <c r="D485" s="247" t="s">
        <v>1435</v>
      </c>
    </row>
    <row r="486" spans="1:4" s="178" customFormat="1">
      <c r="A486" s="247" t="s">
        <v>310</v>
      </c>
      <c r="B486" s="247" t="s">
        <v>1641</v>
      </c>
      <c r="C486" s="255" t="s">
        <v>679</v>
      </c>
      <c r="D486" s="247" t="s">
        <v>1432</v>
      </c>
    </row>
    <row r="487" spans="1:4" s="178" customFormat="1">
      <c r="A487" s="247" t="s">
        <v>311</v>
      </c>
      <c r="B487" s="247" t="s">
        <v>312</v>
      </c>
      <c r="C487" s="255" t="s">
        <v>679</v>
      </c>
      <c r="D487" s="247" t="s">
        <v>1432</v>
      </c>
    </row>
    <row r="488" spans="1:4" s="178" customFormat="1">
      <c r="A488" s="247" t="s">
        <v>313</v>
      </c>
      <c r="B488" s="247" t="s">
        <v>314</v>
      </c>
      <c r="C488" s="255" t="s">
        <v>679</v>
      </c>
      <c r="D488" s="247" t="s">
        <v>1432</v>
      </c>
    </row>
    <row r="489" spans="1:4" s="178" customFormat="1">
      <c r="A489" s="247" t="s">
        <v>1287</v>
      </c>
      <c r="B489" s="247" t="s">
        <v>1381</v>
      </c>
      <c r="C489" s="255" t="s">
        <v>679</v>
      </c>
      <c r="D489" s="247" t="s">
        <v>1432</v>
      </c>
    </row>
    <row r="490" spans="1:4" s="178" customFormat="1">
      <c r="A490" s="247" t="s">
        <v>315</v>
      </c>
      <c r="B490" s="247" t="s">
        <v>316</v>
      </c>
      <c r="C490" s="255" t="s">
        <v>674</v>
      </c>
      <c r="D490" s="247" t="s">
        <v>1305</v>
      </c>
    </row>
    <row r="491" spans="1:4" s="178" customFormat="1">
      <c r="A491" s="247" t="s">
        <v>1215</v>
      </c>
      <c r="B491" s="247" t="s">
        <v>1216</v>
      </c>
      <c r="C491" s="255" t="s">
        <v>674</v>
      </c>
      <c r="D491" s="247" t="s">
        <v>1437</v>
      </c>
    </row>
    <row r="492" spans="1:4" s="178" customFormat="1">
      <c r="A492" s="247" t="s">
        <v>317</v>
      </c>
      <c r="B492" s="247" t="s">
        <v>1353</v>
      </c>
      <c r="C492" s="255" t="s">
        <v>674</v>
      </c>
      <c r="D492" s="247" t="s">
        <v>1305</v>
      </c>
    </row>
    <row r="493" spans="1:4" s="178" customFormat="1">
      <c r="A493" s="247" t="s">
        <v>318</v>
      </c>
      <c r="B493" s="247" t="s">
        <v>1113</v>
      </c>
      <c r="C493" s="255" t="s">
        <v>674</v>
      </c>
      <c r="D493" s="247" t="s">
        <v>1305</v>
      </c>
    </row>
    <row r="494" spans="1:4" s="178" customFormat="1">
      <c r="A494" s="247" t="s">
        <v>319</v>
      </c>
      <c r="B494" s="247" t="s">
        <v>1354</v>
      </c>
      <c r="C494" s="255" t="s">
        <v>679</v>
      </c>
      <c r="D494" s="247" t="s">
        <v>571</v>
      </c>
    </row>
    <row r="495" spans="1:4" s="178" customFormat="1">
      <c r="A495" s="247" t="s">
        <v>1217</v>
      </c>
      <c r="B495" s="247" t="s">
        <v>1218</v>
      </c>
      <c r="C495" s="255" t="s">
        <v>679</v>
      </c>
      <c r="D495" s="247" t="s">
        <v>571</v>
      </c>
    </row>
    <row r="496" spans="1:4" s="178" customFormat="1">
      <c r="A496" s="247" t="s">
        <v>320</v>
      </c>
      <c r="B496" s="247" t="s">
        <v>1232</v>
      </c>
      <c r="C496" s="255" t="s">
        <v>679</v>
      </c>
      <c r="D496" s="247" t="s">
        <v>571</v>
      </c>
    </row>
    <row r="497" spans="1:4" s="178" customFormat="1">
      <c r="A497" s="247" t="s">
        <v>321</v>
      </c>
      <c r="B497" s="247" t="s">
        <v>322</v>
      </c>
      <c r="C497" s="255" t="s">
        <v>679</v>
      </c>
      <c r="D497" s="247" t="s">
        <v>571</v>
      </c>
    </row>
    <row r="498" spans="1:4" s="178" customFormat="1">
      <c r="A498" s="247" t="s">
        <v>323</v>
      </c>
      <c r="B498" s="247" t="s">
        <v>1233</v>
      </c>
      <c r="C498" s="255" t="s">
        <v>674</v>
      </c>
      <c r="D498" s="247" t="s">
        <v>1437</v>
      </c>
    </row>
    <row r="499" spans="1:4" s="178" customFormat="1">
      <c r="A499" s="247" t="s">
        <v>324</v>
      </c>
      <c r="B499" s="247" t="s">
        <v>325</v>
      </c>
      <c r="C499" s="255" t="s">
        <v>679</v>
      </c>
      <c r="D499" s="247" t="s">
        <v>1432</v>
      </c>
    </row>
    <row r="500" spans="1:4" s="178" customFormat="1">
      <c r="A500" s="247" t="s">
        <v>326</v>
      </c>
      <c r="B500" s="247" t="s">
        <v>327</v>
      </c>
      <c r="C500" s="255" t="s">
        <v>679</v>
      </c>
      <c r="D500" s="247" t="s">
        <v>1435</v>
      </c>
    </row>
    <row r="501" spans="1:4" s="178" customFormat="1">
      <c r="A501" s="247" t="s">
        <v>1500</v>
      </c>
      <c r="B501" s="247" t="s">
        <v>1642</v>
      </c>
      <c r="C501" s="255" t="s">
        <v>679</v>
      </c>
      <c r="D501" s="247" t="s">
        <v>571</v>
      </c>
    </row>
    <row r="502" spans="1:4" s="178" customFormat="1">
      <c r="A502" s="247" t="s">
        <v>1219</v>
      </c>
      <c r="B502" s="247" t="s">
        <v>1219</v>
      </c>
      <c r="C502" s="255" t="s">
        <v>679</v>
      </c>
      <c r="D502" s="247" t="s">
        <v>542</v>
      </c>
    </row>
    <row r="503" spans="1:4" s="178" customFormat="1">
      <c r="A503" s="247" t="s">
        <v>328</v>
      </c>
      <c r="B503" s="247" t="s">
        <v>329</v>
      </c>
      <c r="C503" s="255" t="s">
        <v>674</v>
      </c>
      <c r="D503" s="247" t="s">
        <v>1305</v>
      </c>
    </row>
    <row r="504" spans="1:4" s="178" customFormat="1">
      <c r="A504" s="247" t="s">
        <v>330</v>
      </c>
      <c r="B504" s="247" t="s">
        <v>331</v>
      </c>
      <c r="C504" s="255" t="s">
        <v>674</v>
      </c>
      <c r="D504" s="247" t="s">
        <v>1305</v>
      </c>
    </row>
    <row r="505" spans="1:4" s="178" customFormat="1">
      <c r="A505" s="247" t="s">
        <v>332</v>
      </c>
      <c r="B505" s="247" t="s">
        <v>333</v>
      </c>
      <c r="C505" s="255" t="s">
        <v>674</v>
      </c>
      <c r="D505" s="247" t="s">
        <v>542</v>
      </c>
    </row>
    <row r="506" spans="1:4" s="178" customFormat="1">
      <c r="A506" s="247" t="s">
        <v>334</v>
      </c>
      <c r="B506" s="247" t="s">
        <v>335</v>
      </c>
      <c r="C506" s="255" t="s">
        <v>674</v>
      </c>
      <c r="D506" s="247" t="s">
        <v>542</v>
      </c>
    </row>
    <row r="507" spans="1:4" s="178" customFormat="1">
      <c r="A507" s="247" t="s">
        <v>336</v>
      </c>
      <c r="B507" s="247" t="s">
        <v>1234</v>
      </c>
      <c r="C507" s="255" t="s">
        <v>674</v>
      </c>
      <c r="D507" s="247" t="s">
        <v>542</v>
      </c>
    </row>
    <row r="508" spans="1:4" s="178" customFormat="1">
      <c r="A508" s="247" t="s">
        <v>337</v>
      </c>
      <c r="B508" s="247" t="s">
        <v>181</v>
      </c>
      <c r="C508" s="255" t="s">
        <v>674</v>
      </c>
      <c r="D508" s="247" t="s">
        <v>542</v>
      </c>
    </row>
    <row r="509" spans="1:4" s="178" customFormat="1">
      <c r="A509" s="247" t="s">
        <v>182</v>
      </c>
      <c r="B509" s="247" t="s">
        <v>183</v>
      </c>
      <c r="C509" s="255" t="s">
        <v>674</v>
      </c>
      <c r="D509" s="247" t="s">
        <v>542</v>
      </c>
    </row>
    <row r="510" spans="1:4" s="178" customFormat="1">
      <c r="A510" s="247" t="s">
        <v>184</v>
      </c>
      <c r="B510" s="247" t="s">
        <v>185</v>
      </c>
      <c r="C510" s="255" t="s">
        <v>674</v>
      </c>
      <c r="D510" s="247" t="s">
        <v>542</v>
      </c>
    </row>
    <row r="511" spans="1:4" s="178" customFormat="1">
      <c r="A511" s="247" t="s">
        <v>186</v>
      </c>
      <c r="B511" s="247" t="s">
        <v>187</v>
      </c>
      <c r="C511" s="255" t="s">
        <v>674</v>
      </c>
      <c r="D511" s="247" t="s">
        <v>542</v>
      </c>
    </row>
    <row r="512" spans="1:4" s="178" customFormat="1">
      <c r="A512" s="247" t="s">
        <v>188</v>
      </c>
      <c r="B512" s="247" t="s">
        <v>189</v>
      </c>
      <c r="C512" s="255" t="s">
        <v>674</v>
      </c>
      <c r="D512" s="247" t="s">
        <v>542</v>
      </c>
    </row>
    <row r="513" spans="1:4" s="178" customFormat="1">
      <c r="A513" s="247" t="s">
        <v>190</v>
      </c>
      <c r="B513" s="247" t="s">
        <v>191</v>
      </c>
      <c r="C513" s="255" t="s">
        <v>674</v>
      </c>
      <c r="D513" s="247" t="s">
        <v>542</v>
      </c>
    </row>
    <row r="514" spans="1:4" s="178" customFormat="1">
      <c r="A514" s="247" t="s">
        <v>192</v>
      </c>
      <c r="B514" s="247" t="s">
        <v>193</v>
      </c>
      <c r="C514" s="255" t="s">
        <v>674</v>
      </c>
      <c r="D514" s="247" t="s">
        <v>542</v>
      </c>
    </row>
    <row r="515" spans="1:4" s="178" customFormat="1">
      <c r="A515" s="247" t="s">
        <v>194</v>
      </c>
      <c r="B515" s="247" t="s">
        <v>195</v>
      </c>
      <c r="C515" s="255" t="s">
        <v>674</v>
      </c>
      <c r="D515" s="247" t="s">
        <v>542</v>
      </c>
    </row>
    <row r="516" spans="1:4" s="178" customFormat="1">
      <c r="A516" s="247" t="s">
        <v>196</v>
      </c>
      <c r="B516" s="247" t="s">
        <v>197</v>
      </c>
      <c r="C516" s="255" t="s">
        <v>674</v>
      </c>
      <c r="D516" s="247" t="s">
        <v>1437</v>
      </c>
    </row>
    <row r="517" spans="1:4" s="178" customFormat="1">
      <c r="A517" s="247" t="s">
        <v>198</v>
      </c>
      <c r="B517" s="247" t="s">
        <v>199</v>
      </c>
      <c r="C517" s="255" t="s">
        <v>674</v>
      </c>
      <c r="D517" s="247" t="s">
        <v>1437</v>
      </c>
    </row>
    <row r="518" spans="1:4" s="178" customFormat="1">
      <c r="A518" s="247" t="s">
        <v>200</v>
      </c>
      <c r="B518" s="247" t="s">
        <v>201</v>
      </c>
      <c r="C518" s="255" t="s">
        <v>674</v>
      </c>
      <c r="D518" s="247" t="s">
        <v>1437</v>
      </c>
    </row>
    <row r="519" spans="1:4" s="178" customFormat="1">
      <c r="A519" s="247" t="s">
        <v>202</v>
      </c>
      <c r="B519" s="247" t="s">
        <v>203</v>
      </c>
      <c r="C519" s="255" t="s">
        <v>674</v>
      </c>
      <c r="D519" s="247" t="s">
        <v>1305</v>
      </c>
    </row>
    <row r="520" spans="1:4" s="178" customFormat="1">
      <c r="A520" s="247" t="s">
        <v>204</v>
      </c>
      <c r="B520" s="247" t="s">
        <v>205</v>
      </c>
      <c r="C520" s="255" t="s">
        <v>674</v>
      </c>
      <c r="D520" s="247" t="s">
        <v>1305</v>
      </c>
    </row>
    <row r="521" spans="1:4" s="178" customFormat="1">
      <c r="A521" s="247" t="s">
        <v>1288</v>
      </c>
      <c r="B521" s="247" t="s">
        <v>1289</v>
      </c>
      <c r="C521" s="255" t="s">
        <v>674</v>
      </c>
      <c r="D521" s="247" t="s">
        <v>1305</v>
      </c>
    </row>
    <row r="522" spans="1:4" s="178" customFormat="1">
      <c r="A522" s="247" t="s">
        <v>1220</v>
      </c>
      <c r="B522" s="247" t="s">
        <v>1221</v>
      </c>
      <c r="C522" s="255" t="s">
        <v>674</v>
      </c>
      <c r="D522" s="247" t="s">
        <v>542</v>
      </c>
    </row>
    <row r="523" spans="1:4" s="178" customFormat="1">
      <c r="A523" s="247" t="s">
        <v>1222</v>
      </c>
      <c r="B523" s="247" t="s">
        <v>1223</v>
      </c>
      <c r="C523" s="255" t="s">
        <v>674</v>
      </c>
      <c r="D523" s="247" t="s">
        <v>1305</v>
      </c>
    </row>
    <row r="524" spans="1:4" s="178" customFormat="1">
      <c r="A524" s="247" t="s">
        <v>206</v>
      </c>
      <c r="B524" s="247" t="s">
        <v>207</v>
      </c>
      <c r="C524" s="255" t="s">
        <v>674</v>
      </c>
      <c r="D524" s="247" t="s">
        <v>1305</v>
      </c>
    </row>
    <row r="525" spans="1:4" s="178" customFormat="1">
      <c r="A525" s="247" t="s">
        <v>208</v>
      </c>
      <c r="B525" s="247" t="s">
        <v>22</v>
      </c>
      <c r="C525" s="255" t="s">
        <v>674</v>
      </c>
      <c r="D525" s="247" t="s">
        <v>1305</v>
      </c>
    </row>
    <row r="526" spans="1:4" s="178" customFormat="1">
      <c r="A526" s="247" t="s">
        <v>209</v>
      </c>
      <c r="B526" s="247" t="s">
        <v>210</v>
      </c>
      <c r="C526" s="255" t="s">
        <v>674</v>
      </c>
      <c r="D526" s="247" t="s">
        <v>1305</v>
      </c>
    </row>
    <row r="527" spans="1:4" s="178" customFormat="1">
      <c r="A527" s="247" t="s">
        <v>211</v>
      </c>
      <c r="B527" s="247" t="s">
        <v>212</v>
      </c>
      <c r="C527" s="255" t="s">
        <v>674</v>
      </c>
      <c r="D527" s="247" t="s">
        <v>1305</v>
      </c>
    </row>
    <row r="528" spans="1:4" s="178" customFormat="1">
      <c r="A528" s="247" t="s">
        <v>371</v>
      </c>
      <c r="B528" s="247" t="s">
        <v>372</v>
      </c>
      <c r="C528" s="255" t="s">
        <v>674</v>
      </c>
      <c r="D528" s="247" t="s">
        <v>1305</v>
      </c>
    </row>
    <row r="529" spans="1:4" s="178" customFormat="1">
      <c r="A529" s="247" t="s">
        <v>373</v>
      </c>
      <c r="B529" s="247" t="s">
        <v>374</v>
      </c>
      <c r="C529" s="255" t="s">
        <v>674</v>
      </c>
      <c r="D529" s="247" t="s">
        <v>1305</v>
      </c>
    </row>
    <row r="530" spans="1:4" s="178" customFormat="1">
      <c r="A530" s="247" t="s">
        <v>375</v>
      </c>
      <c r="B530" s="247" t="s">
        <v>375</v>
      </c>
      <c r="C530" s="255" t="s">
        <v>674</v>
      </c>
      <c r="D530" s="247" t="s">
        <v>542</v>
      </c>
    </row>
    <row r="531" spans="1:4" s="178" customFormat="1">
      <c r="A531" s="247" t="s">
        <v>376</v>
      </c>
      <c r="B531" s="247" t="s">
        <v>377</v>
      </c>
      <c r="C531" s="255" t="s">
        <v>679</v>
      </c>
      <c r="D531" s="247" t="s">
        <v>1432</v>
      </c>
    </row>
    <row r="532" spans="1:4" s="178" customFormat="1">
      <c r="A532" s="247" t="s">
        <v>378</v>
      </c>
      <c r="B532" s="247" t="s">
        <v>379</v>
      </c>
      <c r="C532" s="255" t="s">
        <v>679</v>
      </c>
      <c r="D532" s="247" t="s">
        <v>1432</v>
      </c>
    </row>
    <row r="533" spans="1:4" s="178" customFormat="1">
      <c r="A533" s="247" t="s">
        <v>1235</v>
      </c>
      <c r="B533" s="247" t="s">
        <v>1236</v>
      </c>
      <c r="C533" s="255" t="s">
        <v>679</v>
      </c>
      <c r="D533" s="247" t="s">
        <v>571</v>
      </c>
    </row>
    <row r="534" spans="1:4" s="178" customFormat="1">
      <c r="A534" s="247" t="s">
        <v>380</v>
      </c>
      <c r="B534" s="247" t="s">
        <v>381</v>
      </c>
      <c r="C534" s="255" t="s">
        <v>674</v>
      </c>
      <c r="D534" s="247" t="s">
        <v>1305</v>
      </c>
    </row>
    <row r="535" spans="1:4" s="178" customFormat="1">
      <c r="A535" s="247" t="s">
        <v>382</v>
      </c>
      <c r="B535" s="247" t="s">
        <v>383</v>
      </c>
      <c r="C535" s="255" t="s">
        <v>674</v>
      </c>
      <c r="D535" s="247" t="s">
        <v>1305</v>
      </c>
    </row>
    <row r="536" spans="1:4" s="178" customFormat="1">
      <c r="A536" s="247" t="s">
        <v>384</v>
      </c>
      <c r="B536" s="247" t="s">
        <v>385</v>
      </c>
      <c r="C536" s="255" t="s">
        <v>679</v>
      </c>
      <c r="D536" s="247" t="s">
        <v>1435</v>
      </c>
    </row>
    <row r="537" spans="1:4" s="178" customFormat="1">
      <c r="A537" s="247" t="s">
        <v>386</v>
      </c>
      <c r="B537" s="247" t="s">
        <v>387</v>
      </c>
      <c r="C537" s="255" t="s">
        <v>679</v>
      </c>
      <c r="D537" s="247" t="s">
        <v>1435</v>
      </c>
    </row>
    <row r="538" spans="1:4" s="178" customFormat="1">
      <c r="A538" s="247" t="s">
        <v>388</v>
      </c>
      <c r="B538" s="247" t="s">
        <v>1237</v>
      </c>
      <c r="C538" s="255" t="s">
        <v>679</v>
      </c>
      <c r="D538" s="247" t="s">
        <v>1435</v>
      </c>
    </row>
    <row r="539" spans="1:4" s="178" customFormat="1">
      <c r="A539" s="247" t="s">
        <v>389</v>
      </c>
      <c r="B539" s="247" t="s">
        <v>389</v>
      </c>
      <c r="C539" s="255" t="s">
        <v>679</v>
      </c>
      <c r="D539" s="247" t="s">
        <v>1435</v>
      </c>
    </row>
    <row r="540" spans="1:4" s="178" customFormat="1">
      <c r="A540" s="247" t="s">
        <v>390</v>
      </c>
      <c r="B540" s="247" t="s">
        <v>391</v>
      </c>
      <c r="C540" s="255" t="s">
        <v>674</v>
      </c>
      <c r="D540" s="247" t="s">
        <v>542</v>
      </c>
    </row>
    <row r="541" spans="1:4" s="178" customFormat="1">
      <c r="A541" s="247" t="s">
        <v>392</v>
      </c>
      <c r="B541" s="247" t="s">
        <v>393</v>
      </c>
      <c r="C541" s="255" t="s">
        <v>679</v>
      </c>
      <c r="D541" s="247" t="s">
        <v>571</v>
      </c>
    </row>
    <row r="542" spans="1:4" s="178" customFormat="1">
      <c r="A542" s="247" t="s">
        <v>394</v>
      </c>
      <c r="B542" s="247" t="s">
        <v>395</v>
      </c>
      <c r="C542" s="255" t="s">
        <v>679</v>
      </c>
      <c r="D542" s="247" t="s">
        <v>571</v>
      </c>
    </row>
    <row r="543" spans="1:4" s="178" customFormat="1">
      <c r="A543" s="247" t="s">
        <v>396</v>
      </c>
      <c r="B543" s="247" t="s">
        <v>397</v>
      </c>
      <c r="C543" s="255" t="s">
        <v>679</v>
      </c>
      <c r="D543" s="247" t="s">
        <v>571</v>
      </c>
    </row>
    <row r="544" spans="1:4" s="178" customFormat="1">
      <c r="A544" s="247" t="s">
        <v>398</v>
      </c>
      <c r="B544" s="247" t="s">
        <v>399</v>
      </c>
      <c r="C544" s="255" t="s">
        <v>679</v>
      </c>
      <c r="D544" s="247" t="s">
        <v>571</v>
      </c>
    </row>
    <row r="545" spans="1:4" s="178" customFormat="1">
      <c r="A545" s="247" t="s">
        <v>23</v>
      </c>
      <c r="B545" s="247" t="s">
        <v>24</v>
      </c>
      <c r="C545" s="255" t="s">
        <v>679</v>
      </c>
      <c r="D545" s="247" t="s">
        <v>571</v>
      </c>
    </row>
    <row r="546" spans="1:4" s="178" customFormat="1">
      <c r="A546" s="247" t="s">
        <v>400</v>
      </c>
      <c r="B546" s="247" t="s">
        <v>1238</v>
      </c>
      <c r="C546" s="255" t="s">
        <v>679</v>
      </c>
      <c r="D546" s="247" t="s">
        <v>571</v>
      </c>
    </row>
    <row r="547" spans="1:4" s="178" customFormat="1">
      <c r="A547" s="247" t="s">
        <v>1290</v>
      </c>
      <c r="B547" s="247" t="s">
        <v>1291</v>
      </c>
      <c r="C547" s="255" t="s">
        <v>679</v>
      </c>
      <c r="D547" s="247" t="s">
        <v>571</v>
      </c>
    </row>
    <row r="548" spans="1:4" s="178" customFormat="1">
      <c r="A548" s="247" t="s">
        <v>401</v>
      </c>
      <c r="B548" s="247" t="s">
        <v>402</v>
      </c>
      <c r="C548" s="255" t="s">
        <v>674</v>
      </c>
      <c r="D548" s="247" t="s">
        <v>1437</v>
      </c>
    </row>
    <row r="549" spans="1:4" s="178" customFormat="1">
      <c r="A549" s="247" t="s">
        <v>403</v>
      </c>
      <c r="B549" s="247" t="s">
        <v>1355</v>
      </c>
      <c r="C549" s="255" t="s">
        <v>674</v>
      </c>
      <c r="D549" s="247" t="s">
        <v>542</v>
      </c>
    </row>
    <row r="550" spans="1:4" s="178" customFormat="1">
      <c r="A550" s="247" t="s">
        <v>404</v>
      </c>
      <c r="B550" s="247" t="s">
        <v>405</v>
      </c>
      <c r="C550" s="255" t="s">
        <v>674</v>
      </c>
      <c r="D550" s="247" t="s">
        <v>1305</v>
      </c>
    </row>
    <row r="551" spans="1:4" s="178" customFormat="1">
      <c r="A551" s="247" t="s">
        <v>406</v>
      </c>
      <c r="B551" s="247" t="s">
        <v>407</v>
      </c>
      <c r="C551" s="255" t="s">
        <v>674</v>
      </c>
      <c r="D551" s="247" t="s">
        <v>1305</v>
      </c>
    </row>
    <row r="552" spans="1:4" s="178" customFormat="1">
      <c r="A552" s="247" t="s">
        <v>1501</v>
      </c>
      <c r="B552" s="247" t="s">
        <v>1502</v>
      </c>
      <c r="C552" s="255" t="s">
        <v>679</v>
      </c>
      <c r="D552" s="247" t="s">
        <v>542</v>
      </c>
    </row>
    <row r="553" spans="1:4" s="178" customFormat="1">
      <c r="A553" s="252" t="s">
        <v>1503</v>
      </c>
      <c r="B553" s="252" t="s">
        <v>1504</v>
      </c>
      <c r="C553" s="261" t="s">
        <v>674</v>
      </c>
      <c r="D553" s="253" t="s">
        <v>1437</v>
      </c>
    </row>
    <row r="554" spans="1:4" s="178" customFormat="1">
      <c r="A554" s="247" t="s">
        <v>408</v>
      </c>
      <c r="B554" s="247" t="s">
        <v>1239</v>
      </c>
      <c r="C554" s="255" t="s">
        <v>674</v>
      </c>
      <c r="D554" s="247" t="s">
        <v>1437</v>
      </c>
    </row>
    <row r="555" spans="1:4" s="178" customFormat="1">
      <c r="A555" s="247" t="s">
        <v>1382</v>
      </c>
      <c r="B555" s="247" t="s">
        <v>1383</v>
      </c>
      <c r="C555" s="255" t="s">
        <v>679</v>
      </c>
      <c r="D555" s="247" t="s">
        <v>571</v>
      </c>
    </row>
    <row r="556" spans="1:4" s="178" customFormat="1">
      <c r="A556" s="247" t="s">
        <v>1384</v>
      </c>
      <c r="B556" s="247" t="s">
        <v>1385</v>
      </c>
      <c r="C556" s="255" t="s">
        <v>679</v>
      </c>
      <c r="D556" s="247" t="s">
        <v>571</v>
      </c>
    </row>
    <row r="557" spans="1:4" s="178" customFormat="1">
      <c r="A557" s="247" t="s">
        <v>409</v>
      </c>
      <c r="B557" s="247" t="s">
        <v>1240</v>
      </c>
      <c r="C557" s="255" t="s">
        <v>679</v>
      </c>
      <c r="D557" s="247" t="s">
        <v>571</v>
      </c>
    </row>
    <row r="558" spans="1:4" s="178" customFormat="1">
      <c r="A558" s="247" t="s">
        <v>410</v>
      </c>
      <c r="B558" s="247" t="s">
        <v>1241</v>
      </c>
      <c r="C558" s="255" t="s">
        <v>679</v>
      </c>
      <c r="D558" s="247" t="s">
        <v>571</v>
      </c>
    </row>
    <row r="559" spans="1:4" s="178" customFormat="1">
      <c r="A559" s="247" t="s">
        <v>412</v>
      </c>
      <c r="B559" s="247" t="s">
        <v>1242</v>
      </c>
      <c r="C559" s="255" t="s">
        <v>679</v>
      </c>
      <c r="D559" s="247" t="s">
        <v>571</v>
      </c>
    </row>
    <row r="560" spans="1:4" s="178" customFormat="1">
      <c r="A560" s="247" t="s">
        <v>413</v>
      </c>
      <c r="B560" s="247" t="s">
        <v>260</v>
      </c>
      <c r="C560" s="255" t="s">
        <v>674</v>
      </c>
      <c r="D560" s="247" t="s">
        <v>542</v>
      </c>
    </row>
    <row r="561" spans="1:4" s="178" customFormat="1">
      <c r="A561" s="247" t="s">
        <v>261</v>
      </c>
      <c r="B561" s="247" t="s">
        <v>262</v>
      </c>
      <c r="C561" s="255" t="s">
        <v>674</v>
      </c>
      <c r="D561" s="247" t="s">
        <v>542</v>
      </c>
    </row>
    <row r="562" spans="1:4" s="178" customFormat="1">
      <c r="A562" s="247" t="s">
        <v>263</v>
      </c>
      <c r="B562" s="247" t="s">
        <v>264</v>
      </c>
      <c r="C562" s="255" t="s">
        <v>679</v>
      </c>
      <c r="D562" s="247" t="s">
        <v>1432</v>
      </c>
    </row>
    <row r="563" spans="1:4" s="178" customFormat="1">
      <c r="A563" s="247" t="s">
        <v>265</v>
      </c>
      <c r="B563" s="247" t="s">
        <v>266</v>
      </c>
      <c r="C563" s="255" t="s">
        <v>674</v>
      </c>
      <c r="D563" s="247" t="s">
        <v>542</v>
      </c>
    </row>
    <row r="564" spans="1:4" s="178" customFormat="1">
      <c r="A564" s="247" t="s">
        <v>267</v>
      </c>
      <c r="B564" s="247" t="s">
        <v>1386</v>
      </c>
      <c r="C564" s="255" t="s">
        <v>674</v>
      </c>
      <c r="D564" s="247" t="s">
        <v>1305</v>
      </c>
    </row>
    <row r="565" spans="1:4" s="178" customFormat="1">
      <c r="A565" s="247" t="s">
        <v>268</v>
      </c>
      <c r="B565" s="247" t="s">
        <v>269</v>
      </c>
      <c r="C565" s="255" t="s">
        <v>679</v>
      </c>
      <c r="D565" s="247" t="s">
        <v>571</v>
      </c>
    </row>
    <row r="566" spans="1:4" s="178" customFormat="1">
      <c r="A566" s="247" t="s">
        <v>1535</v>
      </c>
      <c r="B566" s="247" t="s">
        <v>1643</v>
      </c>
      <c r="C566" s="256" t="s">
        <v>679</v>
      </c>
      <c r="D566" s="248" t="s">
        <v>571</v>
      </c>
    </row>
    <row r="567" spans="1:4" s="178" customFormat="1">
      <c r="A567" s="247" t="s">
        <v>270</v>
      </c>
      <c r="B567" s="247" t="s">
        <v>271</v>
      </c>
      <c r="C567" s="255" t="s">
        <v>674</v>
      </c>
      <c r="D567" s="247" t="s">
        <v>542</v>
      </c>
    </row>
    <row r="568" spans="1:4" s="178" customFormat="1">
      <c r="A568" s="247" t="s">
        <v>1387</v>
      </c>
      <c r="B568" s="247" t="s">
        <v>1388</v>
      </c>
      <c r="C568" s="255" t="s">
        <v>679</v>
      </c>
      <c r="D568" s="247" t="s">
        <v>1435</v>
      </c>
    </row>
    <row r="569" spans="1:4" s="178" customFormat="1">
      <c r="A569" s="247" t="s">
        <v>1224</v>
      </c>
      <c r="B569" s="247" t="s">
        <v>1225</v>
      </c>
      <c r="C569" s="255" t="s">
        <v>679</v>
      </c>
      <c r="D569" s="247" t="s">
        <v>1435</v>
      </c>
    </row>
    <row r="570" spans="1:4" s="178" customFormat="1">
      <c r="A570" s="247" t="s">
        <v>272</v>
      </c>
      <c r="B570" s="247" t="s">
        <v>1243</v>
      </c>
      <c r="C570" s="255" t="s">
        <v>679</v>
      </c>
      <c r="D570" s="247" t="s">
        <v>1435</v>
      </c>
    </row>
    <row r="571" spans="1:4" s="178" customFormat="1">
      <c r="A571" s="247" t="s">
        <v>273</v>
      </c>
      <c r="B571" s="247" t="s">
        <v>1244</v>
      </c>
      <c r="C571" s="255" t="s">
        <v>679</v>
      </c>
      <c r="D571" s="247" t="s">
        <v>1435</v>
      </c>
    </row>
    <row r="572" spans="1:4" s="178" customFormat="1">
      <c r="A572" s="247" t="s">
        <v>1397</v>
      </c>
      <c r="B572" s="247" t="s">
        <v>1398</v>
      </c>
      <c r="C572" s="255" t="s">
        <v>679</v>
      </c>
      <c r="D572" s="247" t="s">
        <v>1435</v>
      </c>
    </row>
    <row r="573" spans="1:4" s="178" customFormat="1">
      <c r="A573" s="247" t="s">
        <v>274</v>
      </c>
      <c r="B573" s="247" t="s">
        <v>275</v>
      </c>
      <c r="C573" s="255" t="s">
        <v>679</v>
      </c>
      <c r="D573" s="247" t="s">
        <v>1435</v>
      </c>
    </row>
    <row r="574" spans="1:4" s="178" customFormat="1">
      <c r="A574" s="247" t="s">
        <v>276</v>
      </c>
      <c r="B574" s="247" t="s">
        <v>277</v>
      </c>
      <c r="C574" s="255" t="s">
        <v>679</v>
      </c>
      <c r="D574" s="247" t="s">
        <v>571</v>
      </c>
    </row>
    <row r="575" spans="1:4" s="178" customFormat="1">
      <c r="A575" s="247" t="s">
        <v>278</v>
      </c>
      <c r="B575" s="247" t="s">
        <v>279</v>
      </c>
      <c r="C575" s="255" t="s">
        <v>679</v>
      </c>
      <c r="D575" s="247" t="s">
        <v>571</v>
      </c>
    </row>
    <row r="576" spans="1:4" s="178" customFormat="1">
      <c r="A576" s="247" t="s">
        <v>280</v>
      </c>
      <c r="B576" s="247" t="s">
        <v>1245</v>
      </c>
      <c r="C576" s="255" t="s">
        <v>679</v>
      </c>
      <c r="D576" s="247" t="s">
        <v>571</v>
      </c>
    </row>
    <row r="577" spans="1:4" s="178" customFormat="1">
      <c r="A577" s="247" t="s">
        <v>25</v>
      </c>
      <c r="B577" s="247" t="s">
        <v>26</v>
      </c>
      <c r="C577" s="255" t="s">
        <v>679</v>
      </c>
      <c r="D577" s="247" t="s">
        <v>571</v>
      </c>
    </row>
    <row r="578" spans="1:4" s="178" customFormat="1">
      <c r="A578" s="247" t="s">
        <v>281</v>
      </c>
      <c r="B578" s="247" t="s">
        <v>282</v>
      </c>
      <c r="C578" s="255" t="s">
        <v>679</v>
      </c>
      <c r="D578" s="247" t="s">
        <v>571</v>
      </c>
    </row>
    <row r="579" spans="1:4" s="178" customFormat="1">
      <c r="A579" s="247" t="s">
        <v>283</v>
      </c>
      <c r="B579" s="247" t="s">
        <v>284</v>
      </c>
      <c r="C579" s="255" t="s">
        <v>679</v>
      </c>
      <c r="D579" s="247" t="s">
        <v>571</v>
      </c>
    </row>
    <row r="580" spans="1:4" s="178" customFormat="1">
      <c r="A580" s="247" t="s">
        <v>1505</v>
      </c>
      <c r="B580" s="247" t="s">
        <v>1644</v>
      </c>
      <c r="C580" s="255" t="s">
        <v>674</v>
      </c>
      <c r="D580" s="247" t="s">
        <v>1305</v>
      </c>
    </row>
    <row r="581" spans="1:4" s="178" customFormat="1">
      <c r="A581" s="247" t="s">
        <v>27</v>
      </c>
      <c r="B581" s="247" t="s">
        <v>28</v>
      </c>
      <c r="C581" s="255" t="s">
        <v>674</v>
      </c>
      <c r="D581" s="247" t="s">
        <v>1305</v>
      </c>
    </row>
    <row r="582" spans="1:4" s="178" customFormat="1">
      <c r="A582" s="247" t="s">
        <v>29</v>
      </c>
      <c r="B582" s="247" t="s">
        <v>30</v>
      </c>
      <c r="C582" s="255" t="s">
        <v>674</v>
      </c>
      <c r="D582" s="247" t="s">
        <v>1305</v>
      </c>
    </row>
    <row r="583" spans="1:4" s="178" customFormat="1">
      <c r="A583" s="247" t="s">
        <v>285</v>
      </c>
      <c r="B583" s="247" t="s">
        <v>1246</v>
      </c>
      <c r="C583" s="255" t="s">
        <v>679</v>
      </c>
      <c r="D583" s="247" t="s">
        <v>542</v>
      </c>
    </row>
    <row r="584" spans="1:4" s="178" customFormat="1">
      <c r="A584" s="247" t="s">
        <v>286</v>
      </c>
      <c r="B584" s="247" t="s">
        <v>1247</v>
      </c>
      <c r="C584" s="255" t="s">
        <v>679</v>
      </c>
      <c r="D584" s="247" t="s">
        <v>542</v>
      </c>
    </row>
    <row r="585" spans="1:4" s="178" customFormat="1">
      <c r="A585" s="247" t="s">
        <v>287</v>
      </c>
      <c r="B585" s="247" t="s">
        <v>1248</v>
      </c>
      <c r="C585" s="255" t="s">
        <v>674</v>
      </c>
      <c r="D585" s="247" t="s">
        <v>1437</v>
      </c>
    </row>
    <row r="586" spans="1:4" s="178" customFormat="1">
      <c r="A586" s="247" t="s">
        <v>288</v>
      </c>
      <c r="B586" s="247" t="s">
        <v>1249</v>
      </c>
      <c r="C586" s="255" t="s">
        <v>679</v>
      </c>
      <c r="D586" s="247" t="s">
        <v>542</v>
      </c>
    </row>
    <row r="587" spans="1:4" s="178" customFormat="1">
      <c r="A587" s="247" t="s">
        <v>1506</v>
      </c>
      <c r="B587" s="247" t="s">
        <v>1645</v>
      </c>
      <c r="C587" s="255" t="s">
        <v>679</v>
      </c>
      <c r="D587" s="247" t="s">
        <v>571</v>
      </c>
    </row>
    <row r="588" spans="1:4" s="178" customFormat="1">
      <c r="A588" s="247" t="s">
        <v>1507</v>
      </c>
      <c r="B588" s="247" t="s">
        <v>1646</v>
      </c>
      <c r="C588" s="255" t="s">
        <v>679</v>
      </c>
      <c r="D588" s="247" t="s">
        <v>571</v>
      </c>
    </row>
    <row r="589" spans="1:4" s="178" customFormat="1">
      <c r="A589" s="247" t="s">
        <v>1508</v>
      </c>
      <c r="B589" s="247" t="s">
        <v>1647</v>
      </c>
      <c r="C589" s="255" t="s">
        <v>679</v>
      </c>
      <c r="D589" s="247" t="s">
        <v>571</v>
      </c>
    </row>
    <row r="590" spans="1:4" s="178" customFormat="1">
      <c r="A590" s="247" t="s">
        <v>1509</v>
      </c>
      <c r="B590" s="247" t="s">
        <v>1648</v>
      </c>
      <c r="C590" s="255" t="s">
        <v>679</v>
      </c>
      <c r="D590" s="247" t="s">
        <v>571</v>
      </c>
    </row>
    <row r="591" spans="1:4">
      <c r="A591" s="247" t="s">
        <v>1510</v>
      </c>
      <c r="B591" s="247" t="s">
        <v>1649</v>
      </c>
      <c r="C591" s="255" t="s">
        <v>679</v>
      </c>
      <c r="D591" s="247" t="s">
        <v>571</v>
      </c>
    </row>
    <row r="592" spans="1:4">
      <c r="A592" s="247" t="s">
        <v>1511</v>
      </c>
      <c r="B592" s="247" t="s">
        <v>1650</v>
      </c>
      <c r="C592" s="255" t="s">
        <v>679</v>
      </c>
      <c r="D592" s="247" t="s">
        <v>571</v>
      </c>
    </row>
    <row r="593" spans="1:4">
      <c r="A593" s="247" t="s">
        <v>1512</v>
      </c>
      <c r="B593" s="247" t="s">
        <v>1651</v>
      </c>
      <c r="C593" s="255" t="s">
        <v>679</v>
      </c>
      <c r="D593" s="247" t="s">
        <v>571</v>
      </c>
    </row>
    <row r="594" spans="1:4">
      <c r="A594" s="247" t="s">
        <v>1513</v>
      </c>
      <c r="B594" s="247" t="s">
        <v>1652</v>
      </c>
      <c r="C594" s="255" t="s">
        <v>679</v>
      </c>
      <c r="D594" s="247" t="s">
        <v>571</v>
      </c>
    </row>
    <row r="595" spans="1:4">
      <c r="A595" s="247" t="s">
        <v>458</v>
      </c>
      <c r="B595" s="247" t="s">
        <v>459</v>
      </c>
      <c r="C595" s="255" t="s">
        <v>674</v>
      </c>
      <c r="D595" s="247" t="s">
        <v>1305</v>
      </c>
    </row>
    <row r="596" spans="1:4">
      <c r="A596" s="247" t="s">
        <v>1356</v>
      </c>
      <c r="B596" s="247" t="s">
        <v>1357</v>
      </c>
      <c r="C596" s="255" t="s">
        <v>674</v>
      </c>
      <c r="D596" s="247" t="s">
        <v>1305</v>
      </c>
    </row>
    <row r="597" spans="1:4">
      <c r="A597" s="247" t="s">
        <v>1399</v>
      </c>
      <c r="B597" s="247" t="s">
        <v>1400</v>
      </c>
      <c r="C597" s="255" t="s">
        <v>674</v>
      </c>
      <c r="D597" s="247" t="s">
        <v>542</v>
      </c>
    </row>
    <row r="598" spans="1:4">
      <c r="A598" s="247" t="s">
        <v>460</v>
      </c>
      <c r="B598" s="247" t="s">
        <v>461</v>
      </c>
      <c r="C598" s="255" t="s">
        <v>674</v>
      </c>
      <c r="D598" s="247" t="s">
        <v>542</v>
      </c>
    </row>
    <row r="599" spans="1:4">
      <c r="A599" s="247" t="s">
        <v>462</v>
      </c>
      <c r="B599" s="247" t="s">
        <v>463</v>
      </c>
      <c r="C599" s="255" t="s">
        <v>674</v>
      </c>
      <c r="D599" s="247" t="s">
        <v>1305</v>
      </c>
    </row>
    <row r="600" spans="1:4">
      <c r="A600" s="247" t="s">
        <v>464</v>
      </c>
      <c r="B600" s="247" t="s">
        <v>1250</v>
      </c>
      <c r="C600" s="255" t="s">
        <v>674</v>
      </c>
      <c r="D600" s="247" t="s">
        <v>542</v>
      </c>
    </row>
    <row r="601" spans="1:4">
      <c r="A601" s="247" t="s">
        <v>465</v>
      </c>
      <c r="B601" s="247" t="s">
        <v>1251</v>
      </c>
      <c r="C601" s="255" t="s">
        <v>674</v>
      </c>
      <c r="D601" s="247" t="s">
        <v>542</v>
      </c>
    </row>
    <row r="602" spans="1:4">
      <c r="A602" s="247" t="s">
        <v>1514</v>
      </c>
      <c r="B602" s="247" t="s">
        <v>1653</v>
      </c>
      <c r="C602" s="255" t="s">
        <v>679</v>
      </c>
      <c r="D602" s="247" t="s">
        <v>1432</v>
      </c>
    </row>
    <row r="603" spans="1:4">
      <c r="A603" s="247" t="s">
        <v>466</v>
      </c>
      <c r="B603" s="247" t="s">
        <v>1252</v>
      </c>
      <c r="C603" s="255" t="s">
        <v>674</v>
      </c>
      <c r="D603" s="247" t="s">
        <v>1305</v>
      </c>
    </row>
    <row r="604" spans="1:4" s="177" customFormat="1" ht="15" customHeight="1">
      <c r="A604" s="247" t="s">
        <v>467</v>
      </c>
      <c r="B604" s="247" t="s">
        <v>1253</v>
      </c>
      <c r="C604" s="255" t="s">
        <v>679</v>
      </c>
      <c r="D604" s="247" t="s">
        <v>1435</v>
      </c>
    </row>
    <row r="605" spans="1:4" s="177" customFormat="1" ht="15" customHeight="1">
      <c r="A605" s="247" t="s">
        <v>468</v>
      </c>
      <c r="B605" s="247" t="s">
        <v>1254</v>
      </c>
      <c r="C605" s="255" t="s">
        <v>679</v>
      </c>
      <c r="D605" s="247" t="s">
        <v>1435</v>
      </c>
    </row>
    <row r="606" spans="1:4" s="177" customFormat="1" ht="15" customHeight="1">
      <c r="A606" s="247" t="s">
        <v>469</v>
      </c>
      <c r="B606" s="247" t="s">
        <v>1255</v>
      </c>
      <c r="C606" s="255" t="s">
        <v>679</v>
      </c>
      <c r="D606" s="247" t="s">
        <v>1435</v>
      </c>
    </row>
    <row r="607" spans="1:4">
      <c r="A607" s="247" t="s">
        <v>470</v>
      </c>
      <c r="B607" s="247" t="s">
        <v>1256</v>
      </c>
      <c r="C607" s="255" t="s">
        <v>679</v>
      </c>
      <c r="D607" s="247" t="s">
        <v>1435</v>
      </c>
    </row>
    <row r="608" spans="1:4">
      <c r="A608" s="247" t="s">
        <v>471</v>
      </c>
      <c r="B608" s="247" t="s">
        <v>472</v>
      </c>
      <c r="C608" s="255" t="s">
        <v>674</v>
      </c>
      <c r="D608" s="247" t="s">
        <v>1305</v>
      </c>
    </row>
    <row r="609" spans="1:4">
      <c r="A609" s="247" t="s">
        <v>473</v>
      </c>
      <c r="B609" s="247" t="s">
        <v>474</v>
      </c>
      <c r="C609" s="255" t="s">
        <v>674</v>
      </c>
      <c r="D609" s="247" t="s">
        <v>1305</v>
      </c>
    </row>
    <row r="610" spans="1:4">
      <c r="A610" s="247" t="s">
        <v>475</v>
      </c>
      <c r="B610" s="247" t="s">
        <v>476</v>
      </c>
      <c r="C610" s="255" t="s">
        <v>674</v>
      </c>
      <c r="D610" s="247" t="s">
        <v>542</v>
      </c>
    </row>
    <row r="611" spans="1:4">
      <c r="A611" s="247" t="s">
        <v>477</v>
      </c>
      <c r="B611" s="247" t="s">
        <v>478</v>
      </c>
      <c r="C611" s="255" t="s">
        <v>674</v>
      </c>
      <c r="D611" s="247" t="s">
        <v>1305</v>
      </c>
    </row>
    <row r="612" spans="1:4">
      <c r="A612" s="247" t="s">
        <v>479</v>
      </c>
      <c r="B612" s="247" t="s">
        <v>480</v>
      </c>
      <c r="C612" s="255" t="s">
        <v>674</v>
      </c>
      <c r="D612" s="247" t="s">
        <v>1305</v>
      </c>
    </row>
    <row r="613" spans="1:4">
      <c r="A613" s="247" t="s">
        <v>481</v>
      </c>
      <c r="B613" s="247" t="s">
        <v>1358</v>
      </c>
      <c r="C613" s="255" t="s">
        <v>674</v>
      </c>
      <c r="D613" s="247" t="s">
        <v>542</v>
      </c>
    </row>
    <row r="614" spans="1:4">
      <c r="A614" s="247" t="s">
        <v>1257</v>
      </c>
      <c r="B614" s="247" t="s">
        <v>1257</v>
      </c>
      <c r="C614" s="255" t="s">
        <v>674</v>
      </c>
      <c r="D614" s="247" t="s">
        <v>542</v>
      </c>
    </row>
    <row r="615" spans="1:4">
      <c r="A615" s="247" t="s">
        <v>482</v>
      </c>
      <c r="B615" s="247" t="s">
        <v>1359</v>
      </c>
      <c r="C615" s="255" t="s">
        <v>674</v>
      </c>
      <c r="D615" s="247" t="s">
        <v>1305</v>
      </c>
    </row>
    <row r="616" spans="1:4">
      <c r="A616" s="247" t="s">
        <v>483</v>
      </c>
      <c r="B616" s="247" t="s">
        <v>1360</v>
      </c>
      <c r="C616" s="255" t="s">
        <v>674</v>
      </c>
      <c r="D616" s="247" t="s">
        <v>542</v>
      </c>
    </row>
    <row r="617" spans="1:4">
      <c r="A617" s="247" t="s">
        <v>484</v>
      </c>
      <c r="B617" s="247" t="s">
        <v>485</v>
      </c>
      <c r="C617" s="255" t="s">
        <v>674</v>
      </c>
      <c r="D617" s="247" t="s">
        <v>542</v>
      </c>
    </row>
    <row r="618" spans="1:4">
      <c r="A618" s="247" t="s">
        <v>1292</v>
      </c>
      <c r="B618" s="247" t="s">
        <v>1361</v>
      </c>
      <c r="C618" s="255" t="s">
        <v>674</v>
      </c>
      <c r="D618" s="247" t="s">
        <v>1305</v>
      </c>
    </row>
    <row r="619" spans="1:4">
      <c r="A619" s="247" t="s">
        <v>486</v>
      </c>
      <c r="B619" s="247" t="s">
        <v>1362</v>
      </c>
      <c r="C619" s="255" t="s">
        <v>674</v>
      </c>
      <c r="D619" s="247" t="s">
        <v>542</v>
      </c>
    </row>
    <row r="620" spans="1:4">
      <c r="A620" s="247" t="s">
        <v>487</v>
      </c>
      <c r="B620" s="247" t="s">
        <v>488</v>
      </c>
      <c r="C620" s="255" t="s">
        <v>674</v>
      </c>
      <c r="D620" s="247" t="s">
        <v>1305</v>
      </c>
    </row>
    <row r="621" spans="1:4">
      <c r="A621" s="247" t="s">
        <v>489</v>
      </c>
      <c r="B621" s="247" t="s">
        <v>1258</v>
      </c>
      <c r="C621" s="255" t="s">
        <v>679</v>
      </c>
      <c r="D621" s="247" t="s">
        <v>1435</v>
      </c>
    </row>
    <row r="622" spans="1:4">
      <c r="A622" s="247" t="s">
        <v>490</v>
      </c>
      <c r="B622" s="247" t="s">
        <v>491</v>
      </c>
      <c r="C622" s="255" t="s">
        <v>679</v>
      </c>
      <c r="D622" s="247" t="s">
        <v>1435</v>
      </c>
    </row>
    <row r="623" spans="1:4">
      <c r="A623" s="247" t="s">
        <v>492</v>
      </c>
      <c r="B623" s="247" t="s">
        <v>338</v>
      </c>
      <c r="C623" s="255" t="s">
        <v>679</v>
      </c>
      <c r="D623" s="247" t="s">
        <v>1435</v>
      </c>
    </row>
    <row r="624" spans="1:4">
      <c r="A624" s="247" t="s">
        <v>339</v>
      </c>
      <c r="B624" s="247" t="s">
        <v>340</v>
      </c>
      <c r="C624" s="255" t="s">
        <v>674</v>
      </c>
      <c r="D624" s="247" t="s">
        <v>1437</v>
      </c>
    </row>
    <row r="625" spans="1:4">
      <c r="A625" s="247" t="s">
        <v>341</v>
      </c>
      <c r="B625" s="247" t="s">
        <v>342</v>
      </c>
      <c r="C625" s="255" t="s">
        <v>674</v>
      </c>
      <c r="D625" s="247" t="s">
        <v>1305</v>
      </c>
    </row>
    <row r="626" spans="1:4">
      <c r="A626" s="247" t="s">
        <v>343</v>
      </c>
      <c r="B626" s="247" t="s">
        <v>344</v>
      </c>
      <c r="C626" s="255" t="s">
        <v>674</v>
      </c>
      <c r="D626" s="247" t="s">
        <v>1437</v>
      </c>
    </row>
    <row r="627" spans="1:4">
      <c r="A627" s="247" t="s">
        <v>345</v>
      </c>
      <c r="B627" s="247" t="s">
        <v>346</v>
      </c>
      <c r="C627" s="255" t="s">
        <v>674</v>
      </c>
      <c r="D627" s="247" t="s">
        <v>1305</v>
      </c>
    </row>
    <row r="628" spans="1:4">
      <c r="A628" s="247" t="s">
        <v>347</v>
      </c>
      <c r="B628" s="247" t="s">
        <v>348</v>
      </c>
      <c r="C628" s="255" t="s">
        <v>674</v>
      </c>
      <c r="D628" s="247" t="s">
        <v>1305</v>
      </c>
    </row>
    <row r="629" spans="1:4">
      <c r="A629" s="247" t="s">
        <v>349</v>
      </c>
      <c r="B629" s="247" t="s">
        <v>350</v>
      </c>
      <c r="C629" s="255" t="s">
        <v>674</v>
      </c>
      <c r="D629" s="247" t="s">
        <v>1437</v>
      </c>
    </row>
    <row r="630" spans="1:4">
      <c r="A630" s="247" t="s">
        <v>351</v>
      </c>
      <c r="B630" s="247" t="s">
        <v>352</v>
      </c>
      <c r="C630" s="255" t="s">
        <v>674</v>
      </c>
      <c r="D630" s="247" t="s">
        <v>1305</v>
      </c>
    </row>
    <row r="631" spans="1:4">
      <c r="A631" s="247" t="s">
        <v>31</v>
      </c>
      <c r="B631" s="247" t="s">
        <v>32</v>
      </c>
      <c r="C631" s="255" t="s">
        <v>674</v>
      </c>
      <c r="D631" s="247" t="s">
        <v>1305</v>
      </c>
    </row>
    <row r="632" spans="1:4">
      <c r="A632" s="247" t="s">
        <v>353</v>
      </c>
      <c r="B632" s="247" t="s">
        <v>354</v>
      </c>
      <c r="C632" s="255" t="s">
        <v>674</v>
      </c>
      <c r="D632" s="247" t="s">
        <v>542</v>
      </c>
    </row>
    <row r="633" spans="1:4">
      <c r="A633" s="247" t="s">
        <v>355</v>
      </c>
      <c r="B633" s="247" t="s">
        <v>1259</v>
      </c>
      <c r="C633" s="255" t="s">
        <v>674</v>
      </c>
      <c r="D633" s="247" t="s">
        <v>542</v>
      </c>
    </row>
    <row r="634" spans="1:4">
      <c r="A634" s="247" t="s">
        <v>356</v>
      </c>
      <c r="B634" s="247" t="s">
        <v>1260</v>
      </c>
      <c r="C634" s="255" t="s">
        <v>674</v>
      </c>
      <c r="D634" s="247" t="s">
        <v>542</v>
      </c>
    </row>
    <row r="635" spans="1:4">
      <c r="A635" s="247" t="s">
        <v>357</v>
      </c>
      <c r="B635" s="247" t="s">
        <v>1261</v>
      </c>
      <c r="C635" s="255" t="s">
        <v>679</v>
      </c>
      <c r="D635" s="247" t="s">
        <v>1435</v>
      </c>
    </row>
    <row r="636" spans="1:4">
      <c r="A636" s="247" t="s">
        <v>358</v>
      </c>
      <c r="B636" s="247" t="s">
        <v>359</v>
      </c>
      <c r="C636" s="255" t="s">
        <v>674</v>
      </c>
      <c r="D636" s="247" t="s">
        <v>1305</v>
      </c>
    </row>
    <row r="637" spans="1:4">
      <c r="A637" s="247" t="s">
        <v>360</v>
      </c>
      <c r="B637" s="247" t="s">
        <v>361</v>
      </c>
      <c r="C637" s="255" t="s">
        <v>674</v>
      </c>
      <c r="D637" s="247" t="s">
        <v>542</v>
      </c>
    </row>
    <row r="638" spans="1:4">
      <c r="A638" s="247" t="s">
        <v>362</v>
      </c>
      <c r="B638" s="247" t="s">
        <v>363</v>
      </c>
      <c r="C638" s="255" t="s">
        <v>674</v>
      </c>
      <c r="D638" s="247" t="s">
        <v>1305</v>
      </c>
    </row>
    <row r="639" spans="1:4">
      <c r="A639" s="247" t="s">
        <v>1293</v>
      </c>
      <c r="B639" s="247" t="s">
        <v>1654</v>
      </c>
      <c r="C639" s="255" t="s">
        <v>679</v>
      </c>
      <c r="D639" s="247" t="s">
        <v>1435</v>
      </c>
    </row>
    <row r="640" spans="1:4">
      <c r="A640" s="247" t="s">
        <v>366</v>
      </c>
      <c r="B640" s="247" t="s">
        <v>367</v>
      </c>
      <c r="C640" s="255" t="s">
        <v>679</v>
      </c>
      <c r="D640" s="247" t="s">
        <v>1432</v>
      </c>
    </row>
    <row r="641" spans="1:4">
      <c r="A641" s="247" t="s">
        <v>368</v>
      </c>
      <c r="B641" s="247" t="s">
        <v>369</v>
      </c>
      <c r="C641" s="255" t="s">
        <v>674</v>
      </c>
      <c r="D641" s="247" t="s">
        <v>542</v>
      </c>
    </row>
    <row r="642" spans="1:4">
      <c r="A642" s="247" t="s">
        <v>370</v>
      </c>
      <c r="B642" s="247" t="s">
        <v>522</v>
      </c>
      <c r="C642" s="255" t="s">
        <v>674</v>
      </c>
      <c r="D642" s="247" t="s">
        <v>542</v>
      </c>
    </row>
    <row r="643" spans="1:4">
      <c r="A643" s="247" t="s">
        <v>524</v>
      </c>
      <c r="B643" s="247" t="s">
        <v>525</v>
      </c>
      <c r="C643" s="255" t="s">
        <v>674</v>
      </c>
      <c r="D643" s="247" t="s">
        <v>1437</v>
      </c>
    </row>
    <row r="644" spans="1:4">
      <c r="A644" s="247" t="s">
        <v>523</v>
      </c>
      <c r="B644" s="247" t="s">
        <v>523</v>
      </c>
      <c r="C644" s="255" t="s">
        <v>679</v>
      </c>
      <c r="D644" s="247" t="s">
        <v>571</v>
      </c>
    </row>
    <row r="645" spans="1:4">
      <c r="A645" s="247" t="s">
        <v>526</v>
      </c>
      <c r="B645" s="247" t="s">
        <v>527</v>
      </c>
      <c r="C645" s="255" t="s">
        <v>674</v>
      </c>
      <c r="D645" s="247" t="s">
        <v>542</v>
      </c>
    </row>
    <row r="646" spans="1:4">
      <c r="A646" s="247" t="s">
        <v>528</v>
      </c>
      <c r="B646" s="247" t="s">
        <v>529</v>
      </c>
      <c r="C646" s="255" t="s">
        <v>674</v>
      </c>
      <c r="D646" s="247" t="s">
        <v>542</v>
      </c>
    </row>
    <row r="647" spans="1:4">
      <c r="A647" s="247" t="s">
        <v>530</v>
      </c>
      <c r="B647" s="247" t="s">
        <v>531</v>
      </c>
      <c r="C647" s="255" t="s">
        <v>674</v>
      </c>
      <c r="D647" s="247" t="s">
        <v>542</v>
      </c>
    </row>
    <row r="648" spans="1:4">
      <c r="A648" s="247" t="s">
        <v>532</v>
      </c>
      <c r="B648" s="247" t="s">
        <v>533</v>
      </c>
      <c r="C648" s="255" t="s">
        <v>674</v>
      </c>
      <c r="D648" s="247" t="s">
        <v>1305</v>
      </c>
    </row>
    <row r="649" spans="1:4">
      <c r="A649" s="247" t="s">
        <v>1536</v>
      </c>
      <c r="B649" s="247" t="s">
        <v>1655</v>
      </c>
      <c r="C649" s="256" t="s">
        <v>674</v>
      </c>
      <c r="D649" s="248" t="s">
        <v>542</v>
      </c>
    </row>
    <row r="650" spans="1:4">
      <c r="A650" s="247" t="s">
        <v>534</v>
      </c>
      <c r="B650" s="247" t="s">
        <v>33</v>
      </c>
      <c r="C650" s="255" t="s">
        <v>674</v>
      </c>
      <c r="D650" s="247" t="s">
        <v>1305</v>
      </c>
    </row>
    <row r="651" spans="1:4">
      <c r="A651" s="247" t="s">
        <v>535</v>
      </c>
      <c r="B651" s="247" t="s">
        <v>1262</v>
      </c>
      <c r="C651" s="255" t="s">
        <v>674</v>
      </c>
      <c r="D651" s="247" t="s">
        <v>1305</v>
      </c>
    </row>
    <row r="652" spans="1:4">
      <c r="A652" s="247" t="s">
        <v>536</v>
      </c>
      <c r="B652" s="247" t="s">
        <v>537</v>
      </c>
      <c r="C652" s="255" t="s">
        <v>674</v>
      </c>
      <c r="D652" s="247" t="s">
        <v>1305</v>
      </c>
    </row>
    <row r="653" spans="1:4">
      <c r="A653" s="247" t="s">
        <v>538</v>
      </c>
      <c r="B653" s="247" t="s">
        <v>539</v>
      </c>
      <c r="C653" s="255" t="s">
        <v>674</v>
      </c>
      <c r="D653" s="247" t="s">
        <v>1305</v>
      </c>
    </row>
    <row r="654" spans="1:4">
      <c r="A654" s="247" t="s">
        <v>540</v>
      </c>
      <c r="B654" s="247" t="s">
        <v>1363</v>
      </c>
      <c r="C654" s="255" t="s">
        <v>674</v>
      </c>
      <c r="D654" s="247" t="s">
        <v>1305</v>
      </c>
    </row>
    <row r="655" spans="1:4">
      <c r="A655" s="247" t="s">
        <v>541</v>
      </c>
      <c r="B655" s="247" t="s">
        <v>546</v>
      </c>
      <c r="C655" s="255" t="s">
        <v>674</v>
      </c>
      <c r="D655" s="247" t="s">
        <v>1305</v>
      </c>
    </row>
    <row r="656" spans="1:4">
      <c r="A656" s="247" t="s">
        <v>547</v>
      </c>
      <c r="B656" s="247" t="s">
        <v>548</v>
      </c>
      <c r="C656" s="255" t="s">
        <v>674</v>
      </c>
      <c r="D656" s="247" t="s">
        <v>1437</v>
      </c>
    </row>
    <row r="657" spans="1:4">
      <c r="A657" s="247" t="s">
        <v>549</v>
      </c>
      <c r="B657" s="247" t="s">
        <v>550</v>
      </c>
      <c r="C657" s="255" t="s">
        <v>674</v>
      </c>
      <c r="D657" s="247" t="s">
        <v>1437</v>
      </c>
    </row>
    <row r="658" spans="1:4">
      <c r="A658" s="247" t="s">
        <v>551</v>
      </c>
      <c r="B658" s="247" t="s">
        <v>552</v>
      </c>
      <c r="C658" s="255" t="s">
        <v>674</v>
      </c>
      <c r="D658" s="247" t="s">
        <v>1305</v>
      </c>
    </row>
    <row r="659" spans="1:4">
      <c r="A659" s="247" t="s">
        <v>553</v>
      </c>
      <c r="B659" s="247" t="s">
        <v>1263</v>
      </c>
      <c r="C659" s="255" t="s">
        <v>674</v>
      </c>
      <c r="D659" s="247" t="s">
        <v>542</v>
      </c>
    </row>
    <row r="660" spans="1:4">
      <c r="A660" s="247" t="s">
        <v>554</v>
      </c>
      <c r="B660" s="247" t="s">
        <v>1264</v>
      </c>
      <c r="C660" s="255" t="s">
        <v>674</v>
      </c>
      <c r="D660" s="247" t="s">
        <v>542</v>
      </c>
    </row>
    <row r="661" spans="1:4">
      <c r="A661" s="247" t="s">
        <v>555</v>
      </c>
      <c r="B661" s="247" t="s">
        <v>1265</v>
      </c>
      <c r="C661" s="255" t="s">
        <v>674</v>
      </c>
      <c r="D661" s="247" t="s">
        <v>542</v>
      </c>
    </row>
    <row r="662" spans="1:4">
      <c r="A662" s="247" t="s">
        <v>1294</v>
      </c>
      <c r="B662" s="247" t="s">
        <v>1295</v>
      </c>
      <c r="C662" s="255" t="s">
        <v>674</v>
      </c>
      <c r="D662" s="247" t="s">
        <v>1437</v>
      </c>
    </row>
    <row r="663" spans="1:4">
      <c r="A663" s="251" t="s">
        <v>1537</v>
      </c>
      <c r="B663" s="251" t="s">
        <v>1656</v>
      </c>
      <c r="C663" s="255" t="s">
        <v>674</v>
      </c>
      <c r="D663" s="251" t="s">
        <v>1437</v>
      </c>
    </row>
    <row r="664" spans="1:4">
      <c r="A664" s="247" t="s">
        <v>414</v>
      </c>
      <c r="B664" s="247" t="s">
        <v>1266</v>
      </c>
      <c r="C664" s="255" t="s">
        <v>674</v>
      </c>
      <c r="D664" s="247" t="s">
        <v>1437</v>
      </c>
    </row>
    <row r="665" spans="1:4">
      <c r="A665" s="247" t="s">
        <v>415</v>
      </c>
      <c r="B665" s="247" t="s">
        <v>1267</v>
      </c>
      <c r="C665" s="255" t="s">
        <v>674</v>
      </c>
      <c r="D665" s="247" t="s">
        <v>1437</v>
      </c>
    </row>
    <row r="666" spans="1:4">
      <c r="A666" s="247" t="s">
        <v>416</v>
      </c>
      <c r="B666" s="247" t="s">
        <v>34</v>
      </c>
      <c r="C666" s="255" t="s">
        <v>674</v>
      </c>
      <c r="D666" s="247" t="s">
        <v>1437</v>
      </c>
    </row>
    <row r="667" spans="1:4">
      <c r="A667" s="247" t="s">
        <v>417</v>
      </c>
      <c r="B667" s="247" t="s">
        <v>418</v>
      </c>
      <c r="C667" s="255" t="s">
        <v>674</v>
      </c>
      <c r="D667" s="247" t="s">
        <v>542</v>
      </c>
    </row>
    <row r="668" spans="1:4">
      <c r="A668" s="247" t="s">
        <v>1393</v>
      </c>
      <c r="B668" s="247" t="s">
        <v>1401</v>
      </c>
      <c r="C668" s="255" t="s">
        <v>674</v>
      </c>
      <c r="D668" s="247" t="s">
        <v>542</v>
      </c>
    </row>
    <row r="669" spans="1:4">
      <c r="A669" s="247" t="s">
        <v>419</v>
      </c>
      <c r="B669" s="247" t="s">
        <v>35</v>
      </c>
      <c r="C669" s="255" t="s">
        <v>674</v>
      </c>
      <c r="D669" s="247" t="s">
        <v>542</v>
      </c>
    </row>
    <row r="670" spans="1:4">
      <c r="A670" s="247" t="s">
        <v>1268</v>
      </c>
      <c r="B670" s="247" t="s">
        <v>1269</v>
      </c>
      <c r="C670" s="255" t="s">
        <v>679</v>
      </c>
      <c r="D670" s="247" t="s">
        <v>571</v>
      </c>
    </row>
    <row r="671" spans="1:4">
      <c r="A671" s="247" t="s">
        <v>1270</v>
      </c>
      <c r="B671" s="247" t="s">
        <v>1271</v>
      </c>
      <c r="C671" s="255" t="s">
        <v>679</v>
      </c>
      <c r="D671" s="247" t="s">
        <v>571</v>
      </c>
    </row>
    <row r="672" spans="1:4">
      <c r="A672" s="247" t="s">
        <v>545</v>
      </c>
      <c r="B672" s="247" t="s">
        <v>545</v>
      </c>
      <c r="C672" s="255" t="s">
        <v>679</v>
      </c>
      <c r="D672" s="247" t="s">
        <v>571</v>
      </c>
    </row>
    <row r="673" spans="1:4">
      <c r="A673" s="247" t="s">
        <v>420</v>
      </c>
      <c r="B673" s="247" t="s">
        <v>1272</v>
      </c>
      <c r="C673" s="255" t="s">
        <v>679</v>
      </c>
      <c r="D673" s="247" t="s">
        <v>571</v>
      </c>
    </row>
    <row r="674" spans="1:4">
      <c r="A674" s="247" t="s">
        <v>1364</v>
      </c>
      <c r="B674" s="247" t="s">
        <v>1315</v>
      </c>
      <c r="C674" s="255" t="s">
        <v>674</v>
      </c>
      <c r="D674" s="247" t="s">
        <v>1305</v>
      </c>
    </row>
    <row r="675" spans="1:4">
      <c r="A675" s="247" t="s">
        <v>421</v>
      </c>
      <c r="B675" s="247" t="s">
        <v>422</v>
      </c>
      <c r="C675" s="255" t="s">
        <v>679</v>
      </c>
      <c r="D675" s="247" t="s">
        <v>571</v>
      </c>
    </row>
    <row r="676" spans="1:4">
      <c r="A676" s="247" t="s">
        <v>423</v>
      </c>
      <c r="B676" s="247" t="s">
        <v>424</v>
      </c>
      <c r="C676" s="255" t="s">
        <v>679</v>
      </c>
      <c r="D676" s="247" t="s">
        <v>571</v>
      </c>
    </row>
    <row r="677" spans="1:4">
      <c r="A677" s="247" t="s">
        <v>425</v>
      </c>
      <c r="B677" s="247" t="s">
        <v>426</v>
      </c>
      <c r="C677" s="255" t="s">
        <v>679</v>
      </c>
      <c r="D677" s="247" t="s">
        <v>571</v>
      </c>
    </row>
    <row r="678" spans="1:4">
      <c r="A678" s="247" t="s">
        <v>1316</v>
      </c>
      <c r="B678" s="247" t="s">
        <v>1317</v>
      </c>
      <c r="C678" s="255" t="s">
        <v>679</v>
      </c>
      <c r="D678" s="247" t="s">
        <v>1435</v>
      </c>
    </row>
    <row r="679" spans="1:4">
      <c r="A679" s="247" t="s">
        <v>1515</v>
      </c>
      <c r="B679" s="247" t="s">
        <v>1657</v>
      </c>
      <c r="C679" s="255" t="s">
        <v>679</v>
      </c>
      <c r="D679" s="247" t="s">
        <v>1435</v>
      </c>
    </row>
    <row r="680" spans="1:4">
      <c r="A680" s="247" t="s">
        <v>427</v>
      </c>
      <c r="B680" s="247" t="s">
        <v>1273</v>
      </c>
      <c r="C680" s="255" t="s">
        <v>679</v>
      </c>
      <c r="D680" s="247" t="s">
        <v>1435</v>
      </c>
    </row>
    <row r="681" spans="1:4">
      <c r="A681" s="247" t="s">
        <v>428</v>
      </c>
      <c r="B681" s="247" t="s">
        <v>1274</v>
      </c>
      <c r="C681" s="255" t="s">
        <v>679</v>
      </c>
      <c r="D681" s="247" t="s">
        <v>1435</v>
      </c>
    </row>
    <row r="682" spans="1:4">
      <c r="A682" s="247" t="s">
        <v>429</v>
      </c>
      <c r="B682" s="247" t="s">
        <v>1318</v>
      </c>
      <c r="C682" s="255" t="s">
        <v>679</v>
      </c>
      <c r="D682" s="247" t="s">
        <v>1435</v>
      </c>
    </row>
    <row r="683" spans="1:4">
      <c r="A683" s="247" t="s">
        <v>430</v>
      </c>
      <c r="B683" s="247" t="s">
        <v>1152</v>
      </c>
      <c r="C683" s="255" t="s">
        <v>679</v>
      </c>
      <c r="D683" s="247" t="s">
        <v>542</v>
      </c>
    </row>
    <row r="684" spans="1:4">
      <c r="A684" s="247" t="s">
        <v>1153</v>
      </c>
      <c r="B684" s="247" t="s">
        <v>1154</v>
      </c>
      <c r="C684" s="255" t="s">
        <v>679</v>
      </c>
      <c r="D684" s="247" t="s">
        <v>571</v>
      </c>
    </row>
    <row r="685" spans="1:4">
      <c r="A685" s="247" t="s">
        <v>1226</v>
      </c>
      <c r="B685" s="247" t="s">
        <v>1227</v>
      </c>
      <c r="C685" s="255" t="s">
        <v>679</v>
      </c>
      <c r="D685" s="247" t="s">
        <v>571</v>
      </c>
    </row>
    <row r="686" spans="1:4">
      <c r="A686" s="247" t="s">
        <v>431</v>
      </c>
      <c r="B686" s="247" t="s">
        <v>1155</v>
      </c>
      <c r="C686" s="255" t="s">
        <v>679</v>
      </c>
      <c r="D686" s="247" t="s">
        <v>542</v>
      </c>
    </row>
    <row r="687" spans="1:4">
      <c r="A687" s="247" t="s">
        <v>432</v>
      </c>
      <c r="B687" s="247" t="s">
        <v>1156</v>
      </c>
      <c r="C687" s="255" t="s">
        <v>679</v>
      </c>
      <c r="D687" s="247" t="s">
        <v>542</v>
      </c>
    </row>
    <row r="688" spans="1:4">
      <c r="A688" s="247" t="s">
        <v>36</v>
      </c>
      <c r="B688" s="247" t="s">
        <v>37</v>
      </c>
      <c r="C688" s="255" t="s">
        <v>679</v>
      </c>
      <c r="D688" s="247" t="s">
        <v>571</v>
      </c>
    </row>
    <row r="689" spans="1:4">
      <c r="A689" s="247" t="s">
        <v>433</v>
      </c>
      <c r="B689" s="247" t="s">
        <v>1157</v>
      </c>
      <c r="C689" s="255" t="s">
        <v>679</v>
      </c>
      <c r="D689" s="247" t="s">
        <v>571</v>
      </c>
    </row>
    <row r="690" spans="1:4">
      <c r="A690" s="247" t="s">
        <v>434</v>
      </c>
      <c r="B690" s="247" t="s">
        <v>435</v>
      </c>
      <c r="C690" s="255" t="s">
        <v>674</v>
      </c>
      <c r="D690" s="247" t="s">
        <v>1305</v>
      </c>
    </row>
    <row r="691" spans="1:4">
      <c r="A691" s="247" t="s">
        <v>436</v>
      </c>
      <c r="B691" s="247" t="s">
        <v>437</v>
      </c>
      <c r="C691" s="255" t="s">
        <v>674</v>
      </c>
      <c r="D691" s="247" t="s">
        <v>542</v>
      </c>
    </row>
    <row r="692" spans="1:4">
      <c r="A692" s="247" t="s">
        <v>438</v>
      </c>
      <c r="B692" s="247" t="s">
        <v>439</v>
      </c>
      <c r="C692" s="255" t="s">
        <v>674</v>
      </c>
      <c r="D692" s="247" t="s">
        <v>542</v>
      </c>
    </row>
    <row r="693" spans="1:4">
      <c r="A693" s="247" t="s">
        <v>440</v>
      </c>
      <c r="B693" s="247" t="s">
        <v>440</v>
      </c>
      <c r="C693" s="255" t="s">
        <v>674</v>
      </c>
      <c r="D693" s="247" t="s">
        <v>542</v>
      </c>
    </row>
    <row r="694" spans="1:4">
      <c r="A694" s="247" t="s">
        <v>441</v>
      </c>
      <c r="B694" s="247" t="s">
        <v>442</v>
      </c>
      <c r="C694" s="255" t="s">
        <v>674</v>
      </c>
      <c r="D694" s="247" t="s">
        <v>542</v>
      </c>
    </row>
    <row r="695" spans="1:4">
      <c r="A695" s="247" t="s">
        <v>1516</v>
      </c>
      <c r="B695" s="247" t="s">
        <v>1658</v>
      </c>
      <c r="C695" s="255" t="s">
        <v>679</v>
      </c>
      <c r="D695" s="247" t="s">
        <v>571</v>
      </c>
    </row>
    <row r="696" spans="1:4">
      <c r="A696" s="247" t="s">
        <v>1517</v>
      </c>
      <c r="B696" s="247" t="s">
        <v>1659</v>
      </c>
      <c r="C696" s="255" t="s">
        <v>679</v>
      </c>
      <c r="D696" s="247" t="s">
        <v>571</v>
      </c>
    </row>
    <row r="697" spans="1:4">
      <c r="A697" s="247" t="s">
        <v>1518</v>
      </c>
      <c r="B697" s="247" t="s">
        <v>1660</v>
      </c>
      <c r="C697" s="255" t="s">
        <v>679</v>
      </c>
      <c r="D697" s="247" t="s">
        <v>571</v>
      </c>
    </row>
    <row r="698" spans="1:4">
      <c r="A698" s="247" t="s">
        <v>1519</v>
      </c>
      <c r="B698" s="247" t="s">
        <v>1661</v>
      </c>
      <c r="C698" s="255" t="s">
        <v>679</v>
      </c>
      <c r="D698" s="247" t="s">
        <v>571</v>
      </c>
    </row>
    <row r="699" spans="1:4">
      <c r="A699" s="247" t="s">
        <v>1520</v>
      </c>
      <c r="B699" s="247" t="s">
        <v>1662</v>
      </c>
      <c r="C699" s="255" t="s">
        <v>679</v>
      </c>
      <c r="D699" s="247" t="s">
        <v>571</v>
      </c>
    </row>
    <row r="700" spans="1:4">
      <c r="A700" s="247" t="s">
        <v>443</v>
      </c>
      <c r="B700" s="247" t="s">
        <v>1158</v>
      </c>
      <c r="C700" s="255" t="s">
        <v>679</v>
      </c>
      <c r="D700" s="247" t="s">
        <v>571</v>
      </c>
    </row>
    <row r="701" spans="1:4">
      <c r="A701" s="247" t="s">
        <v>444</v>
      </c>
      <c r="B701" s="247" t="s">
        <v>444</v>
      </c>
      <c r="C701" s="255" t="s">
        <v>679</v>
      </c>
      <c r="D701" s="247" t="s">
        <v>571</v>
      </c>
    </row>
    <row r="702" spans="1:4">
      <c r="A702" s="247" t="s">
        <v>445</v>
      </c>
      <c r="B702" s="247" t="s">
        <v>445</v>
      </c>
      <c r="C702" s="255" t="s">
        <v>679</v>
      </c>
      <c r="D702" s="247" t="s">
        <v>571</v>
      </c>
    </row>
    <row r="703" spans="1:4">
      <c r="A703" s="247" t="s">
        <v>446</v>
      </c>
      <c r="B703" s="247" t="s">
        <v>447</v>
      </c>
      <c r="C703" s="255" t="s">
        <v>679</v>
      </c>
      <c r="D703" s="247" t="s">
        <v>1435</v>
      </c>
    </row>
    <row r="704" spans="1:4">
      <c r="A704" s="247" t="s">
        <v>448</v>
      </c>
      <c r="B704" s="247" t="s">
        <v>1159</v>
      </c>
      <c r="C704" s="255" t="s">
        <v>674</v>
      </c>
      <c r="D704" s="247" t="s">
        <v>1305</v>
      </c>
    </row>
    <row r="705" spans="1:4">
      <c r="A705" s="247" t="s">
        <v>449</v>
      </c>
      <c r="B705" s="247" t="s">
        <v>450</v>
      </c>
      <c r="C705" s="255" t="s">
        <v>674</v>
      </c>
      <c r="D705" s="247" t="s">
        <v>1305</v>
      </c>
    </row>
    <row r="706" spans="1:4">
      <c r="A706" s="247" t="s">
        <v>451</v>
      </c>
      <c r="B706" s="247" t="s">
        <v>452</v>
      </c>
      <c r="C706" s="255" t="s">
        <v>674</v>
      </c>
      <c r="D706" s="247" t="s">
        <v>542</v>
      </c>
    </row>
    <row r="707" spans="1:4">
      <c r="A707" s="247" t="s">
        <v>1538</v>
      </c>
      <c r="B707" s="247" t="s">
        <v>1663</v>
      </c>
      <c r="C707" s="256" t="s">
        <v>674</v>
      </c>
      <c r="D707" s="248" t="s">
        <v>1305</v>
      </c>
    </row>
    <row r="708" spans="1:4">
      <c r="A708" s="247" t="s">
        <v>1228</v>
      </c>
      <c r="B708" s="247" t="s">
        <v>1229</v>
      </c>
      <c r="C708" s="255" t="s">
        <v>674</v>
      </c>
      <c r="D708" s="247" t="s">
        <v>1305</v>
      </c>
    </row>
    <row r="709" spans="1:4">
      <c r="A709" s="247" t="s">
        <v>453</v>
      </c>
      <c r="B709" s="247" t="s">
        <v>454</v>
      </c>
      <c r="C709" s="255" t="s">
        <v>679</v>
      </c>
      <c r="D709" s="247" t="s">
        <v>571</v>
      </c>
    </row>
    <row r="710" spans="1:4">
      <c r="A710" s="247" t="s">
        <v>455</v>
      </c>
      <c r="B710" s="247" t="s">
        <v>456</v>
      </c>
      <c r="C710" s="255" t="s">
        <v>674</v>
      </c>
      <c r="D710" s="247" t="s">
        <v>1305</v>
      </c>
    </row>
    <row r="711" spans="1:4">
      <c r="A711" s="247" t="s">
        <v>457</v>
      </c>
      <c r="B711" s="247" t="s">
        <v>556</v>
      </c>
      <c r="C711" s="255" t="s">
        <v>674</v>
      </c>
      <c r="D711" s="247" t="s">
        <v>1305</v>
      </c>
    </row>
    <row r="712" spans="1:4">
      <c r="A712" s="247" t="s">
        <v>557</v>
      </c>
      <c r="B712" s="247" t="s">
        <v>1160</v>
      </c>
      <c r="C712" s="255" t="s">
        <v>674</v>
      </c>
      <c r="D712" s="247" t="s">
        <v>1305</v>
      </c>
    </row>
    <row r="713" spans="1:4">
      <c r="A713" s="247" t="s">
        <v>558</v>
      </c>
      <c r="B713" s="247" t="s">
        <v>559</v>
      </c>
      <c r="C713" s="255" t="s">
        <v>674</v>
      </c>
      <c r="D713" s="247" t="s">
        <v>1305</v>
      </c>
    </row>
    <row r="714" spans="1:4">
      <c r="A714" s="247" t="s">
        <v>560</v>
      </c>
      <c r="B714" s="247" t="s">
        <v>1161</v>
      </c>
      <c r="C714" s="255" t="s">
        <v>674</v>
      </c>
      <c r="D714" s="247" t="s">
        <v>1437</v>
      </c>
    </row>
    <row r="715" spans="1:4">
      <c r="A715" s="247" t="s">
        <v>38</v>
      </c>
      <c r="B715" s="247" t="s">
        <v>39</v>
      </c>
      <c r="C715" s="255" t="s">
        <v>679</v>
      </c>
      <c r="D715" s="247" t="s">
        <v>542</v>
      </c>
    </row>
    <row r="716" spans="1:4">
      <c r="A716" s="247" t="s">
        <v>561</v>
      </c>
      <c r="B716" s="247" t="s">
        <v>1162</v>
      </c>
      <c r="C716" s="255" t="s">
        <v>674</v>
      </c>
      <c r="D716" s="247" t="s">
        <v>542</v>
      </c>
    </row>
    <row r="717" spans="1:4">
      <c r="A717" s="247" t="s">
        <v>562</v>
      </c>
      <c r="B717" s="247" t="s">
        <v>493</v>
      </c>
      <c r="C717" s="255" t="s">
        <v>674</v>
      </c>
      <c r="D717" s="247" t="s">
        <v>1305</v>
      </c>
    </row>
    <row r="718" spans="1:4">
      <c r="A718" s="247" t="s">
        <v>494</v>
      </c>
      <c r="B718" s="247" t="s">
        <v>495</v>
      </c>
      <c r="C718" s="255" t="s">
        <v>674</v>
      </c>
      <c r="D718" s="247" t="s">
        <v>542</v>
      </c>
    </row>
    <row r="719" spans="1:4">
      <c r="A719" s="247" t="s">
        <v>496</v>
      </c>
      <c r="B719" s="247" t="s">
        <v>497</v>
      </c>
      <c r="C719" s="255" t="s">
        <v>674</v>
      </c>
      <c r="D719" s="247" t="s">
        <v>1305</v>
      </c>
    </row>
    <row r="720" spans="1:4">
      <c r="A720" s="247" t="s">
        <v>498</v>
      </c>
      <c r="B720" s="247" t="s">
        <v>1163</v>
      </c>
      <c r="C720" s="255" t="s">
        <v>674</v>
      </c>
      <c r="D720" s="247" t="s">
        <v>1305</v>
      </c>
    </row>
    <row r="721" spans="1:4">
      <c r="A721" s="247" t="s">
        <v>499</v>
      </c>
      <c r="B721" s="247" t="s">
        <v>1164</v>
      </c>
      <c r="C721" s="255" t="s">
        <v>674</v>
      </c>
      <c r="D721" s="247" t="s">
        <v>1437</v>
      </c>
    </row>
    <row r="729" spans="1:4">
      <c r="A729" s="201" t="s">
        <v>1394</v>
      </c>
      <c r="B729" s="201" t="s">
        <v>1394</v>
      </c>
      <c r="C729" s="257" t="s">
        <v>1394</v>
      </c>
      <c r="D729" s="201" t="s">
        <v>1394</v>
      </c>
    </row>
    <row r="730" spans="1:4">
      <c r="A730" s="201" t="s">
        <v>1394</v>
      </c>
      <c r="B730" s="201" t="s">
        <v>1394</v>
      </c>
      <c r="C730" s="257" t="s">
        <v>1394</v>
      </c>
      <c r="D730" s="201" t="s">
        <v>1394</v>
      </c>
    </row>
    <row r="731" spans="1:4">
      <c r="A731" s="201" t="s">
        <v>1394</v>
      </c>
      <c r="B731" s="201" t="s">
        <v>1394</v>
      </c>
      <c r="C731" s="257" t="s">
        <v>1394</v>
      </c>
      <c r="D731" s="201" t="s">
        <v>1394</v>
      </c>
    </row>
    <row r="732" spans="1:4">
      <c r="A732" s="201" t="s">
        <v>1394</v>
      </c>
      <c r="B732" s="201" t="s">
        <v>1394</v>
      </c>
      <c r="C732" s="257" t="s">
        <v>1394</v>
      </c>
      <c r="D732" s="201" t="s">
        <v>1394</v>
      </c>
    </row>
    <row r="733" spans="1:4">
      <c r="A733" s="201" t="s">
        <v>1394</v>
      </c>
      <c r="B733" s="201" t="s">
        <v>1394</v>
      </c>
      <c r="C733" s="257" t="s">
        <v>1394</v>
      </c>
      <c r="D733" s="201" t="s">
        <v>1394</v>
      </c>
    </row>
    <row r="734" spans="1:4">
      <c r="A734" s="201" t="s">
        <v>1394</v>
      </c>
      <c r="B734" s="201" t="s">
        <v>1394</v>
      </c>
      <c r="C734" s="257" t="s">
        <v>1394</v>
      </c>
      <c r="D734" s="201" t="s">
        <v>1394</v>
      </c>
    </row>
    <row r="735" spans="1:4">
      <c r="A735" s="201" t="s">
        <v>1394</v>
      </c>
      <c r="B735" s="201" t="s">
        <v>1394</v>
      </c>
      <c r="C735" s="257" t="s">
        <v>1394</v>
      </c>
      <c r="D735" s="201" t="s">
        <v>1394</v>
      </c>
    </row>
    <row r="736" spans="1:4">
      <c r="A736" s="201" t="s">
        <v>1394</v>
      </c>
      <c r="B736" s="201" t="s">
        <v>1394</v>
      </c>
      <c r="C736" s="257" t="s">
        <v>1394</v>
      </c>
      <c r="D736" s="201" t="s">
        <v>1394</v>
      </c>
    </row>
    <row r="737" spans="1:4">
      <c r="A737" s="201" t="s">
        <v>1394</v>
      </c>
      <c r="B737" s="201" t="s">
        <v>1394</v>
      </c>
      <c r="C737" s="257" t="s">
        <v>1394</v>
      </c>
      <c r="D737" s="201" t="s">
        <v>1394</v>
      </c>
    </row>
    <row r="738" spans="1:4">
      <c r="A738" s="201" t="s">
        <v>1394</v>
      </c>
      <c r="B738" s="201" t="s">
        <v>1394</v>
      </c>
      <c r="C738" s="257" t="s">
        <v>1394</v>
      </c>
      <c r="D738" s="201" t="s">
        <v>1394</v>
      </c>
    </row>
  </sheetData>
  <autoFilter ref="A1:N721"/>
  <mergeCells count="1">
    <mergeCell ref="F3:G3"/>
  </mergeCells>
  <phoneticPr fontId="5" type="noConversion"/>
  <conditionalFormatting sqref="A4:B4 D4">
    <cfRule type="cellIs" dxfId="4"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2"/>
  </sheetPr>
  <dimension ref="A1:L102"/>
  <sheetViews>
    <sheetView showGridLines="0" tabSelected="1" zoomScaleNormal="70" zoomScalePageLayoutView="70" workbookViewId="0">
      <selection activeCell="H39" sqref="H39"/>
    </sheetView>
  </sheetViews>
  <sheetFormatPr defaultColWidth="8.85546875" defaultRowHeight="15"/>
  <cols>
    <col min="1" max="1" width="12.85546875" style="57" customWidth="1"/>
    <col min="2" max="2" width="13.140625" style="57" customWidth="1"/>
    <col min="3" max="3" width="10.42578125" style="57" customWidth="1"/>
    <col min="4" max="4" width="18.85546875" style="57" customWidth="1"/>
    <col min="5" max="5" width="3.42578125" style="57" customWidth="1"/>
    <col min="6" max="6" width="17.7109375" style="57" hidden="1" customWidth="1"/>
    <col min="7" max="7" width="17.85546875" style="57" customWidth="1"/>
    <col min="8" max="8" width="17.7109375" style="57" customWidth="1"/>
    <col min="9" max="9" width="14.28515625" style="57" customWidth="1"/>
    <col min="10" max="11" width="15.7109375" style="57" customWidth="1"/>
    <col min="12" max="16384" width="8.85546875" style="57"/>
  </cols>
  <sheetData>
    <row r="1" spans="1:11" ht="15.75">
      <c r="A1" s="56" t="s">
        <v>411</v>
      </c>
    </row>
    <row r="2" spans="1:11">
      <c r="A2" s="58" t="s">
        <v>607</v>
      </c>
    </row>
    <row r="3" spans="1:11" ht="22.5" customHeight="1">
      <c r="A3" s="287"/>
      <c r="B3" s="288"/>
      <c r="C3" s="288"/>
      <c r="D3" s="288"/>
      <c r="E3" s="288"/>
      <c r="F3" s="288"/>
      <c r="G3" s="288"/>
      <c r="H3" s="288"/>
    </row>
    <row r="4" spans="1:11" ht="15.75" customHeight="1" thickBot="1">
      <c r="G4" s="59"/>
      <c r="H4" s="59"/>
    </row>
    <row r="5" spans="1:11" ht="27" customHeight="1" thickBot="1">
      <c r="A5" s="289" t="s">
        <v>627</v>
      </c>
      <c r="B5" s="290"/>
      <c r="C5" s="290"/>
      <c r="D5" s="290"/>
      <c r="E5" s="291"/>
      <c r="F5" s="291"/>
      <c r="G5" s="292"/>
      <c r="H5" s="60" t="s">
        <v>565</v>
      </c>
    </row>
    <row r="6" spans="1:11" s="32" customFormat="1" ht="18" customHeight="1">
      <c r="A6" s="293" t="s">
        <v>625</v>
      </c>
      <c r="B6" s="294"/>
      <c r="C6" s="294"/>
      <c r="D6" s="294"/>
      <c r="E6" s="294"/>
      <c r="F6" s="294"/>
      <c r="G6" s="61">
        <v>2014</v>
      </c>
      <c r="H6" s="62" t="s">
        <v>624</v>
      </c>
    </row>
    <row r="7" spans="1:11" ht="15.75" thickBot="1">
      <c r="A7" s="64"/>
      <c r="B7" s="65"/>
      <c r="C7" s="65"/>
      <c r="D7" s="65"/>
      <c r="E7" s="66"/>
      <c r="F7" s="65"/>
      <c r="G7" s="66"/>
      <c r="H7" s="66"/>
      <c r="I7" s="66"/>
    </row>
    <row r="8" spans="1:11" ht="15.75" thickBot="1">
      <c r="A8" s="148" t="s">
        <v>571</v>
      </c>
      <c r="B8" s="138"/>
      <c r="C8" s="138"/>
      <c r="D8" s="139"/>
      <c r="E8" s="66"/>
      <c r="F8" s="65"/>
      <c r="G8" s="66"/>
      <c r="H8" s="66"/>
      <c r="I8" s="66"/>
    </row>
    <row r="9" spans="1:11" ht="40.5" customHeight="1" thickBot="1">
      <c r="A9" s="295" t="str">
        <f>"Summary Table 1
Local RAR for "&amp;$A8&amp;" Local Area (MW)"</f>
        <v>Summary Table 1
Local RAR for LA Basin Local Area (MW)</v>
      </c>
      <c r="B9" s="296"/>
      <c r="C9" s="296"/>
      <c r="D9" s="297"/>
      <c r="E9" s="67"/>
      <c r="F9" s="68"/>
      <c r="G9" s="69"/>
      <c r="H9" s="70"/>
      <c r="I9" s="71"/>
      <c r="J9" s="72"/>
    </row>
    <row r="10" spans="1:11" s="80" customFormat="1" ht="90.75" customHeight="1" thickBot="1">
      <c r="A10" s="73" t="s">
        <v>693</v>
      </c>
      <c r="B10" s="74" t="str">
        <f>"Total Procurement in "&amp;$A8&amp;" Local Area"</f>
        <v>Total Procurement in LA Basin Local Area</v>
      </c>
      <c r="C10" s="75" t="str">
        <f>$A8&amp;" Local RA - DR, RMR, and CAM"</f>
        <v>LA Basin Local RA - DR, RMR, and CAM</v>
      </c>
      <c r="D10" s="76" t="s">
        <v>563</v>
      </c>
      <c r="E10" s="77"/>
      <c r="F10" s="78"/>
      <c r="G10" s="63" t="s">
        <v>580</v>
      </c>
      <c r="H10" s="79"/>
      <c r="J10" s="81"/>
    </row>
    <row r="11" spans="1:11">
      <c r="A11" s="46">
        <v>41640</v>
      </c>
      <c r="B11" s="82">
        <f>SUMIF(I_Local_Res!$D:$D,$A$8,I_Local_Res!$F:$F)</f>
        <v>0</v>
      </c>
      <c r="C11" s="190">
        <f>ROUND(VLOOKUP(A8,'LSE Allocations'!$H$73:$J$77,3,FALSE)-'LSE Allocations'!$K$48,0)</f>
        <v>0</v>
      </c>
      <c r="D11" s="83" t="str">
        <f>IF(B11-$C$11&gt;=0,"Compliant","Non-Compliant")</f>
        <v>Compliant</v>
      </c>
      <c r="E11" s="84"/>
      <c r="F11" s="84"/>
      <c r="G11" s="63"/>
      <c r="H11" s="66"/>
      <c r="I11" s="66"/>
    </row>
    <row r="12" spans="1:11" s="72" customFormat="1">
      <c r="A12" s="46">
        <v>41671</v>
      </c>
      <c r="B12" s="82">
        <f>SUMIF(I_Local_Res!$D:$D,$A$8,I_Local_Res!$H:$H)</f>
        <v>0</v>
      </c>
      <c r="C12" s="298"/>
      <c r="D12" s="83" t="str">
        <f t="shared" ref="D12:D22" si="0">IF(B12-$C$11&gt;=0,"Compliant","Non-Compliant")</f>
        <v>Compliant</v>
      </c>
      <c r="E12" s="84"/>
      <c r="F12" s="84"/>
      <c r="G12" s="85"/>
      <c r="H12" s="66"/>
      <c r="I12" s="66"/>
    </row>
    <row r="13" spans="1:11" s="72" customFormat="1">
      <c r="A13" s="46">
        <v>41699</v>
      </c>
      <c r="B13" s="82">
        <f>SUMIF(I_Local_Res!$D:$D,$A$8,I_Local_Res!$J:$J)</f>
        <v>0</v>
      </c>
      <c r="C13" s="298"/>
      <c r="D13" s="83" t="str">
        <f t="shared" si="0"/>
        <v>Compliant</v>
      </c>
      <c r="E13" s="84"/>
      <c r="F13" s="84"/>
      <c r="G13" s="63"/>
      <c r="H13" s="66"/>
      <c r="I13" s="66"/>
      <c r="K13" s="199"/>
    </row>
    <row r="14" spans="1:11" s="72" customFormat="1">
      <c r="A14" s="46">
        <v>41730</v>
      </c>
      <c r="B14" s="82">
        <f>SUMIF(I_Local_Res!$D:$D,$A$8,I_Local_Res!$L:$L)</f>
        <v>0</v>
      </c>
      <c r="C14" s="298"/>
      <c r="D14" s="83" t="str">
        <f t="shared" si="0"/>
        <v>Compliant</v>
      </c>
      <c r="E14" s="66"/>
      <c r="F14" s="66"/>
      <c r="G14" s="63"/>
      <c r="H14" s="66"/>
      <c r="I14" s="66"/>
      <c r="K14" s="199"/>
    </row>
    <row r="15" spans="1:11" s="72" customFormat="1">
      <c r="A15" s="46">
        <v>41760</v>
      </c>
      <c r="B15" s="82">
        <f>SUMIF(I_Local_Res!$D:$D,$A$8,I_Local_Res!$N:$N)</f>
        <v>0</v>
      </c>
      <c r="C15" s="298"/>
      <c r="D15" s="83" t="str">
        <f t="shared" si="0"/>
        <v>Compliant</v>
      </c>
      <c r="E15" s="66"/>
      <c r="F15" s="66"/>
      <c r="G15" s="86"/>
      <c r="H15" s="66"/>
      <c r="I15" s="66"/>
      <c r="K15" s="199"/>
    </row>
    <row r="16" spans="1:11" s="72" customFormat="1">
      <c r="A16" s="46">
        <v>41791</v>
      </c>
      <c r="B16" s="82">
        <f>SUMIF(I_Local_Res!$D:$D,$A$8,I_Local_Res!$P:$P)</f>
        <v>0</v>
      </c>
      <c r="C16" s="298"/>
      <c r="D16" s="83" t="str">
        <f t="shared" si="0"/>
        <v>Compliant</v>
      </c>
      <c r="E16" s="66"/>
      <c r="F16" s="66"/>
      <c r="G16" s="87" t="s">
        <v>661</v>
      </c>
      <c r="H16" s="66"/>
      <c r="I16" s="66"/>
      <c r="K16" s="199"/>
    </row>
    <row r="17" spans="1:11" s="72" customFormat="1">
      <c r="A17" s="46">
        <v>41821</v>
      </c>
      <c r="B17" s="82">
        <f>SUMIF(I_Local_Res!$D:$D,$A$8,I_Local_Res!$R:$R)</f>
        <v>0</v>
      </c>
      <c r="C17" s="298"/>
      <c r="D17" s="83" t="str">
        <f t="shared" si="0"/>
        <v>Compliant</v>
      </c>
      <c r="E17" s="66"/>
      <c r="F17" s="66"/>
      <c r="G17" s="87" t="s">
        <v>575</v>
      </c>
      <c r="H17" s="66"/>
      <c r="I17" s="66"/>
      <c r="K17" s="199"/>
    </row>
    <row r="18" spans="1:11" s="72" customFormat="1">
      <c r="A18" s="46">
        <v>41852</v>
      </c>
      <c r="B18" s="82">
        <f>SUMIF(I_Local_Res!$D:$D,$A$8,I_Local_Res!$T:$T)</f>
        <v>0</v>
      </c>
      <c r="C18" s="298"/>
      <c r="D18" s="83" t="str">
        <f t="shared" si="0"/>
        <v>Compliant</v>
      </c>
      <c r="E18" s="66"/>
      <c r="F18" s="66"/>
      <c r="G18" s="66"/>
      <c r="H18" s="66"/>
      <c r="I18" s="66"/>
      <c r="K18" s="199"/>
    </row>
    <row r="19" spans="1:11" s="72" customFormat="1">
      <c r="A19" s="46">
        <v>41883</v>
      </c>
      <c r="B19" s="82">
        <f>SUMIF(I_Local_Res!$D:$D,$A$8,I_Local_Res!$V:$V)</f>
        <v>0</v>
      </c>
      <c r="C19" s="298"/>
      <c r="D19" s="83" t="str">
        <f t="shared" si="0"/>
        <v>Compliant</v>
      </c>
      <c r="E19" s="66"/>
      <c r="F19" s="66"/>
      <c r="G19" s="66"/>
      <c r="H19" s="66"/>
      <c r="I19" s="66"/>
      <c r="K19" s="199"/>
    </row>
    <row r="20" spans="1:11" s="72" customFormat="1">
      <c r="A20" s="46">
        <v>41913</v>
      </c>
      <c r="B20" s="82">
        <f>SUMIF(I_Local_Res!$D:$D,$A$8,I_Local_Res!$X:$X)</f>
        <v>0</v>
      </c>
      <c r="C20" s="298"/>
      <c r="D20" s="83" t="str">
        <f t="shared" si="0"/>
        <v>Compliant</v>
      </c>
      <c r="E20" s="66"/>
      <c r="F20" s="66"/>
      <c r="G20" s="66"/>
      <c r="H20" s="66"/>
      <c r="I20" s="66"/>
      <c r="K20" s="199"/>
    </row>
    <row r="21" spans="1:11" s="72" customFormat="1">
      <c r="A21" s="46">
        <v>41944</v>
      </c>
      <c r="B21" s="82">
        <f>SUMIF(I_Local_Res!$D:$D,$A$8,I_Local_Res!$Z:$Z)</f>
        <v>0</v>
      </c>
      <c r="C21" s="298"/>
      <c r="D21" s="83" t="str">
        <f t="shared" si="0"/>
        <v>Compliant</v>
      </c>
      <c r="E21" s="66"/>
      <c r="F21" s="66"/>
      <c r="G21" s="66"/>
      <c r="H21" s="66"/>
      <c r="I21" s="66"/>
      <c r="K21" s="199"/>
    </row>
    <row r="22" spans="1:11" s="72" customFormat="1">
      <c r="A22" s="46">
        <v>41974</v>
      </c>
      <c r="B22" s="82">
        <f>SUMIF(I_Local_Res!$D:$D,$A$8,I_Local_Res!$AB:$AB)</f>
        <v>0</v>
      </c>
      <c r="C22" s="298"/>
      <c r="D22" s="83" t="str">
        <f t="shared" si="0"/>
        <v>Compliant</v>
      </c>
      <c r="E22" s="66"/>
      <c r="F22" s="66"/>
      <c r="G22" s="66"/>
      <c r="H22" s="66"/>
      <c r="I22" s="66"/>
      <c r="K22" s="199"/>
    </row>
    <row r="23" spans="1:11" ht="15.75" thickBot="1">
      <c r="K23" s="199"/>
    </row>
    <row r="24" spans="1:11" ht="15.75" thickBot="1">
      <c r="A24" s="194" t="s">
        <v>1435</v>
      </c>
      <c r="B24" s="140"/>
      <c r="C24" s="140"/>
      <c r="D24" s="141"/>
      <c r="K24" s="199"/>
    </row>
    <row r="25" spans="1:11" ht="54" customHeight="1" thickBot="1">
      <c r="A25" s="295" t="str">
        <f>"Summary Table 2
Local RAR for "&amp;$A24&amp;" Local Area (MW)"</f>
        <v>Summary Table 2
Local RAR for Big Creek-Ventura Local Area (MW)</v>
      </c>
      <c r="B25" s="296"/>
      <c r="C25" s="296"/>
      <c r="D25" s="297"/>
      <c r="E25" s="67"/>
      <c r="F25" s="68"/>
      <c r="G25" s="67"/>
      <c r="H25" s="70"/>
      <c r="I25" s="71"/>
      <c r="J25" s="72"/>
      <c r="K25" s="199"/>
    </row>
    <row r="26" spans="1:11" s="80" customFormat="1" ht="90.75" customHeight="1" thickBot="1">
      <c r="A26" s="73" t="s">
        <v>693</v>
      </c>
      <c r="B26" s="74" t="str">
        <f>"Total Procurement in "&amp;$A24&amp;" Local Area"</f>
        <v>Total Procurement in Big Creek-Ventura Local Area</v>
      </c>
      <c r="C26" s="75" t="str">
        <f>$A24&amp;" Local RA - DR, RMR, and CAM"</f>
        <v>Big Creek-Ventura Local RA - DR, RMR, and CAM</v>
      </c>
      <c r="D26" s="76" t="s">
        <v>563</v>
      </c>
      <c r="E26" s="77"/>
      <c r="F26" s="78"/>
      <c r="G26" s="77"/>
      <c r="H26" s="79"/>
      <c r="J26" s="81"/>
    </row>
    <row r="27" spans="1:11">
      <c r="A27" s="46">
        <f>A11</f>
        <v>41640</v>
      </c>
      <c r="B27" s="82">
        <f>SUMIF(I_Local_Res!$D:$D,$A$24,I_Local_Res!$F:$F)</f>
        <v>0</v>
      </c>
      <c r="C27" s="191">
        <f>ROUND(VLOOKUP(A24,'LSE Allocations'!$H$73:$J$77,3,FALSE)-'LSE Allocations'!$K$49,0)</f>
        <v>0</v>
      </c>
      <c r="D27" s="83" t="str">
        <f>IF(B27-$C$27&gt;=0,"Compliant","Non-Compliant")</f>
        <v>Compliant</v>
      </c>
      <c r="E27" s="84"/>
      <c r="F27" s="84"/>
      <c r="G27" s="84"/>
      <c r="H27" s="66"/>
      <c r="I27" s="66"/>
    </row>
    <row r="28" spans="1:11" s="72" customFormat="1">
      <c r="A28" s="46">
        <f t="shared" ref="A28:A38" si="1">A12</f>
        <v>41671</v>
      </c>
      <c r="B28" s="82">
        <f>SUMIF(I_Local_Res!$D:$D,$A$24,I_Local_Res!$H:$H)</f>
        <v>0</v>
      </c>
      <c r="C28" s="299"/>
      <c r="D28" s="83" t="str">
        <f t="shared" ref="D28:D38" si="2">IF(B28-$C$27&gt;=0,"Compliant","Non-Compliant")</f>
        <v>Compliant</v>
      </c>
      <c r="E28" s="84"/>
      <c r="F28" s="84"/>
      <c r="G28" s="84"/>
      <c r="H28" s="66"/>
      <c r="I28" s="66"/>
    </row>
    <row r="29" spans="1:11" s="72" customFormat="1">
      <c r="A29" s="46">
        <f t="shared" si="1"/>
        <v>41699</v>
      </c>
      <c r="B29" s="82">
        <f>SUMIF(I_Local_Res!$D:$D,$A$24,I_Local_Res!$J:$J)</f>
        <v>0</v>
      </c>
      <c r="C29" s="300"/>
      <c r="D29" s="83" t="str">
        <f t="shared" si="2"/>
        <v>Compliant</v>
      </c>
      <c r="E29" s="84"/>
      <c r="F29" s="84"/>
      <c r="G29" s="84"/>
      <c r="H29" s="66"/>
      <c r="I29" s="66"/>
    </row>
    <row r="30" spans="1:11" s="72" customFormat="1">
      <c r="A30" s="46">
        <f t="shared" si="1"/>
        <v>41730</v>
      </c>
      <c r="B30" s="82">
        <f>SUMIF(I_Local_Res!$D:$D,$A$24,I_Local_Res!$L:$L)</f>
        <v>0</v>
      </c>
      <c r="C30" s="300"/>
      <c r="D30" s="83" t="str">
        <f t="shared" si="2"/>
        <v>Compliant</v>
      </c>
      <c r="E30" s="66"/>
      <c r="F30" s="66"/>
      <c r="G30" s="66"/>
      <c r="H30" s="66"/>
      <c r="I30" s="66"/>
    </row>
    <row r="31" spans="1:11" s="72" customFormat="1">
      <c r="A31" s="46">
        <f t="shared" si="1"/>
        <v>41760</v>
      </c>
      <c r="B31" s="82">
        <f>SUMIF(I_Local_Res!$D:$D,$A$24,I_Local_Res!$N:$N)</f>
        <v>0</v>
      </c>
      <c r="C31" s="300"/>
      <c r="D31" s="83" t="str">
        <f t="shared" si="2"/>
        <v>Compliant</v>
      </c>
      <c r="E31" s="66"/>
      <c r="F31" s="66"/>
      <c r="G31" s="66"/>
      <c r="H31" s="66"/>
      <c r="I31" s="66"/>
    </row>
    <row r="32" spans="1:11" s="72" customFormat="1">
      <c r="A32" s="46">
        <f t="shared" si="1"/>
        <v>41791</v>
      </c>
      <c r="B32" s="82">
        <f>SUMIF(I_Local_Res!$D:$D,$A$24,I_Local_Res!$P:$P)</f>
        <v>0</v>
      </c>
      <c r="C32" s="300"/>
      <c r="D32" s="83" t="str">
        <f t="shared" si="2"/>
        <v>Compliant</v>
      </c>
      <c r="E32" s="66"/>
      <c r="F32" s="66"/>
      <c r="G32" s="66"/>
      <c r="H32" s="66"/>
      <c r="I32" s="66"/>
    </row>
    <row r="33" spans="1:12" s="72" customFormat="1">
      <c r="A33" s="46">
        <f t="shared" si="1"/>
        <v>41821</v>
      </c>
      <c r="B33" s="82">
        <f>SUMIF(I_Local_Res!$D:$D,$A$24,I_Local_Res!$R:$R)</f>
        <v>0</v>
      </c>
      <c r="C33" s="300"/>
      <c r="D33" s="83" t="str">
        <f t="shared" si="2"/>
        <v>Compliant</v>
      </c>
      <c r="E33" s="66"/>
      <c r="F33" s="66"/>
      <c r="G33" s="66"/>
      <c r="H33" s="66"/>
      <c r="I33" s="66"/>
    </row>
    <row r="34" spans="1:12" s="72" customFormat="1">
      <c r="A34" s="46">
        <f t="shared" si="1"/>
        <v>41852</v>
      </c>
      <c r="B34" s="82">
        <f>SUMIF(I_Local_Res!$D:$D,$A$24,I_Local_Res!$T:$T)</f>
        <v>0</v>
      </c>
      <c r="C34" s="300"/>
      <c r="D34" s="83" t="str">
        <f t="shared" si="2"/>
        <v>Compliant</v>
      </c>
      <c r="E34" s="66"/>
      <c r="F34" s="66"/>
      <c r="G34" s="66"/>
      <c r="H34" s="66"/>
      <c r="I34" s="66"/>
    </row>
    <row r="35" spans="1:12" s="72" customFormat="1">
      <c r="A35" s="46">
        <f t="shared" si="1"/>
        <v>41883</v>
      </c>
      <c r="B35" s="82">
        <f>SUMIF(I_Local_Res!$D:$D,$A$24,I_Local_Res!$V:$V)</f>
        <v>0</v>
      </c>
      <c r="C35" s="300"/>
      <c r="D35" s="83" t="str">
        <f t="shared" si="2"/>
        <v>Compliant</v>
      </c>
      <c r="E35" s="66"/>
      <c r="F35" s="66"/>
      <c r="G35" s="66"/>
      <c r="H35" s="66"/>
      <c r="I35" s="66"/>
    </row>
    <row r="36" spans="1:12" s="72" customFormat="1">
      <c r="A36" s="46">
        <f t="shared" si="1"/>
        <v>41913</v>
      </c>
      <c r="B36" s="82">
        <f>SUMIF(I_Local_Res!$D:$D,$A$24,I_Local_Res!$X:$X)</f>
        <v>0</v>
      </c>
      <c r="C36" s="300"/>
      <c r="D36" s="83" t="str">
        <f t="shared" si="2"/>
        <v>Compliant</v>
      </c>
      <c r="E36" s="66"/>
      <c r="F36" s="66"/>
      <c r="G36" s="66"/>
      <c r="H36" s="66"/>
      <c r="I36" s="66"/>
    </row>
    <row r="37" spans="1:12" s="72" customFormat="1">
      <c r="A37" s="46">
        <f t="shared" si="1"/>
        <v>41944</v>
      </c>
      <c r="B37" s="82">
        <f>SUMIF(I_Local_Res!$D:$D,$A$24,I_Local_Res!$Z:$Z)</f>
        <v>0</v>
      </c>
      <c r="C37" s="300"/>
      <c r="D37" s="83" t="str">
        <f t="shared" si="2"/>
        <v>Compliant</v>
      </c>
      <c r="E37" s="66"/>
      <c r="F37" s="66"/>
      <c r="G37" s="66"/>
      <c r="H37" s="66"/>
      <c r="I37" s="66"/>
    </row>
    <row r="38" spans="1:12" s="72" customFormat="1">
      <c r="A38" s="46">
        <f t="shared" si="1"/>
        <v>41974</v>
      </c>
      <c r="B38" s="82">
        <f>SUMIF(I_Local_Res!$D:$D,$A$24,I_Local_Res!$AB:$AB)</f>
        <v>0</v>
      </c>
      <c r="C38" s="301"/>
      <c r="D38" s="83" t="str">
        <f t="shared" si="2"/>
        <v>Compliant</v>
      </c>
      <c r="E38" s="66"/>
      <c r="F38" s="66"/>
      <c r="G38" s="66"/>
      <c r="H38" s="66"/>
      <c r="I38" s="66"/>
    </row>
    <row r="39" spans="1:12" s="72" customFormat="1" ht="15.75" thickBot="1">
      <c r="A39" s="88"/>
      <c r="B39" s="89"/>
      <c r="C39" s="90"/>
      <c r="D39" s="91"/>
      <c r="E39" s="90"/>
      <c r="F39" s="90"/>
      <c r="G39" s="90"/>
      <c r="H39" s="90"/>
      <c r="I39" s="90"/>
      <c r="J39" s="92"/>
      <c r="K39" s="92"/>
      <c r="L39" s="92"/>
    </row>
    <row r="40" spans="1:12" s="72" customFormat="1" ht="15.75" thickBot="1">
      <c r="A40" s="146" t="s">
        <v>1432</v>
      </c>
      <c r="B40" s="142"/>
      <c r="C40" s="147"/>
      <c r="D40" s="143"/>
      <c r="E40" s="90"/>
      <c r="F40" s="90"/>
      <c r="G40" s="90"/>
      <c r="H40" s="90"/>
      <c r="I40" s="90"/>
      <c r="J40" s="92"/>
      <c r="K40" s="92"/>
      <c r="L40" s="92"/>
    </row>
    <row r="41" spans="1:12" ht="40.5" customHeight="1" thickBot="1">
      <c r="A41" s="295" t="str">
        <f>"Summary Table 3
Local RAR for "&amp;$A40&amp;" Local Area (MW)"</f>
        <v>Summary Table 3
Local RAR for San Diego-IV Local Area (MW)</v>
      </c>
      <c r="B41" s="296"/>
      <c r="C41" s="296"/>
      <c r="D41" s="297"/>
      <c r="E41" s="67"/>
      <c r="F41" s="93"/>
      <c r="G41" s="67"/>
      <c r="H41" s="70"/>
      <c r="I41" s="71"/>
      <c r="J41" s="72"/>
    </row>
    <row r="42" spans="1:12" s="80" customFormat="1" ht="90.75" customHeight="1" thickBot="1">
      <c r="A42" s="73" t="s">
        <v>693</v>
      </c>
      <c r="B42" s="74" t="str">
        <f>"Total Procurement in "&amp;$A40&amp;" Local Area"</f>
        <v>Total Procurement in San Diego-IV Local Area</v>
      </c>
      <c r="C42" s="75" t="str">
        <f>$A40&amp;" Local RA - DR, RMR, and CAM"</f>
        <v>San Diego-IV Local RA - DR, RMR, and CAM</v>
      </c>
      <c r="D42" s="76" t="s">
        <v>563</v>
      </c>
      <c r="E42" s="77"/>
      <c r="F42" s="78"/>
      <c r="G42" s="77"/>
      <c r="H42" s="79"/>
      <c r="J42" s="81"/>
    </row>
    <row r="43" spans="1:12">
      <c r="A43" s="46">
        <f>A11</f>
        <v>41640</v>
      </c>
      <c r="B43" s="82">
        <f>SUMIF(I_Local_Res!$D:$D,$A$40,I_Local_Res!$F:$F)</f>
        <v>0</v>
      </c>
      <c r="C43" s="191">
        <f>ROUND(VLOOKUP(A40,'LSE Allocations'!$H$73:$J$77,3,FALSE)-'LSE Allocations'!$K$56,0)</f>
        <v>0</v>
      </c>
      <c r="D43" s="83" t="str">
        <f>IF(B43-$C$43&gt;=0,"Compliant","Non-Compliant")</f>
        <v>Compliant</v>
      </c>
      <c r="E43" s="84"/>
      <c r="F43" s="84"/>
      <c r="G43" s="84"/>
      <c r="H43" s="66"/>
      <c r="I43" s="66"/>
    </row>
    <row r="44" spans="1:12" s="72" customFormat="1">
      <c r="A44" s="46">
        <f t="shared" ref="A44:A54" si="3">A12</f>
        <v>41671</v>
      </c>
      <c r="B44" s="82">
        <f>SUMIF(I_Local_Res!$D:$D,$A$40,I_Local_Res!$H:$H)</f>
        <v>0</v>
      </c>
      <c r="C44" s="299"/>
      <c r="D44" s="83" t="str">
        <f t="shared" ref="D44:D54" si="4">IF(B44-$C$43&gt;=0,"Compliant","Non-Compliant")</f>
        <v>Compliant</v>
      </c>
      <c r="E44" s="84"/>
      <c r="F44" s="84"/>
      <c r="G44" s="84"/>
      <c r="H44" s="66"/>
      <c r="I44" s="66"/>
    </row>
    <row r="45" spans="1:12" s="72" customFormat="1">
      <c r="A45" s="46">
        <f t="shared" si="3"/>
        <v>41699</v>
      </c>
      <c r="B45" s="82">
        <f>SUMIF(I_Local_Res!$D:$D,$A$40,I_Local_Res!$J:$J)</f>
        <v>0</v>
      </c>
      <c r="C45" s="302"/>
      <c r="D45" s="83" t="str">
        <f t="shared" si="4"/>
        <v>Compliant</v>
      </c>
      <c r="E45" s="84"/>
      <c r="F45" s="84"/>
      <c r="G45" s="84"/>
      <c r="H45" s="66"/>
      <c r="I45" s="66"/>
    </row>
    <row r="46" spans="1:12" s="72" customFormat="1">
      <c r="A46" s="46">
        <f t="shared" si="3"/>
        <v>41730</v>
      </c>
      <c r="B46" s="82">
        <f>SUMIF(I_Local_Res!$D:$D,$A$40,I_Local_Res!$L:$L)</f>
        <v>0</v>
      </c>
      <c r="C46" s="302"/>
      <c r="D46" s="83" t="str">
        <f t="shared" si="4"/>
        <v>Compliant</v>
      </c>
      <c r="E46" s="66"/>
      <c r="F46" s="66"/>
      <c r="G46" s="66"/>
      <c r="H46" s="66"/>
      <c r="I46" s="66"/>
    </row>
    <row r="47" spans="1:12" s="72" customFormat="1">
      <c r="A47" s="46">
        <f t="shared" si="3"/>
        <v>41760</v>
      </c>
      <c r="B47" s="82">
        <f>SUMIF(I_Local_Res!$D:$D,$A$40,I_Local_Res!$N:$N)</f>
        <v>0</v>
      </c>
      <c r="C47" s="302"/>
      <c r="D47" s="83" t="str">
        <f t="shared" si="4"/>
        <v>Compliant</v>
      </c>
      <c r="E47" s="66"/>
      <c r="F47" s="66"/>
      <c r="G47" s="66"/>
      <c r="H47" s="66"/>
      <c r="I47" s="66"/>
    </row>
    <row r="48" spans="1:12" s="72" customFormat="1">
      <c r="A48" s="46">
        <f t="shared" si="3"/>
        <v>41791</v>
      </c>
      <c r="B48" s="82">
        <f>SUMIF(I_Local_Res!$D:$D,$A$40,I_Local_Res!$P:$P)</f>
        <v>0</v>
      </c>
      <c r="C48" s="302"/>
      <c r="D48" s="83" t="str">
        <f t="shared" si="4"/>
        <v>Compliant</v>
      </c>
      <c r="E48" s="66"/>
      <c r="F48" s="66"/>
      <c r="G48" s="66"/>
      <c r="H48" s="66"/>
      <c r="I48" s="66"/>
    </row>
    <row r="49" spans="1:10" s="72" customFormat="1">
      <c r="A49" s="46">
        <f t="shared" si="3"/>
        <v>41821</v>
      </c>
      <c r="B49" s="82">
        <f>SUMIF(I_Local_Res!$D:$D,$A$40,I_Local_Res!$R:$R)</f>
        <v>0</v>
      </c>
      <c r="C49" s="302"/>
      <c r="D49" s="83" t="str">
        <f t="shared" si="4"/>
        <v>Compliant</v>
      </c>
      <c r="E49" s="66"/>
      <c r="F49" s="66"/>
      <c r="G49" s="66"/>
      <c r="H49" s="66"/>
      <c r="I49" s="66"/>
    </row>
    <row r="50" spans="1:10" s="72" customFormat="1">
      <c r="A50" s="46">
        <f t="shared" si="3"/>
        <v>41852</v>
      </c>
      <c r="B50" s="82">
        <f>SUMIF(I_Local_Res!$D:$D,$A$40,I_Local_Res!$T:$T)</f>
        <v>0</v>
      </c>
      <c r="C50" s="302"/>
      <c r="D50" s="83" t="str">
        <f t="shared" si="4"/>
        <v>Compliant</v>
      </c>
      <c r="E50" s="66"/>
      <c r="F50" s="66"/>
      <c r="G50" s="66"/>
      <c r="H50" s="66"/>
      <c r="I50" s="66"/>
    </row>
    <row r="51" spans="1:10" s="72" customFormat="1">
      <c r="A51" s="46">
        <f t="shared" si="3"/>
        <v>41883</v>
      </c>
      <c r="B51" s="82">
        <f>SUMIF(I_Local_Res!$D:$D,$A$40,I_Local_Res!$V:$V)</f>
        <v>0</v>
      </c>
      <c r="C51" s="302"/>
      <c r="D51" s="83" t="str">
        <f t="shared" si="4"/>
        <v>Compliant</v>
      </c>
      <c r="E51" s="66"/>
      <c r="F51" s="66"/>
      <c r="G51" s="66"/>
      <c r="H51" s="66"/>
      <c r="I51" s="66"/>
    </row>
    <row r="52" spans="1:10" s="72" customFormat="1">
      <c r="A52" s="46">
        <f t="shared" si="3"/>
        <v>41913</v>
      </c>
      <c r="B52" s="82">
        <f>SUMIF(I_Local_Res!$D:$D,$A$40,I_Local_Res!$X:$X)</f>
        <v>0</v>
      </c>
      <c r="C52" s="302"/>
      <c r="D52" s="83" t="str">
        <f t="shared" si="4"/>
        <v>Compliant</v>
      </c>
      <c r="E52" s="66"/>
      <c r="F52" s="66"/>
      <c r="G52" s="66"/>
      <c r="H52" s="66"/>
      <c r="I52" s="66"/>
    </row>
    <row r="53" spans="1:10" s="72" customFormat="1">
      <c r="A53" s="46">
        <f t="shared" si="3"/>
        <v>41944</v>
      </c>
      <c r="B53" s="82">
        <f>SUMIF(I_Local_Res!$D:$D,$A$40,I_Local_Res!$Z:$Z)</f>
        <v>0</v>
      </c>
      <c r="C53" s="302"/>
      <c r="D53" s="83" t="str">
        <f t="shared" si="4"/>
        <v>Compliant</v>
      </c>
      <c r="E53" s="66"/>
      <c r="F53" s="66"/>
      <c r="G53" s="66"/>
      <c r="H53" s="66"/>
      <c r="I53" s="66"/>
    </row>
    <row r="54" spans="1:10" s="72" customFormat="1">
      <c r="A54" s="46">
        <f t="shared" si="3"/>
        <v>41974</v>
      </c>
      <c r="B54" s="82">
        <f>SUMIF(I_Local_Res!$D:$D,$A$40,I_Local_Res!$AB:$AB)</f>
        <v>0</v>
      </c>
      <c r="C54" s="303"/>
      <c r="D54" s="83" t="str">
        <f t="shared" si="4"/>
        <v>Compliant</v>
      </c>
      <c r="E54" s="66"/>
      <c r="F54" s="66"/>
      <c r="G54" s="66"/>
      <c r="H54" s="66"/>
      <c r="I54" s="66"/>
    </row>
    <row r="55" spans="1:10" ht="15.75" thickBot="1"/>
    <row r="56" spans="1:10" s="72" customFormat="1" ht="15.75" thickBot="1">
      <c r="A56" s="194" t="s">
        <v>1437</v>
      </c>
      <c r="B56" s="144"/>
      <c r="C56" s="144"/>
      <c r="D56" s="143"/>
      <c r="E56" s="66"/>
      <c r="F56" s="66"/>
      <c r="G56" s="66"/>
      <c r="H56" s="66"/>
    </row>
    <row r="57" spans="1:10" ht="43.5" customHeight="1" thickBot="1">
      <c r="A57" s="304" t="str">
        <f>"Summary Table 4
Local RAR for "&amp;$A56&amp;" Local Area (MW)"</f>
        <v>Summary Table 4
Local RAR for Bay Area Local Area (MW)</v>
      </c>
      <c r="B57" s="296"/>
      <c r="C57" s="296"/>
      <c r="D57" s="297"/>
      <c r="E57" s="67"/>
      <c r="F57" s="68"/>
      <c r="G57" s="67"/>
      <c r="H57" s="70"/>
      <c r="I57" s="71"/>
      <c r="J57" s="72"/>
    </row>
    <row r="58" spans="1:10" s="80" customFormat="1" ht="90.75" customHeight="1" thickBot="1">
      <c r="A58" s="73" t="s">
        <v>693</v>
      </c>
      <c r="B58" s="74" t="str">
        <f>"Total Procurement in "&amp;$A56&amp;" Local Area"</f>
        <v>Total Procurement in Bay Area Local Area</v>
      </c>
      <c r="C58" s="75" t="str">
        <f>$A56&amp;" Local RA - DR, RMR, and CAM"</f>
        <v>Bay Area Local RA - DR, RMR, and CAM</v>
      </c>
      <c r="D58" s="76" t="s">
        <v>582</v>
      </c>
      <c r="E58" s="77"/>
      <c r="F58" s="78"/>
      <c r="G58" s="77"/>
      <c r="H58" s="79"/>
      <c r="J58" s="81"/>
    </row>
    <row r="59" spans="1:10">
      <c r="A59" s="46">
        <f>A11</f>
        <v>41640</v>
      </c>
      <c r="B59" s="82">
        <f>SUMIF(I_Local_Res!$D:$D,$A$56,I_Local_Res!$F:$F)</f>
        <v>0</v>
      </c>
      <c r="C59" s="191">
        <f>ROUND(VLOOKUP(A56,'LSE Allocations'!$H$73:$J$77,3,FALSE)-'LSE Allocations'!$K$62,0)</f>
        <v>0</v>
      </c>
      <c r="D59" s="83" t="str">
        <f>IF(B59-$C$59&gt;=0,"Compliant","Non-Compliant")</f>
        <v>Compliant</v>
      </c>
      <c r="E59" s="84"/>
      <c r="F59" s="84"/>
      <c r="G59" s="84"/>
      <c r="H59" s="66"/>
      <c r="I59" s="66"/>
    </row>
    <row r="60" spans="1:10" s="72" customFormat="1">
      <c r="A60" s="46">
        <f t="shared" ref="A60:A70" si="5">A12</f>
        <v>41671</v>
      </c>
      <c r="B60" s="82">
        <f>SUMIF(I_Local_Res!$D:$D,$A$56,I_Local_Res!$H:$H)</f>
        <v>0</v>
      </c>
      <c r="C60" s="299"/>
      <c r="D60" s="83" t="str">
        <f t="shared" ref="D60:D70" si="6">IF(B60-$C$59&gt;=0,"Compliant","Non-Compliant")</f>
        <v>Compliant</v>
      </c>
      <c r="E60" s="84"/>
      <c r="F60" s="84"/>
      <c r="G60" s="84"/>
      <c r="H60" s="66"/>
      <c r="I60" s="66"/>
    </row>
    <row r="61" spans="1:10" s="72" customFormat="1">
      <c r="A61" s="46">
        <f t="shared" si="5"/>
        <v>41699</v>
      </c>
      <c r="B61" s="82">
        <f>SUMIF(I_Local_Res!$D:$D,$A$56,I_Local_Res!$J:$J)</f>
        <v>0</v>
      </c>
      <c r="C61" s="302"/>
      <c r="D61" s="83" t="str">
        <f t="shared" si="6"/>
        <v>Compliant</v>
      </c>
      <c r="E61" s="84"/>
      <c r="F61" s="84"/>
      <c r="G61" s="84"/>
      <c r="H61" s="66"/>
      <c r="I61" s="66"/>
    </row>
    <row r="62" spans="1:10" s="72" customFormat="1">
      <c r="A62" s="46">
        <f t="shared" si="5"/>
        <v>41730</v>
      </c>
      <c r="B62" s="82">
        <f>SUMIF(I_Local_Res!$D:$D,$A$56,I_Local_Res!$L:$L)</f>
        <v>0</v>
      </c>
      <c r="C62" s="302"/>
      <c r="D62" s="83" t="str">
        <f t="shared" si="6"/>
        <v>Compliant</v>
      </c>
      <c r="E62" s="66"/>
      <c r="F62" s="66"/>
      <c r="G62" s="66"/>
      <c r="H62" s="66"/>
      <c r="I62" s="66"/>
    </row>
    <row r="63" spans="1:10" s="72" customFormat="1">
      <c r="A63" s="46">
        <f t="shared" si="5"/>
        <v>41760</v>
      </c>
      <c r="B63" s="82">
        <f>SUMIF(I_Local_Res!$D:$D,$A$56,I_Local_Res!$N:$N)</f>
        <v>0</v>
      </c>
      <c r="C63" s="302"/>
      <c r="D63" s="83" t="str">
        <f t="shared" si="6"/>
        <v>Compliant</v>
      </c>
      <c r="E63" s="66"/>
      <c r="F63" s="66"/>
      <c r="G63" s="66"/>
      <c r="H63" s="66"/>
      <c r="I63" s="66"/>
    </row>
    <row r="64" spans="1:10" s="72" customFormat="1">
      <c r="A64" s="46">
        <f t="shared" si="5"/>
        <v>41791</v>
      </c>
      <c r="B64" s="82">
        <f>SUMIF(I_Local_Res!$D:$D,$A$56,I_Local_Res!$P:$P)</f>
        <v>0</v>
      </c>
      <c r="C64" s="302"/>
      <c r="D64" s="83" t="str">
        <f t="shared" si="6"/>
        <v>Compliant</v>
      </c>
      <c r="E64" s="66"/>
      <c r="F64" s="66"/>
      <c r="G64" s="66"/>
      <c r="H64" s="66"/>
      <c r="I64" s="66"/>
    </row>
    <row r="65" spans="1:9" s="72" customFormat="1">
      <c r="A65" s="46">
        <f t="shared" si="5"/>
        <v>41821</v>
      </c>
      <c r="B65" s="82">
        <f>SUMIF(I_Local_Res!$D:$D,$A$56,I_Local_Res!$R:$R)</f>
        <v>0</v>
      </c>
      <c r="C65" s="302"/>
      <c r="D65" s="83" t="str">
        <f t="shared" si="6"/>
        <v>Compliant</v>
      </c>
      <c r="E65" s="66"/>
      <c r="F65" s="66"/>
      <c r="G65" s="66"/>
      <c r="H65" s="66"/>
      <c r="I65" s="66"/>
    </row>
    <row r="66" spans="1:9" s="72" customFormat="1">
      <c r="A66" s="46">
        <f t="shared" si="5"/>
        <v>41852</v>
      </c>
      <c r="B66" s="82">
        <f>SUMIF(I_Local_Res!$D:$D,$A$56,I_Local_Res!$T:$T)</f>
        <v>0</v>
      </c>
      <c r="C66" s="302"/>
      <c r="D66" s="83" t="str">
        <f t="shared" si="6"/>
        <v>Compliant</v>
      </c>
      <c r="E66" s="66"/>
      <c r="F66" s="66"/>
      <c r="G66" s="66"/>
      <c r="H66" s="66"/>
      <c r="I66" s="66"/>
    </row>
    <row r="67" spans="1:9" s="72" customFormat="1">
      <c r="A67" s="46">
        <f t="shared" si="5"/>
        <v>41883</v>
      </c>
      <c r="B67" s="82">
        <f>SUMIF(I_Local_Res!$D:$D,$A$56,I_Local_Res!$V:$V)</f>
        <v>0</v>
      </c>
      <c r="C67" s="302"/>
      <c r="D67" s="83" t="str">
        <f t="shared" si="6"/>
        <v>Compliant</v>
      </c>
      <c r="E67" s="66"/>
      <c r="F67" s="66"/>
      <c r="G67" s="66"/>
      <c r="H67" s="66"/>
      <c r="I67" s="66"/>
    </row>
    <row r="68" spans="1:9" s="72" customFormat="1">
      <c r="A68" s="46">
        <f t="shared" si="5"/>
        <v>41913</v>
      </c>
      <c r="B68" s="82">
        <f>SUMIF(I_Local_Res!$D:$D,$A$56,I_Local_Res!$X:$X)</f>
        <v>0</v>
      </c>
      <c r="C68" s="302"/>
      <c r="D68" s="83" t="str">
        <f t="shared" si="6"/>
        <v>Compliant</v>
      </c>
      <c r="E68" s="66"/>
      <c r="F68" s="66"/>
      <c r="G68" s="66"/>
      <c r="H68" s="66"/>
      <c r="I68" s="66"/>
    </row>
    <row r="69" spans="1:9" s="72" customFormat="1">
      <c r="A69" s="46">
        <f t="shared" si="5"/>
        <v>41944</v>
      </c>
      <c r="B69" s="82">
        <f>SUMIF(I_Local_Res!$D:$D,$A$56,I_Local_Res!$Z:$Z)</f>
        <v>0</v>
      </c>
      <c r="C69" s="302"/>
      <c r="D69" s="83" t="str">
        <f t="shared" si="6"/>
        <v>Compliant</v>
      </c>
      <c r="E69" s="66"/>
      <c r="F69" s="66"/>
      <c r="G69" s="66"/>
      <c r="H69" s="66"/>
      <c r="I69" s="66"/>
    </row>
    <row r="70" spans="1:9" s="72" customFormat="1">
      <c r="A70" s="46">
        <f t="shared" si="5"/>
        <v>41974</v>
      </c>
      <c r="B70" s="82">
        <f>SUMIF(I_Local_Res!$D:$D,$A$56,I_Local_Res!$AB:$AB)</f>
        <v>0</v>
      </c>
      <c r="C70" s="303"/>
      <c r="D70" s="83" t="str">
        <f t="shared" si="6"/>
        <v>Compliant</v>
      </c>
      <c r="E70" s="66"/>
      <c r="F70" s="66"/>
      <c r="G70" s="66"/>
      <c r="H70" s="66"/>
      <c r="I70" s="66"/>
    </row>
    <row r="71" spans="1:9" s="72" customFormat="1" ht="15.75" thickBot="1">
      <c r="A71" s="55"/>
      <c r="B71" s="170"/>
      <c r="C71" s="89"/>
      <c r="D71" s="96"/>
      <c r="E71" s="66"/>
      <c r="F71" s="66"/>
      <c r="G71" s="66"/>
      <c r="H71" s="66"/>
      <c r="I71" s="66"/>
    </row>
    <row r="72" spans="1:9" ht="15.75" thickBot="1">
      <c r="A72" s="145" t="s">
        <v>1305</v>
      </c>
      <c r="B72" s="140"/>
      <c r="C72" s="140"/>
      <c r="D72" s="141"/>
    </row>
    <row r="73" spans="1:9" ht="47.25" customHeight="1" thickBot="1">
      <c r="A73" s="295" t="str">
        <f>"Summary Table 5
Local RAR for "&amp;$A72&amp;" Local Area (MW)"</f>
        <v>Summary Table 5
Local RAR for Other PG&amp;E Areas Local Area (MW)</v>
      </c>
      <c r="B73" s="296"/>
      <c r="C73" s="296"/>
      <c r="D73" s="297"/>
      <c r="E73" s="94"/>
      <c r="F73" s="67"/>
      <c r="G73" s="70"/>
      <c r="H73" s="71"/>
      <c r="I73" s="72"/>
    </row>
    <row r="74" spans="1:9" s="80" customFormat="1" ht="90.75" customHeight="1" thickBot="1">
      <c r="A74" s="73" t="s">
        <v>693</v>
      </c>
      <c r="B74" s="74" t="str">
        <f>"Total Procurement in "&amp;$A72&amp;" Local Area"</f>
        <v>Total Procurement in Other PG&amp;E Areas Local Area</v>
      </c>
      <c r="C74" s="75" t="str">
        <f>$A72&amp;" Local RA - DR, RMR, and CAM"</f>
        <v>Other PG&amp;E Areas Local RA - DR, RMR, and CAM</v>
      </c>
      <c r="D74" s="76" t="s">
        <v>563</v>
      </c>
      <c r="E74" s="95"/>
      <c r="F74" s="77"/>
      <c r="G74" s="79"/>
      <c r="I74" s="81"/>
    </row>
    <row r="75" spans="1:9">
      <c r="A75" s="46">
        <f>A11</f>
        <v>41640</v>
      </c>
      <c r="B75" s="82">
        <f>SUMIF(I_Local_Res!$D:$D,$A$72,I_Local_Res!$F:$F)</f>
        <v>0</v>
      </c>
      <c r="C75" s="191">
        <f>ROUND(VLOOKUP(A72,'LSE Allocations'!$H$73:$J$77,3,FALSE)-'LSE Allocations'!$K$63,0)</f>
        <v>0</v>
      </c>
      <c r="D75" s="83" t="str">
        <f>IF(B75-$C$75&gt;=0,"Compliant","Non-Compliant")</f>
        <v>Compliant</v>
      </c>
      <c r="E75" s="84"/>
      <c r="F75" s="84"/>
      <c r="G75" s="66"/>
      <c r="H75" s="66"/>
    </row>
    <row r="76" spans="1:9" s="72" customFormat="1">
      <c r="A76" s="46">
        <f t="shared" ref="A76:A86" si="7">A12</f>
        <v>41671</v>
      </c>
      <c r="B76" s="82">
        <f>SUMIF(I_Local_Res!$D:$D,$A$72,I_Local_Res!$H:$H)</f>
        <v>0</v>
      </c>
      <c r="C76" s="299"/>
      <c r="D76" s="83" t="str">
        <f t="shared" ref="D76:D86" si="8">IF(B76-$C$75&gt;=0,"Compliant","Non-Compliant")</f>
        <v>Compliant</v>
      </c>
      <c r="E76" s="84"/>
      <c r="F76" s="84"/>
      <c r="G76" s="66"/>
      <c r="H76" s="66"/>
    </row>
    <row r="77" spans="1:9" s="72" customFormat="1">
      <c r="A77" s="46">
        <f t="shared" si="7"/>
        <v>41699</v>
      </c>
      <c r="B77" s="82">
        <f>SUMIF(I_Local_Res!$D:$D,$A$72,I_Local_Res!$J:$J)</f>
        <v>0</v>
      </c>
      <c r="C77" s="302"/>
      <c r="D77" s="83" t="str">
        <f t="shared" si="8"/>
        <v>Compliant</v>
      </c>
      <c r="E77" s="84"/>
      <c r="F77" s="84"/>
      <c r="G77" s="66"/>
      <c r="H77" s="66"/>
    </row>
    <row r="78" spans="1:9" s="72" customFormat="1">
      <c r="A78" s="46">
        <f t="shared" si="7"/>
        <v>41730</v>
      </c>
      <c r="B78" s="82">
        <f>SUMIF(I_Local_Res!$D:$D,$A$72,I_Local_Res!$L:$L)</f>
        <v>0</v>
      </c>
      <c r="C78" s="302"/>
      <c r="D78" s="83" t="str">
        <f t="shared" si="8"/>
        <v>Compliant</v>
      </c>
      <c r="E78" s="66"/>
      <c r="F78" s="66"/>
      <c r="G78" s="66"/>
      <c r="H78" s="66"/>
    </row>
    <row r="79" spans="1:9" s="72" customFormat="1">
      <c r="A79" s="46">
        <f t="shared" si="7"/>
        <v>41760</v>
      </c>
      <c r="B79" s="82">
        <f>SUMIF(I_Local_Res!$D:$D,$A$72,I_Local_Res!$N:$N)</f>
        <v>0</v>
      </c>
      <c r="C79" s="302"/>
      <c r="D79" s="83" t="str">
        <f t="shared" si="8"/>
        <v>Compliant</v>
      </c>
      <c r="E79" s="66"/>
      <c r="F79" s="66"/>
      <c r="G79" s="66"/>
      <c r="H79" s="66"/>
    </row>
    <row r="80" spans="1:9" s="72" customFormat="1">
      <c r="A80" s="46">
        <f t="shared" si="7"/>
        <v>41791</v>
      </c>
      <c r="B80" s="82">
        <f>SUMIF(I_Local_Res!$D:$D,$A$72,I_Local_Res!$P:$P)</f>
        <v>0</v>
      </c>
      <c r="C80" s="302"/>
      <c r="D80" s="83" t="str">
        <f t="shared" si="8"/>
        <v>Compliant</v>
      </c>
      <c r="E80" s="66"/>
      <c r="F80" s="66"/>
      <c r="G80" s="66"/>
      <c r="H80" s="66"/>
    </row>
    <row r="81" spans="1:8" s="72" customFormat="1">
      <c r="A81" s="46">
        <f t="shared" si="7"/>
        <v>41821</v>
      </c>
      <c r="B81" s="82">
        <f>SUMIF(I_Local_Res!$D:$D,$A$72,I_Local_Res!$R:$R)</f>
        <v>0</v>
      </c>
      <c r="C81" s="302"/>
      <c r="D81" s="83" t="str">
        <f t="shared" si="8"/>
        <v>Compliant</v>
      </c>
      <c r="E81" s="66"/>
      <c r="F81" s="66"/>
      <c r="G81" s="66"/>
      <c r="H81" s="66"/>
    </row>
    <row r="82" spans="1:8" s="72" customFormat="1">
      <c r="A82" s="46">
        <f t="shared" si="7"/>
        <v>41852</v>
      </c>
      <c r="B82" s="82">
        <f>SUMIF(I_Local_Res!$D:$D,$A$72,I_Local_Res!$T:$T)</f>
        <v>0</v>
      </c>
      <c r="C82" s="302"/>
      <c r="D82" s="83" t="str">
        <f t="shared" si="8"/>
        <v>Compliant</v>
      </c>
      <c r="E82" s="66"/>
      <c r="F82" s="66"/>
      <c r="G82" s="66"/>
      <c r="H82" s="66"/>
    </row>
    <row r="83" spans="1:8" s="72" customFormat="1">
      <c r="A83" s="46">
        <f t="shared" si="7"/>
        <v>41883</v>
      </c>
      <c r="B83" s="82">
        <f>SUMIF(I_Local_Res!$D:$D,$A$72,I_Local_Res!$V:$V)</f>
        <v>0</v>
      </c>
      <c r="C83" s="302"/>
      <c r="D83" s="83" t="str">
        <f t="shared" si="8"/>
        <v>Compliant</v>
      </c>
      <c r="E83" s="66"/>
      <c r="F83" s="66"/>
      <c r="G83" s="66"/>
      <c r="H83" s="66"/>
    </row>
    <row r="84" spans="1:8" s="72" customFormat="1">
      <c r="A84" s="46">
        <f t="shared" si="7"/>
        <v>41913</v>
      </c>
      <c r="B84" s="82">
        <f>SUMIF(I_Local_Res!$D:$D,$A$72,I_Local_Res!$X:$X)</f>
        <v>0</v>
      </c>
      <c r="C84" s="302"/>
      <c r="D84" s="83" t="str">
        <f t="shared" si="8"/>
        <v>Compliant</v>
      </c>
      <c r="E84" s="66"/>
      <c r="F84" s="66"/>
      <c r="G84" s="66"/>
      <c r="H84" s="66"/>
    </row>
    <row r="85" spans="1:8" s="72" customFormat="1">
      <c r="A85" s="46">
        <f t="shared" si="7"/>
        <v>41944</v>
      </c>
      <c r="B85" s="82">
        <f>SUMIF(I_Local_Res!$D:$D,$A$72,I_Local_Res!$Z:$Z)</f>
        <v>0</v>
      </c>
      <c r="C85" s="302"/>
      <c r="D85" s="83" t="str">
        <f t="shared" si="8"/>
        <v>Compliant</v>
      </c>
      <c r="E85" s="66"/>
      <c r="F85" s="66"/>
      <c r="G85" s="66"/>
      <c r="H85" s="66"/>
    </row>
    <row r="86" spans="1:8" s="72" customFormat="1">
      <c r="A86" s="46">
        <f t="shared" si="7"/>
        <v>41974</v>
      </c>
      <c r="B86" s="82">
        <f>SUMIF(I_Local_Res!$D:$D,$A$72,I_Local_Res!$AB:$AB)</f>
        <v>0</v>
      </c>
      <c r="C86" s="303"/>
      <c r="D86" s="83" t="str">
        <f t="shared" si="8"/>
        <v>Compliant</v>
      </c>
      <c r="E86" s="66"/>
      <c r="F86" s="66"/>
      <c r="G86" s="66"/>
      <c r="H86" s="66"/>
    </row>
    <row r="87" spans="1:8" s="72" customFormat="1" ht="15.75" thickBot="1">
      <c r="A87" s="55"/>
      <c r="B87" s="89"/>
      <c r="C87" s="89"/>
      <c r="D87" s="96"/>
      <c r="E87" s="66"/>
      <c r="F87" s="66"/>
      <c r="G87" s="66"/>
      <c r="H87" s="66"/>
    </row>
    <row r="88" spans="1:8" ht="15.75" thickBot="1">
      <c r="A88" s="216"/>
      <c r="B88" s="217"/>
      <c r="C88" s="217"/>
      <c r="D88" s="218"/>
    </row>
    <row r="89" spans="1:8" ht="51.75" customHeight="1" thickBot="1">
      <c r="A89" s="284" t="s">
        <v>1443</v>
      </c>
      <c r="B89" s="285"/>
      <c r="C89" s="285"/>
      <c r="D89" s="286"/>
    </row>
    <row r="90" spans="1:8" ht="64.5" thickBot="1">
      <c r="A90" s="73" t="s">
        <v>693</v>
      </c>
      <c r="B90" s="204" t="s">
        <v>1551</v>
      </c>
      <c r="C90" s="197" t="s">
        <v>1444</v>
      </c>
      <c r="D90" s="198" t="s">
        <v>1445</v>
      </c>
    </row>
    <row r="91" spans="1:8">
      <c r="A91" s="46">
        <f>A27</f>
        <v>41640</v>
      </c>
      <c r="B91" s="82">
        <f>'III_Committed Flexible_res'!F4</f>
        <v>0</v>
      </c>
      <c r="C91" s="200">
        <f>'LSE Allocations'!D$99*0.9</f>
        <v>0</v>
      </c>
      <c r="D91" s="83" t="str">
        <f>IF($B91-$C91&gt;=0,"Met Target","Below Target")</f>
        <v>Met Target</v>
      </c>
    </row>
    <row r="92" spans="1:8">
      <c r="A92" s="46">
        <f t="shared" ref="A92:A102" si="9">A28</f>
        <v>41671</v>
      </c>
      <c r="B92" s="82">
        <f>'III_Committed Flexible_res'!G4</f>
        <v>0</v>
      </c>
      <c r="C92" s="200">
        <f>'LSE Allocations'!E$99*0.9</f>
        <v>0</v>
      </c>
      <c r="D92" s="83" t="str">
        <f>IF($B92-$C92&gt;=0,"Met Target","Below Target")</f>
        <v>Met Target</v>
      </c>
    </row>
    <row r="93" spans="1:8">
      <c r="A93" s="46">
        <f t="shared" si="9"/>
        <v>41699</v>
      </c>
      <c r="B93" s="82">
        <f>'III_Committed Flexible_res'!H4</f>
        <v>0</v>
      </c>
      <c r="C93" s="200">
        <f>'LSE Allocations'!F$99*0.9</f>
        <v>0</v>
      </c>
      <c r="D93" s="83" t="str">
        <f t="shared" ref="D93:D102" si="10">IF($B93-$C93&gt;=0,"Met Target","Below Target")</f>
        <v>Met Target</v>
      </c>
    </row>
    <row r="94" spans="1:8">
      <c r="A94" s="46">
        <f t="shared" si="9"/>
        <v>41730</v>
      </c>
      <c r="B94" s="82">
        <f>'III_Committed Flexible_res'!I4</f>
        <v>0</v>
      </c>
      <c r="C94" s="200">
        <f>'LSE Allocations'!G$99*0.9</f>
        <v>0</v>
      </c>
      <c r="D94" s="83" t="str">
        <f t="shared" si="10"/>
        <v>Met Target</v>
      </c>
    </row>
    <row r="95" spans="1:8">
      <c r="A95" s="46">
        <f t="shared" si="9"/>
        <v>41760</v>
      </c>
      <c r="B95" s="82">
        <f>'III_Committed Flexible_res'!J4</f>
        <v>0</v>
      </c>
      <c r="C95" s="200">
        <f>'LSE Allocations'!H$99*0.9</f>
        <v>0</v>
      </c>
      <c r="D95" s="83" t="str">
        <f t="shared" si="10"/>
        <v>Met Target</v>
      </c>
    </row>
    <row r="96" spans="1:8">
      <c r="A96" s="46">
        <f t="shared" si="9"/>
        <v>41791</v>
      </c>
      <c r="B96" s="82">
        <f>'III_Committed Flexible_res'!K4</f>
        <v>0</v>
      </c>
      <c r="C96" s="200">
        <f>'LSE Allocations'!I$99*0.9</f>
        <v>0</v>
      </c>
      <c r="D96" s="83" t="str">
        <f t="shared" si="10"/>
        <v>Met Target</v>
      </c>
    </row>
    <row r="97" spans="1:4">
      <c r="A97" s="46">
        <f t="shared" si="9"/>
        <v>41821</v>
      </c>
      <c r="B97" s="82">
        <f>'III_Committed Flexible_res'!L4</f>
        <v>0</v>
      </c>
      <c r="C97" s="200">
        <f>'LSE Allocations'!J$99*0.9</f>
        <v>0</v>
      </c>
      <c r="D97" s="83" t="str">
        <f t="shared" si="10"/>
        <v>Met Target</v>
      </c>
    </row>
    <row r="98" spans="1:4">
      <c r="A98" s="46">
        <f t="shared" si="9"/>
        <v>41852</v>
      </c>
      <c r="B98" s="82">
        <f>'III_Committed Flexible_res'!M4</f>
        <v>0</v>
      </c>
      <c r="C98" s="200">
        <f>'LSE Allocations'!K$99*0.9</f>
        <v>0</v>
      </c>
      <c r="D98" s="83" t="str">
        <f t="shared" si="10"/>
        <v>Met Target</v>
      </c>
    </row>
    <row r="99" spans="1:4">
      <c r="A99" s="46">
        <f t="shared" si="9"/>
        <v>41883</v>
      </c>
      <c r="B99" s="82">
        <f>'III_Committed Flexible_res'!N4</f>
        <v>0</v>
      </c>
      <c r="C99" s="200">
        <f>'LSE Allocations'!L$99*0.9</f>
        <v>0</v>
      </c>
      <c r="D99" s="83" t="str">
        <f t="shared" si="10"/>
        <v>Met Target</v>
      </c>
    </row>
    <row r="100" spans="1:4">
      <c r="A100" s="46">
        <f t="shared" si="9"/>
        <v>41913</v>
      </c>
      <c r="B100" s="82">
        <f>'III_Committed Flexible_res'!O4</f>
        <v>0</v>
      </c>
      <c r="C100" s="200">
        <f>'LSE Allocations'!M$99*0.9</f>
        <v>0</v>
      </c>
      <c r="D100" s="83" t="str">
        <f t="shared" si="10"/>
        <v>Met Target</v>
      </c>
    </row>
    <row r="101" spans="1:4">
      <c r="A101" s="46">
        <f t="shared" si="9"/>
        <v>41944</v>
      </c>
      <c r="B101" s="82">
        <f>'III_Committed Flexible_res'!P4</f>
        <v>0</v>
      </c>
      <c r="C101" s="200">
        <f>'LSE Allocations'!N$99*0.9</f>
        <v>0</v>
      </c>
      <c r="D101" s="83" t="str">
        <f t="shared" si="10"/>
        <v>Met Target</v>
      </c>
    </row>
    <row r="102" spans="1:4">
      <c r="A102" s="46">
        <f t="shared" si="9"/>
        <v>41974</v>
      </c>
      <c r="B102" s="82">
        <f>'III_Committed Flexible_res'!Q4</f>
        <v>0</v>
      </c>
      <c r="C102" s="200">
        <f>'LSE Allocations'!O$99*0.9</f>
        <v>0</v>
      </c>
      <c r="D102" s="83" t="str">
        <f t="shared" si="10"/>
        <v>Met Target</v>
      </c>
    </row>
  </sheetData>
  <mergeCells count="14">
    <mergeCell ref="A89:D89"/>
    <mergeCell ref="A3:H3"/>
    <mergeCell ref="A5:G5"/>
    <mergeCell ref="A6:F6"/>
    <mergeCell ref="A9:D9"/>
    <mergeCell ref="C12:C22"/>
    <mergeCell ref="C28:C38"/>
    <mergeCell ref="A25:D25"/>
    <mergeCell ref="C44:C54"/>
    <mergeCell ref="C76:C86"/>
    <mergeCell ref="A57:D57"/>
    <mergeCell ref="C60:C70"/>
    <mergeCell ref="A73:D73"/>
    <mergeCell ref="A41:D41"/>
  </mergeCells>
  <phoneticPr fontId="5" type="noConversion"/>
  <conditionalFormatting sqref="D91:D102">
    <cfRule type="colorScale" priority="4">
      <colorScale>
        <cfvo type="min"/>
        <cfvo type="max"/>
        <color rgb="FFFF7128"/>
        <color rgb="FFFFEF9C"/>
      </colorScale>
    </cfRule>
    <cfRule type="cellIs" dxfId="3" priority="7" stopIfTrue="1" operator="equal">
      <formula>"Met Target"</formula>
    </cfRule>
    <cfRule type="cellIs" dxfId="2" priority="8" stopIfTrue="1" operator="equal">
      <formula>"Below Target"</formula>
    </cfRule>
  </conditionalFormatting>
  <conditionalFormatting sqref="D1:D1048576">
    <cfRule type="cellIs" dxfId="1" priority="5" operator="equal">
      <formula>"Non-Compliant"</formula>
    </cfRule>
    <cfRule type="cellIs" dxfId="0" priority="6" operator="equal">
      <formula>"Compliant"</formula>
    </cfRule>
  </conditionalFormatting>
  <conditionalFormatting sqref="D75:D86">
    <cfRule type="colorScale" priority="3">
      <colorScale>
        <cfvo type="min"/>
        <cfvo type="max"/>
        <color rgb="FFFF7128"/>
        <color rgb="FFFFEF9C"/>
      </colorScale>
    </cfRule>
  </conditionalFormatting>
  <conditionalFormatting sqref="D59:D70">
    <cfRule type="colorScale" priority="2">
      <colorScale>
        <cfvo type="min"/>
        <cfvo type="max"/>
        <color rgb="FFFF7128"/>
        <color rgb="FFFFEF9C"/>
      </colorScale>
    </cfRule>
  </conditionalFormatting>
  <conditionalFormatting sqref="D43:D54">
    <cfRule type="colorScale" priority="1">
      <colorScale>
        <cfvo type="min"/>
        <cfvo type="max"/>
        <color rgb="FFFF7128"/>
        <color rgb="FFFFEF9C"/>
      </colorScale>
    </cfRule>
  </conditionalFormatting>
  <pageMargins left="0.75" right="0.75" top="1" bottom="1" header="0.5" footer="0.5"/>
  <pageSetup orientation="portrait" horizontalDpi="4294967295" verticalDpi="4294967295" r:id="rId1"/>
  <headerFooter alignWithMargins="0">
    <oddHeader>&amp;LAugust 9th, 2007 {Filing Month} 2008
&amp;CRESOURCE ADEQUACY COMPLIANCE FILING&amp;R{Name of LSE}, Page &amp;P of &amp;N</oddHeader>
    <oddFooter>&amp;LFile:  &amp;F&amp;RTab:  &amp;A</oddFooter>
  </headerFooter>
  <colBreaks count="1" manualBreakCount="1">
    <brk id="9" max="1048575" man="1"/>
  </col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AC36"/>
  <sheetViews>
    <sheetView showGridLines="0" workbookViewId="0">
      <selection activeCell="H5" sqref="H5"/>
    </sheetView>
  </sheetViews>
  <sheetFormatPr defaultColWidth="8.85546875" defaultRowHeight="12.75"/>
  <cols>
    <col min="1" max="1" width="6.42578125" customWidth="1"/>
    <col min="2" max="2" width="9.28515625" style="10" customWidth="1"/>
    <col min="3" max="3" width="16.140625" style="10" customWidth="1"/>
    <col min="4" max="4" width="16.140625" style="14" customWidth="1"/>
    <col min="5" max="5" width="10.85546875" style="14" customWidth="1"/>
    <col min="6" max="6" width="8.7109375" style="10" customWidth="1"/>
    <col min="7" max="7" width="6" style="10" customWidth="1"/>
    <col min="8" max="8" width="8.7109375" style="10" customWidth="1"/>
    <col min="9" max="9" width="6.85546875" style="10" customWidth="1"/>
    <col min="10" max="10" width="9" style="10" customWidth="1"/>
    <col min="11" max="11" width="7" style="10" customWidth="1"/>
    <col min="12" max="12" width="8.85546875" style="10"/>
    <col min="13" max="13" width="7.42578125" style="10" customWidth="1"/>
    <col min="14" max="14" width="8.85546875" style="10"/>
    <col min="15" max="15" width="7.42578125" style="10" customWidth="1"/>
    <col min="16" max="16" width="8.85546875" style="10" customWidth="1"/>
    <col min="17" max="17" width="6.140625" style="10" customWidth="1"/>
    <col min="18" max="18" width="8.85546875" style="10" customWidth="1"/>
    <col min="19" max="19" width="7.140625" style="10" customWidth="1"/>
    <col min="20" max="20" width="8.42578125" style="10" customWidth="1"/>
    <col min="21" max="21" width="6.140625" style="10" customWidth="1"/>
    <col min="22" max="22" width="8.7109375" style="10" customWidth="1"/>
    <col min="23" max="23" width="7.140625" style="10" customWidth="1"/>
    <col min="24" max="24" width="8.85546875" style="10" customWidth="1"/>
    <col min="25" max="25" width="6.7109375" style="10" customWidth="1"/>
    <col min="26" max="26" width="8.7109375" style="10" customWidth="1"/>
    <col min="27" max="27" width="6.85546875" style="10" customWidth="1"/>
    <col min="28" max="28" width="9" style="10" customWidth="1"/>
    <col min="29" max="29" width="7.42578125" style="10" customWidth="1"/>
  </cols>
  <sheetData>
    <row r="1" spans="1:29" ht="15.75">
      <c r="A1" s="9" t="s">
        <v>603</v>
      </c>
    </row>
    <row r="2" spans="1:29" ht="15.75">
      <c r="A2" s="9" t="s">
        <v>584</v>
      </c>
    </row>
    <row r="3" spans="1:29" s="11" customFormat="1" ht="54" customHeight="1">
      <c r="B3" s="12" t="s">
        <v>1125</v>
      </c>
      <c r="C3" s="12" t="s">
        <v>576</v>
      </c>
      <c r="D3" s="12" t="s">
        <v>213</v>
      </c>
      <c r="E3" s="12" t="s">
        <v>644</v>
      </c>
      <c r="F3" s="16" t="s">
        <v>636</v>
      </c>
      <c r="G3" s="16" t="s">
        <v>638</v>
      </c>
      <c r="H3" s="16" t="s">
        <v>635</v>
      </c>
      <c r="I3" s="17" t="s">
        <v>637</v>
      </c>
      <c r="J3" s="16" t="s">
        <v>662</v>
      </c>
      <c r="K3" s="16" t="s">
        <v>663</v>
      </c>
      <c r="L3" s="16" t="s">
        <v>664</v>
      </c>
      <c r="M3" s="16" t="s">
        <v>665</v>
      </c>
      <c r="N3" s="16" t="s">
        <v>632</v>
      </c>
      <c r="O3" s="16" t="s">
        <v>628</v>
      </c>
      <c r="P3" s="16" t="s">
        <v>666</v>
      </c>
      <c r="Q3" s="16" t="s">
        <v>668</v>
      </c>
      <c r="R3" s="16" t="s">
        <v>667</v>
      </c>
      <c r="S3" s="16" t="s">
        <v>669</v>
      </c>
      <c r="T3" s="16" t="s">
        <v>639</v>
      </c>
      <c r="U3" s="16" t="s">
        <v>640</v>
      </c>
      <c r="V3" s="16" t="s">
        <v>670</v>
      </c>
      <c r="W3" s="16" t="s">
        <v>671</v>
      </c>
      <c r="X3" s="16" t="s">
        <v>641</v>
      </c>
      <c r="Y3" s="16" t="s">
        <v>629</v>
      </c>
      <c r="Z3" s="16" t="s">
        <v>633</v>
      </c>
      <c r="AA3" s="16" t="s">
        <v>630</v>
      </c>
      <c r="AB3" s="16" t="s">
        <v>634</v>
      </c>
      <c r="AC3" s="16" t="s">
        <v>631</v>
      </c>
    </row>
    <row r="4" spans="1:29" s="11" customFormat="1" ht="15" customHeight="1">
      <c r="A4" s="19" t="s">
        <v>642</v>
      </c>
      <c r="B4" s="20"/>
      <c r="C4" s="21"/>
      <c r="D4" s="21"/>
      <c r="E4" s="21"/>
      <c r="F4" s="23">
        <f>SUM(F5:F37)</f>
        <v>0</v>
      </c>
      <c r="G4" s="21"/>
      <c r="H4" s="23">
        <f>SUM(H5:H37)</f>
        <v>0</v>
      </c>
      <c r="I4" s="22"/>
      <c r="J4" s="23">
        <f>SUM(J5:J37)</f>
        <v>0</v>
      </c>
      <c r="K4" s="21"/>
      <c r="L4" s="23">
        <f>SUM(L5:L37)</f>
        <v>0</v>
      </c>
      <c r="M4" s="21"/>
      <c r="N4" s="23">
        <f>SUM(N5:N37)</f>
        <v>0</v>
      </c>
      <c r="O4" s="21"/>
      <c r="P4" s="23">
        <f>SUM(P5:P37)</f>
        <v>0</v>
      </c>
      <c r="Q4" s="21"/>
      <c r="R4" s="23">
        <f>SUM(R5:R37)</f>
        <v>0</v>
      </c>
      <c r="S4" s="22"/>
      <c r="T4" s="23">
        <f>SUM(T5:T37)</f>
        <v>0</v>
      </c>
      <c r="U4" s="21"/>
      <c r="V4" s="23">
        <f>SUM(V5:V37)</f>
        <v>0</v>
      </c>
      <c r="W4" s="22"/>
      <c r="X4" s="23">
        <f>SUM(X5:X37)</f>
        <v>0</v>
      </c>
      <c r="Y4" s="22"/>
      <c r="Z4" s="23">
        <f>SUM(Z5:Z37)</f>
        <v>0</v>
      </c>
      <c r="AA4" s="22"/>
      <c r="AB4" s="23">
        <f>SUM(AB5:AB37)</f>
        <v>0</v>
      </c>
      <c r="AC4" s="22"/>
    </row>
    <row r="5" spans="1:29">
      <c r="B5" s="24"/>
      <c r="C5" s="183" t="s">
        <v>1394</v>
      </c>
      <c r="D5" s="116" t="str">
        <f>VLOOKUP(C5,'ID and Local Area'!A:D,4,FALSE)</f>
        <v xml:space="preserve"> </v>
      </c>
      <c r="E5" s="25"/>
      <c r="F5" s="26"/>
      <c r="G5" s="26"/>
      <c r="H5" s="26"/>
      <c r="I5" s="27"/>
      <c r="J5" s="26"/>
      <c r="K5" s="26"/>
      <c r="L5" s="26"/>
      <c r="M5" s="26"/>
      <c r="N5" s="26"/>
      <c r="O5" s="26"/>
      <c r="P5" s="26"/>
      <c r="Q5" s="26"/>
      <c r="R5" s="26"/>
      <c r="S5" s="27"/>
      <c r="T5" s="26"/>
      <c r="U5" s="26"/>
      <c r="V5" s="26"/>
      <c r="W5" s="27"/>
      <c r="X5" s="26"/>
      <c r="Y5" s="27"/>
      <c r="Z5" s="26"/>
      <c r="AA5" s="27"/>
      <c r="AB5" s="26"/>
      <c r="AC5" s="27"/>
    </row>
    <row r="6" spans="1:29">
      <c r="B6" s="24"/>
      <c r="C6" s="183" t="s">
        <v>1394</v>
      </c>
      <c r="D6" s="116" t="str">
        <f>VLOOKUP(C6,'ID and Local Area'!A:D,4,FALSE)</f>
        <v xml:space="preserve"> </v>
      </c>
      <c r="E6" s="25"/>
      <c r="F6" s="26"/>
      <c r="G6" s="26"/>
      <c r="H6" s="26"/>
      <c r="I6" s="26"/>
      <c r="J6" s="26"/>
      <c r="K6" s="26"/>
      <c r="L6" s="26"/>
      <c r="M6" s="26"/>
      <c r="N6" s="26"/>
      <c r="O6" s="26"/>
      <c r="P6" s="26"/>
      <c r="Q6" s="26"/>
      <c r="R6" s="26"/>
      <c r="S6" s="26"/>
      <c r="T6" s="26"/>
      <c r="U6" s="26"/>
      <c r="V6" s="26"/>
      <c r="W6" s="26"/>
      <c r="X6" s="26"/>
      <c r="Y6" s="26"/>
      <c r="Z6" s="26"/>
      <c r="AA6" s="26"/>
      <c r="AB6" s="26"/>
      <c r="AC6" s="26"/>
    </row>
    <row r="7" spans="1:29">
      <c r="B7" s="24"/>
      <c r="C7" s="183" t="s">
        <v>1394</v>
      </c>
      <c r="D7" s="116" t="str">
        <f>VLOOKUP(C7,'ID and Local Area'!A:D,4,FALSE)</f>
        <v xml:space="preserve"> </v>
      </c>
      <c r="E7" s="25"/>
      <c r="F7" s="26"/>
      <c r="G7" s="26"/>
      <c r="H7" s="26"/>
      <c r="I7" s="26"/>
      <c r="J7" s="26"/>
      <c r="K7" s="26"/>
      <c r="L7" s="26"/>
      <c r="M7" s="26"/>
      <c r="N7" s="26"/>
      <c r="O7" s="26"/>
      <c r="P7" s="26"/>
      <c r="Q7" s="26"/>
      <c r="R7" s="26"/>
      <c r="S7" s="26"/>
      <c r="T7" s="26"/>
      <c r="U7" s="26"/>
      <c r="V7" s="26"/>
      <c r="W7" s="26"/>
      <c r="X7" s="26"/>
      <c r="Y7" s="26"/>
      <c r="Z7" s="26"/>
      <c r="AA7" s="26"/>
      <c r="AB7" s="26"/>
      <c r="AC7" s="26"/>
    </row>
    <row r="8" spans="1:29">
      <c r="B8" s="132"/>
      <c r="C8" s="183" t="s">
        <v>1394</v>
      </c>
      <c r="D8" s="116" t="str">
        <f>VLOOKUP(C8,'ID and Local Area'!A:D,4,FALSE)</f>
        <v xml:space="preserve"> </v>
      </c>
      <c r="E8" s="25"/>
      <c r="F8" s="26"/>
      <c r="G8" s="26"/>
      <c r="H8" s="26"/>
      <c r="I8" s="26"/>
      <c r="J8" s="26"/>
      <c r="K8" s="26"/>
      <c r="L8" s="26"/>
      <c r="M8" s="26"/>
      <c r="N8" s="26"/>
      <c r="O8" s="26"/>
      <c r="P8" s="26"/>
      <c r="Q8" s="26"/>
      <c r="R8" s="26"/>
      <c r="S8" s="26"/>
      <c r="T8" s="26"/>
      <c r="U8" s="26"/>
      <c r="V8" s="26"/>
      <c r="W8" s="26"/>
      <c r="X8" s="26"/>
      <c r="Y8" s="26"/>
      <c r="Z8" s="26"/>
      <c r="AA8" s="26"/>
      <c r="AB8" s="26"/>
      <c r="AC8" s="26"/>
    </row>
    <row r="9" spans="1:29" ht="12.75" customHeight="1">
      <c r="B9" s="28"/>
      <c r="C9" s="183" t="s">
        <v>1394</v>
      </c>
      <c r="D9" s="116" t="str">
        <f>VLOOKUP(C9,'ID and Local Area'!A:D,4,FALSE)</f>
        <v xml:space="preserve"> </v>
      </c>
      <c r="E9" s="25"/>
      <c r="F9" s="26"/>
      <c r="G9" s="26"/>
      <c r="H9" s="26"/>
      <c r="I9" s="26"/>
      <c r="J9" s="26"/>
      <c r="K9" s="26"/>
      <c r="L9" s="26"/>
      <c r="M9" s="26"/>
      <c r="N9" s="26"/>
      <c r="O9" s="26"/>
      <c r="P9" s="26"/>
      <c r="Q9" s="26"/>
      <c r="R9" s="26"/>
      <c r="S9" s="26"/>
      <c r="T9" s="26"/>
      <c r="U9" s="26"/>
      <c r="V9" s="26"/>
      <c r="W9" s="26"/>
      <c r="X9" s="26"/>
      <c r="Y9" s="26"/>
      <c r="Z9" s="26"/>
      <c r="AA9" s="26"/>
      <c r="AB9" s="26"/>
      <c r="AC9" s="26"/>
    </row>
    <row r="10" spans="1:29">
      <c r="B10" s="28"/>
      <c r="C10" s="183" t="s">
        <v>1394</v>
      </c>
      <c r="D10" s="116" t="str">
        <f>VLOOKUP(C10,'ID and Local Area'!A:D,4,FALSE)</f>
        <v xml:space="preserve"> </v>
      </c>
      <c r="E10" s="25"/>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c r="B11" s="28"/>
      <c r="C11" s="183" t="s">
        <v>1394</v>
      </c>
      <c r="D11" s="116" t="str">
        <f>VLOOKUP(C11,'ID and Local Area'!A:D,4,FALSE)</f>
        <v xml:space="preserve"> </v>
      </c>
      <c r="E11" s="25"/>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c r="B12" s="28"/>
      <c r="C12" s="183" t="s">
        <v>1394</v>
      </c>
      <c r="D12" s="116" t="str">
        <f>VLOOKUP(C12,'ID and Local Area'!A:D,4,FALSE)</f>
        <v xml:space="preserve"> </v>
      </c>
      <c r="E12" s="25"/>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29">
      <c r="B13" s="28"/>
      <c r="C13" s="183" t="s">
        <v>1394</v>
      </c>
      <c r="D13" s="116" t="str">
        <f>VLOOKUP(C13,'ID and Local Area'!A:D,4,FALSE)</f>
        <v xml:space="preserve"> </v>
      </c>
      <c r="E13" s="25"/>
      <c r="F13" s="26"/>
      <c r="G13" s="26"/>
      <c r="H13" s="26"/>
      <c r="I13" s="26"/>
      <c r="J13" s="26"/>
      <c r="K13" s="26"/>
      <c r="L13" s="26"/>
      <c r="M13" s="26"/>
      <c r="N13" s="26"/>
      <c r="O13" s="26"/>
      <c r="P13" s="26"/>
      <c r="Q13" s="26"/>
      <c r="R13" s="26"/>
      <c r="S13" s="26"/>
      <c r="T13" s="26"/>
      <c r="U13" s="26"/>
      <c r="V13" s="26"/>
      <c r="W13" s="26"/>
      <c r="X13" s="26"/>
      <c r="Y13" s="26"/>
      <c r="Z13" s="26"/>
      <c r="AA13" s="26"/>
      <c r="AB13" s="26"/>
      <c r="AC13" s="26"/>
    </row>
    <row r="14" spans="1:29">
      <c r="B14" s="28"/>
      <c r="C14" s="183" t="s">
        <v>1394</v>
      </c>
      <c r="D14" s="116" t="str">
        <f>VLOOKUP(C14,'ID and Local Area'!A:D,4,FALSE)</f>
        <v xml:space="preserve"> </v>
      </c>
      <c r="E14" s="25"/>
      <c r="F14" s="26"/>
      <c r="G14" s="26"/>
      <c r="H14" s="26"/>
      <c r="I14" s="26"/>
      <c r="J14" s="26"/>
      <c r="K14" s="26"/>
      <c r="L14" s="26"/>
      <c r="M14" s="26"/>
      <c r="N14" s="26"/>
      <c r="O14" s="26"/>
      <c r="P14" s="26"/>
      <c r="Q14" s="26"/>
      <c r="R14" s="26"/>
      <c r="S14" s="26"/>
      <c r="T14" s="26"/>
      <c r="U14" s="26"/>
      <c r="V14" s="26"/>
      <c r="W14" s="26"/>
      <c r="X14" s="26"/>
      <c r="Y14" s="26"/>
      <c r="Z14" s="26"/>
      <c r="AA14" s="26"/>
      <c r="AB14" s="26"/>
      <c r="AC14" s="26"/>
    </row>
    <row r="15" spans="1:29">
      <c r="B15" s="28"/>
      <c r="C15" s="183" t="s">
        <v>1394</v>
      </c>
      <c r="D15" s="116" t="str">
        <f>VLOOKUP(C15,'ID and Local Area'!A:D,4,FALSE)</f>
        <v xml:space="preserve"> </v>
      </c>
      <c r="E15" s="25"/>
      <c r="F15" s="26"/>
      <c r="G15" s="26"/>
      <c r="H15" s="26"/>
      <c r="I15" s="26"/>
      <c r="J15" s="26"/>
      <c r="K15" s="26"/>
      <c r="L15" s="26"/>
      <c r="M15" s="26"/>
      <c r="N15" s="26"/>
      <c r="O15" s="26"/>
      <c r="P15" s="26"/>
      <c r="Q15" s="26"/>
      <c r="R15" s="26"/>
      <c r="S15" s="26"/>
      <c r="T15" s="26"/>
      <c r="U15" s="26"/>
      <c r="V15" s="26"/>
      <c r="W15" s="26"/>
      <c r="X15" s="26"/>
      <c r="Y15" s="26"/>
      <c r="Z15" s="26"/>
      <c r="AA15" s="26"/>
      <c r="AB15" s="26"/>
      <c r="AC15" s="26"/>
    </row>
    <row r="16" spans="1:29">
      <c r="B16" s="28"/>
      <c r="C16" s="183" t="s">
        <v>1394</v>
      </c>
      <c r="D16" s="116" t="str">
        <f>VLOOKUP(C16,'ID and Local Area'!A:D,4,FALSE)</f>
        <v xml:space="preserve"> </v>
      </c>
      <c r="E16" s="25"/>
      <c r="F16" s="26"/>
      <c r="G16" s="26"/>
      <c r="H16" s="26"/>
      <c r="I16" s="26"/>
      <c r="J16" s="26"/>
      <c r="K16" s="26"/>
      <c r="L16" s="26"/>
      <c r="M16" s="26"/>
      <c r="N16" s="26"/>
      <c r="O16" s="26"/>
      <c r="P16" s="26"/>
      <c r="Q16" s="26"/>
      <c r="R16" s="26"/>
      <c r="S16" s="26"/>
      <c r="T16" s="26"/>
      <c r="U16" s="26"/>
      <c r="V16" s="26"/>
      <c r="W16" s="26"/>
      <c r="X16" s="26"/>
      <c r="Y16" s="26"/>
      <c r="Z16" s="26"/>
      <c r="AA16" s="26"/>
      <c r="AB16" s="26"/>
      <c r="AC16" s="26"/>
    </row>
    <row r="17" spans="2:29">
      <c r="B17" s="28"/>
      <c r="C17" s="183" t="s">
        <v>1394</v>
      </c>
      <c r="D17" s="116" t="str">
        <f>VLOOKUP(C17,'ID and Local Area'!A:D,4,FALSE)</f>
        <v xml:space="preserve"> </v>
      </c>
      <c r="E17" s="25"/>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2:29">
      <c r="B18" s="28"/>
      <c r="C18" s="183" t="s">
        <v>1394</v>
      </c>
      <c r="D18" s="116" t="str">
        <f>VLOOKUP(C18,'ID and Local Area'!A:D,4,FALSE)</f>
        <v xml:space="preserve"> </v>
      </c>
      <c r="E18" s="25"/>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2:29">
      <c r="B19" s="28"/>
      <c r="C19" s="183" t="s">
        <v>1394</v>
      </c>
      <c r="D19" s="116" t="str">
        <f>VLOOKUP(C19,'ID and Local Area'!A:D,4,FALSE)</f>
        <v xml:space="preserve"> </v>
      </c>
      <c r="E19" s="25"/>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2:29">
      <c r="B20" s="28"/>
      <c r="C20" s="183" t="s">
        <v>1394</v>
      </c>
      <c r="D20" s="116" t="str">
        <f>VLOOKUP(C20,'ID and Local Area'!A:D,4,FALSE)</f>
        <v xml:space="preserve"> </v>
      </c>
      <c r="E20" s="25"/>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2:29">
      <c r="B21" s="28"/>
      <c r="C21" s="183" t="s">
        <v>1394</v>
      </c>
      <c r="D21" s="116" t="str">
        <f>VLOOKUP(C21,'ID and Local Area'!A:D,4,FALSE)</f>
        <v xml:space="preserve"> </v>
      </c>
      <c r="E21" s="25"/>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2:29">
      <c r="B22" s="28"/>
      <c r="C22" s="183" t="s">
        <v>1394</v>
      </c>
      <c r="D22" s="116" t="str">
        <f>VLOOKUP(C22,'ID and Local Area'!A:D,4,FALSE)</f>
        <v xml:space="preserve"> </v>
      </c>
      <c r="E22" s="25"/>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2:29">
      <c r="B23" s="28"/>
      <c r="C23" s="183" t="s">
        <v>1394</v>
      </c>
      <c r="D23" s="116" t="str">
        <f>VLOOKUP(C23,'ID and Local Area'!A:D,4,FALSE)</f>
        <v xml:space="preserve"> </v>
      </c>
      <c r="E23" s="25"/>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2:29">
      <c r="B24" s="28"/>
      <c r="C24" s="183" t="s">
        <v>1394</v>
      </c>
      <c r="D24" s="116" t="str">
        <f>VLOOKUP(C24,'ID and Local Area'!A:D,4,FALSE)</f>
        <v xml:space="preserve"> </v>
      </c>
      <c r="E24" s="25"/>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2:29">
      <c r="B25" s="28"/>
      <c r="C25" s="183" t="s">
        <v>1394</v>
      </c>
      <c r="D25" s="116" t="str">
        <f>VLOOKUP(C25,'ID and Local Area'!A:D,4,FALSE)</f>
        <v xml:space="preserve"> </v>
      </c>
      <c r="E25" s="25"/>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2:29">
      <c r="B26" s="28"/>
      <c r="C26" s="183" t="s">
        <v>1394</v>
      </c>
      <c r="D26" s="116" t="str">
        <f>VLOOKUP(C26,'ID and Local Area'!A:D,4,FALSE)</f>
        <v xml:space="preserve"> </v>
      </c>
      <c r="E26" s="25"/>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2:29">
      <c r="B27" s="28"/>
      <c r="C27" s="183" t="s">
        <v>1394</v>
      </c>
      <c r="D27" s="116" t="str">
        <f>VLOOKUP(C27,'ID and Local Area'!A:D,4,FALSE)</f>
        <v xml:space="preserve"> </v>
      </c>
      <c r="E27" s="25"/>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2:29">
      <c r="B28" s="28"/>
      <c r="C28" s="183" t="s">
        <v>1394</v>
      </c>
      <c r="D28" s="116" t="str">
        <f>VLOOKUP(C28,'ID and Local Area'!A:D,4,FALSE)</f>
        <v xml:space="preserve"> </v>
      </c>
      <c r="E28" s="25"/>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2:29">
      <c r="B29" s="28"/>
      <c r="C29" s="183" t="s">
        <v>1394</v>
      </c>
      <c r="D29" s="116" t="str">
        <f>VLOOKUP(C29,'ID and Local Area'!A:D,4,FALSE)</f>
        <v xml:space="preserve"> </v>
      </c>
      <c r="E29" s="25"/>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2:29">
      <c r="B30" s="28"/>
      <c r="C30" s="183" t="s">
        <v>1394</v>
      </c>
      <c r="D30" s="116" t="str">
        <f>VLOOKUP(C30,'ID and Local Area'!A:D,4,FALSE)</f>
        <v xml:space="preserve"> </v>
      </c>
      <c r="E30" s="25"/>
      <c r="F30" s="26"/>
      <c r="G30" s="26"/>
      <c r="H30" s="26"/>
      <c r="I30" s="26"/>
      <c r="J30" s="26"/>
      <c r="K30" s="26"/>
      <c r="L30" s="26"/>
      <c r="M30" s="26"/>
      <c r="N30" s="26"/>
      <c r="O30" s="26"/>
      <c r="P30" s="26"/>
      <c r="Q30" s="26"/>
      <c r="R30" s="26"/>
      <c r="S30" s="26"/>
      <c r="T30" s="26"/>
      <c r="U30" s="26"/>
      <c r="V30" s="26"/>
      <c r="W30" s="26"/>
      <c r="X30" s="26"/>
      <c r="Y30" s="26"/>
      <c r="Z30" s="26"/>
      <c r="AA30" s="26"/>
      <c r="AB30" s="26"/>
      <c r="AC30" s="26"/>
    </row>
    <row r="31" spans="2:29">
      <c r="B31" s="28"/>
      <c r="C31" s="183" t="s">
        <v>1394</v>
      </c>
      <c r="D31" s="116" t="str">
        <f>VLOOKUP(C31,'ID and Local Area'!A:D,4,FALSE)</f>
        <v xml:space="preserve"> </v>
      </c>
      <c r="E31" s="25"/>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2:29">
      <c r="B32" s="28"/>
      <c r="C32" s="183" t="s">
        <v>1394</v>
      </c>
      <c r="D32" s="116" t="str">
        <f>VLOOKUP(C32,'ID and Local Area'!A:D,4,FALSE)</f>
        <v xml:space="preserve"> </v>
      </c>
      <c r="E32" s="25"/>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2:29">
      <c r="B33" s="28"/>
      <c r="C33" s="183" t="s">
        <v>1394</v>
      </c>
      <c r="D33" s="116" t="str">
        <f>VLOOKUP(C33,'ID and Local Area'!A:D,4,FALSE)</f>
        <v xml:space="preserve"> </v>
      </c>
      <c r="E33" s="25"/>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2:29">
      <c r="B34" s="28"/>
      <c r="C34" s="183" t="s">
        <v>1394</v>
      </c>
      <c r="D34" s="116" t="str">
        <f>VLOOKUP(C34,'ID and Local Area'!A:D,4,FALSE)</f>
        <v xml:space="preserve"> </v>
      </c>
      <c r="E34" s="25"/>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2:29">
      <c r="B35" s="28"/>
      <c r="C35" s="183" t="s">
        <v>1394</v>
      </c>
      <c r="D35" s="116" t="str">
        <f>VLOOKUP(C35,'ID and Local Area'!A:D,4,FALSE)</f>
        <v xml:space="preserve"> </v>
      </c>
      <c r="E35" s="25"/>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2:29">
      <c r="B36" s="28"/>
      <c r="C36" s="183" t="s">
        <v>1394</v>
      </c>
      <c r="D36" s="116" t="str">
        <f>VLOOKUP(C36,'ID and Local Area'!A:D,4,FALSE)</f>
        <v xml:space="preserve"> </v>
      </c>
      <c r="E36" s="25"/>
      <c r="F36" s="26"/>
      <c r="G36" s="26"/>
      <c r="H36" s="26"/>
      <c r="I36" s="26"/>
      <c r="J36" s="26"/>
      <c r="K36" s="26"/>
      <c r="L36" s="26"/>
      <c r="M36" s="26"/>
      <c r="N36" s="26"/>
      <c r="O36" s="26"/>
      <c r="P36" s="26"/>
      <c r="Q36" s="26"/>
      <c r="R36" s="26"/>
      <c r="S36" s="26"/>
      <c r="T36" s="26"/>
      <c r="U36" s="26"/>
      <c r="V36" s="26"/>
      <c r="W36" s="26"/>
      <c r="X36" s="26"/>
      <c r="Y36" s="26"/>
      <c r="Z36" s="26"/>
      <c r="AA36" s="26"/>
      <c r="AB36" s="26"/>
      <c r="AC36" s="26"/>
    </row>
  </sheetData>
  <phoneticPr fontId="5" type="noConversion"/>
  <dataValidations xWindow="176" yWindow="238" count="3">
    <dataValidation type="list" allowBlank="1" showInputMessage="1" showErrorMessage="1" prompt="Type of contract" sqref="E5:E36">
      <formula1>RMR</formula1>
    </dataValidation>
    <dataValidation allowBlank="1" showInputMessage="1" showErrorMessage="1" promptTitle="Zone for resource" sqref="B8"/>
    <dataValidation type="list" allowBlank="1" showInputMessage="1" showErrorMessage="1" prompt="Please select from the drop down list" sqref="C5:C36">
      <formula1>Resource_ID</formula1>
    </dataValidation>
  </dataValidations>
  <pageMargins left="0.75" right="0.75" top="1" bottom="1" header="0.5" footer="0.5"/>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99"/>
  </sheetPr>
  <dimension ref="A1:S35"/>
  <sheetViews>
    <sheetView workbookViewId="0">
      <selection activeCell="D17" sqref="D17"/>
    </sheetView>
  </sheetViews>
  <sheetFormatPr defaultColWidth="8.85546875" defaultRowHeight="12.75"/>
  <cols>
    <col min="2" max="2" width="12.42578125" bestFit="1" customWidth="1"/>
    <col min="3" max="3" width="18.140625" style="10" bestFit="1" customWidth="1"/>
    <col min="4" max="4" width="17" style="130" bestFit="1" customWidth="1"/>
    <col min="5" max="5" width="14.28515625" style="121" customWidth="1"/>
    <col min="6" max="6" width="13.42578125" style="121" customWidth="1"/>
    <col min="7" max="7" width="12.140625" style="130"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c r="A1" s="9" t="s">
        <v>1297</v>
      </c>
      <c r="C1" s="9"/>
      <c r="D1" s="9"/>
      <c r="E1" s="133"/>
      <c r="F1" s="9"/>
      <c r="G1" s="128"/>
    </row>
    <row r="2" spans="1:19" ht="15.75">
      <c r="A2" s="9" t="s">
        <v>1298</v>
      </c>
      <c r="C2" s="9"/>
      <c r="D2" s="9"/>
      <c r="E2" s="9"/>
      <c r="F2" s="9"/>
      <c r="G2" s="133"/>
    </row>
    <row r="3" spans="1:19" s="11" customFormat="1" ht="54" customHeight="1">
      <c r="B3" s="119" t="s">
        <v>1230</v>
      </c>
      <c r="C3" s="119" t="s">
        <v>1231</v>
      </c>
      <c r="D3" s="129" t="s">
        <v>213</v>
      </c>
      <c r="E3" s="119" t="s">
        <v>1329</v>
      </c>
      <c r="F3" s="119" t="s">
        <v>1330</v>
      </c>
      <c r="G3" s="129" t="s">
        <v>1296</v>
      </c>
      <c r="H3" s="16" t="s">
        <v>1331</v>
      </c>
      <c r="I3" s="16" t="s">
        <v>1332</v>
      </c>
      <c r="J3" s="16" t="s">
        <v>1333</v>
      </c>
      <c r="K3" s="16" t="s">
        <v>1334</v>
      </c>
      <c r="L3" s="16" t="s">
        <v>1335</v>
      </c>
      <c r="M3" s="16" t="s">
        <v>1336</v>
      </c>
      <c r="N3" s="16" t="s">
        <v>1337</v>
      </c>
      <c r="O3" s="16" t="s">
        <v>1338</v>
      </c>
      <c r="P3" s="16" t="s">
        <v>1339</v>
      </c>
      <c r="Q3" s="16" t="s">
        <v>1340</v>
      </c>
      <c r="R3" s="16" t="s">
        <v>1341</v>
      </c>
      <c r="S3" s="16" t="s">
        <v>1342</v>
      </c>
    </row>
    <row r="4" spans="1:19">
      <c r="A4" s="192" t="s">
        <v>642</v>
      </c>
      <c r="B4" s="193"/>
      <c r="C4" s="172"/>
      <c r="D4" s="172"/>
      <c r="E4" s="172"/>
      <c r="F4" s="173"/>
      <c r="G4" s="174"/>
      <c r="H4" s="174">
        <f t="shared" ref="H4:S4" si="0">SUM(H5:H36)</f>
        <v>0</v>
      </c>
      <c r="I4" s="174">
        <f t="shared" si="0"/>
        <v>0</v>
      </c>
      <c r="J4" s="174">
        <f t="shared" si="0"/>
        <v>0</v>
      </c>
      <c r="K4" s="174">
        <f t="shared" si="0"/>
        <v>0</v>
      </c>
      <c r="L4" s="174">
        <f t="shared" si="0"/>
        <v>0</v>
      </c>
      <c r="M4" s="174">
        <f t="shared" si="0"/>
        <v>0</v>
      </c>
      <c r="N4" s="174">
        <f t="shared" si="0"/>
        <v>0</v>
      </c>
      <c r="O4" s="174">
        <f t="shared" si="0"/>
        <v>0</v>
      </c>
      <c r="P4" s="174">
        <f t="shared" si="0"/>
        <v>0</v>
      </c>
      <c r="Q4" s="174">
        <f t="shared" si="0"/>
        <v>0</v>
      </c>
      <c r="R4" s="174">
        <f t="shared" si="0"/>
        <v>0</v>
      </c>
      <c r="S4" s="174">
        <f t="shared" si="0"/>
        <v>0</v>
      </c>
    </row>
    <row r="5" spans="1:19">
      <c r="B5" s="135"/>
      <c r="C5" s="28" t="s">
        <v>1394</v>
      </c>
      <c r="D5" s="127" t="str">
        <f>VLOOKUP(C5,'ID and Local Area'!A:D,4,FALSE)</f>
        <v xml:space="preserve"> </v>
      </c>
      <c r="E5" s="171"/>
      <c r="F5" s="171"/>
      <c r="G5" s="184"/>
      <c r="H5" s="26"/>
      <c r="I5" s="26"/>
      <c r="J5" s="26"/>
      <c r="K5" s="26"/>
      <c r="L5" s="26"/>
      <c r="M5" s="26"/>
      <c r="N5" s="26"/>
      <c r="O5" s="26"/>
      <c r="P5" s="26"/>
      <c r="Q5" s="26"/>
      <c r="R5" s="26"/>
      <c r="S5" s="26"/>
    </row>
    <row r="6" spans="1:19">
      <c r="B6" s="135"/>
      <c r="C6" s="28" t="s">
        <v>1394</v>
      </c>
      <c r="D6" s="127" t="str">
        <f>VLOOKUP(C6,'ID and Local Area'!A:D,4,FALSE)</f>
        <v xml:space="preserve"> </v>
      </c>
      <c r="E6" s="171"/>
      <c r="F6" s="171"/>
      <c r="G6" s="184"/>
      <c r="H6" s="26"/>
      <c r="I6" s="26"/>
      <c r="J6" s="26"/>
      <c r="K6" s="26"/>
      <c r="L6" s="26"/>
      <c r="M6" s="26"/>
      <c r="N6" s="26"/>
      <c r="O6" s="26"/>
      <c r="P6" s="26"/>
      <c r="Q6" s="26"/>
      <c r="R6" s="26"/>
      <c r="S6" s="26"/>
    </row>
    <row r="7" spans="1:19">
      <c r="B7" s="120"/>
      <c r="C7" s="28" t="s">
        <v>1394</v>
      </c>
      <c r="D7" s="127" t="str">
        <f>VLOOKUP(C7,'ID and Local Area'!A:D,4,FALSE)</f>
        <v xml:space="preserve"> </v>
      </c>
      <c r="E7" s="171"/>
      <c r="F7" s="171"/>
      <c r="G7" s="184"/>
      <c r="H7" s="26"/>
      <c r="I7" s="26"/>
      <c r="J7" s="26"/>
      <c r="K7" s="26"/>
      <c r="L7" s="26"/>
      <c r="M7" s="26"/>
      <c r="N7" s="26"/>
      <c r="O7" s="26"/>
      <c r="P7" s="26"/>
      <c r="Q7" s="26"/>
      <c r="R7" s="26"/>
      <c r="S7" s="26"/>
    </row>
    <row r="8" spans="1:19">
      <c r="B8" s="120"/>
      <c r="C8" s="28" t="s">
        <v>1394</v>
      </c>
      <c r="D8" s="127" t="str">
        <f>VLOOKUP(C8,'ID and Local Area'!A:D,4,FALSE)</f>
        <v xml:space="preserve"> </v>
      </c>
      <c r="E8" s="171"/>
      <c r="F8" s="171"/>
      <c r="G8" s="184"/>
      <c r="H8" s="26"/>
      <c r="I8" s="26"/>
      <c r="J8" s="26"/>
      <c r="K8" s="26"/>
      <c r="L8" s="26"/>
      <c r="M8" s="26"/>
      <c r="N8" s="26"/>
      <c r="O8" s="26"/>
      <c r="P8" s="26"/>
      <c r="Q8" s="26"/>
      <c r="R8" s="26"/>
      <c r="S8" s="26"/>
    </row>
    <row r="9" spans="1:19">
      <c r="B9" s="120"/>
      <c r="C9" s="28" t="s">
        <v>1394</v>
      </c>
      <c r="D9" s="127" t="str">
        <f>VLOOKUP(C9,'ID and Local Area'!A:D,4,FALSE)</f>
        <v xml:space="preserve"> </v>
      </c>
      <c r="E9" s="171"/>
      <c r="F9" s="171"/>
      <c r="G9" s="184"/>
      <c r="H9" s="26"/>
      <c r="I9" s="26"/>
      <c r="J9" s="26"/>
      <c r="K9" s="26"/>
      <c r="L9" s="26"/>
      <c r="M9" s="26"/>
      <c r="N9" s="26"/>
      <c r="O9" s="26"/>
      <c r="P9" s="26"/>
      <c r="Q9" s="26"/>
      <c r="R9" s="26"/>
      <c r="S9" s="26"/>
    </row>
    <row r="10" spans="1:19">
      <c r="B10" s="120"/>
      <c r="C10" s="28" t="s">
        <v>1394</v>
      </c>
      <c r="D10" s="127" t="str">
        <f>VLOOKUP(C10,'ID and Local Area'!A:D,4,FALSE)</f>
        <v xml:space="preserve"> </v>
      </c>
      <c r="E10" s="171"/>
      <c r="F10" s="171"/>
      <c r="G10" s="184"/>
      <c r="H10" s="26"/>
      <c r="I10" s="26"/>
      <c r="J10" s="26"/>
      <c r="K10" s="26"/>
      <c r="L10" s="26"/>
      <c r="M10" s="26"/>
      <c r="N10" s="26"/>
      <c r="O10" s="26"/>
      <c r="P10" s="26"/>
      <c r="Q10" s="26"/>
      <c r="R10" s="26"/>
      <c r="S10" s="26"/>
    </row>
    <row r="11" spans="1:19">
      <c r="B11" s="120"/>
      <c r="C11" s="28" t="s">
        <v>1394</v>
      </c>
      <c r="D11" s="127" t="str">
        <f>VLOOKUP(C11,'ID and Local Area'!A:D,4,FALSE)</f>
        <v xml:space="preserve"> </v>
      </c>
      <c r="E11" s="171"/>
      <c r="F11" s="171"/>
      <c r="G11" s="184"/>
      <c r="H11" s="26"/>
      <c r="I11" s="26"/>
      <c r="J11" s="26"/>
      <c r="K11" s="26"/>
      <c r="L11" s="26"/>
      <c r="M11" s="26"/>
      <c r="N11" s="26"/>
      <c r="O11" s="26"/>
      <c r="P11" s="26"/>
      <c r="Q11" s="26"/>
      <c r="R11" s="26"/>
      <c r="S11" s="26"/>
    </row>
    <row r="12" spans="1:19">
      <c r="B12" s="120"/>
      <c r="C12" s="28" t="s">
        <v>1394</v>
      </c>
      <c r="D12" s="127" t="str">
        <f>VLOOKUP(C12,'ID and Local Area'!A:D,4,FALSE)</f>
        <v xml:space="preserve"> </v>
      </c>
      <c r="E12" s="171"/>
      <c r="F12" s="171"/>
      <c r="G12" s="184"/>
      <c r="H12" s="26"/>
      <c r="I12" s="26"/>
      <c r="J12" s="26"/>
      <c r="K12" s="26"/>
      <c r="L12" s="26"/>
      <c r="M12" s="26"/>
      <c r="N12" s="26"/>
      <c r="O12" s="26"/>
      <c r="P12" s="26"/>
      <c r="Q12" s="26"/>
      <c r="R12" s="26"/>
      <c r="S12" s="26"/>
    </row>
    <row r="13" spans="1:19">
      <c r="B13" s="120"/>
      <c r="C13" s="28" t="s">
        <v>1394</v>
      </c>
      <c r="D13" s="127" t="str">
        <f>VLOOKUP(C13,'ID and Local Area'!A:D,4,FALSE)</f>
        <v xml:space="preserve"> </v>
      </c>
      <c r="E13" s="171"/>
      <c r="F13" s="171"/>
      <c r="G13" s="184"/>
      <c r="H13" s="26"/>
      <c r="I13" s="26"/>
      <c r="J13" s="26"/>
      <c r="K13" s="26"/>
      <c r="L13" s="26"/>
      <c r="M13" s="26"/>
      <c r="N13" s="26"/>
      <c r="O13" s="26"/>
      <c r="P13" s="26"/>
      <c r="Q13" s="26"/>
      <c r="R13" s="26"/>
      <c r="S13" s="26"/>
    </row>
    <row r="14" spans="1:19">
      <c r="B14" s="120"/>
      <c r="C14" s="28" t="s">
        <v>1394</v>
      </c>
      <c r="D14" s="127" t="str">
        <f>VLOOKUP(C14,'ID and Local Area'!A:D,4,FALSE)</f>
        <v xml:space="preserve"> </v>
      </c>
      <c r="E14" s="171"/>
      <c r="F14" s="171"/>
      <c r="G14" s="184"/>
      <c r="H14" s="26"/>
      <c r="I14" s="26"/>
      <c r="J14" s="26"/>
      <c r="K14" s="26"/>
      <c r="L14" s="26"/>
      <c r="M14" s="26"/>
      <c r="N14" s="26"/>
      <c r="O14" s="26"/>
      <c r="P14" s="26"/>
      <c r="Q14" s="26"/>
      <c r="R14" s="26"/>
      <c r="S14" s="26"/>
    </row>
    <row r="15" spans="1:19">
      <c r="B15" s="120"/>
      <c r="C15" s="28" t="s">
        <v>1394</v>
      </c>
      <c r="D15" s="127" t="str">
        <f>VLOOKUP(C15,'ID and Local Area'!A:D,4,FALSE)</f>
        <v xml:space="preserve"> </v>
      </c>
      <c r="E15" s="171"/>
      <c r="F15" s="171"/>
      <c r="G15" s="184"/>
      <c r="H15" s="26"/>
      <c r="I15" s="26"/>
      <c r="J15" s="26"/>
      <c r="K15" s="26"/>
      <c r="L15" s="26"/>
      <c r="M15" s="26"/>
      <c r="N15" s="26"/>
      <c r="O15" s="26"/>
      <c r="P15" s="26"/>
      <c r="Q15" s="26"/>
      <c r="R15" s="26"/>
      <c r="S15" s="26"/>
    </row>
    <row r="16" spans="1:19">
      <c r="B16" s="120"/>
      <c r="C16" s="28" t="s">
        <v>1394</v>
      </c>
      <c r="D16" s="127" t="str">
        <f>VLOOKUP(C16,'ID and Local Area'!A:D,4,FALSE)</f>
        <v xml:space="preserve"> </v>
      </c>
      <c r="E16" s="171"/>
      <c r="F16" s="171"/>
      <c r="G16" s="184"/>
      <c r="H16" s="26"/>
      <c r="I16" s="26"/>
      <c r="J16" s="26"/>
      <c r="K16" s="26"/>
      <c r="L16" s="26"/>
      <c r="M16" s="26"/>
      <c r="N16" s="26"/>
      <c r="O16" s="26"/>
      <c r="P16" s="26"/>
      <c r="Q16" s="26"/>
      <c r="R16" s="26"/>
      <c r="S16" s="26"/>
    </row>
    <row r="17" spans="2:19">
      <c r="B17" s="120"/>
      <c r="C17" s="28" t="s">
        <v>1394</v>
      </c>
      <c r="D17" s="127" t="str">
        <f>VLOOKUP(C17,'ID and Local Area'!A:D,4,FALSE)</f>
        <v xml:space="preserve"> </v>
      </c>
      <c r="E17" s="171"/>
      <c r="F17" s="171"/>
      <c r="G17" s="184"/>
      <c r="H17" s="26"/>
      <c r="I17" s="26"/>
      <c r="J17" s="26"/>
      <c r="K17" s="26"/>
      <c r="L17" s="26"/>
      <c r="M17" s="26"/>
      <c r="N17" s="26"/>
      <c r="O17" s="26"/>
      <c r="P17" s="26"/>
      <c r="Q17" s="26"/>
      <c r="R17" s="26"/>
      <c r="S17" s="26"/>
    </row>
    <row r="18" spans="2:19">
      <c r="B18" s="120"/>
      <c r="C18" s="28" t="s">
        <v>1394</v>
      </c>
      <c r="D18" s="127" t="str">
        <f>VLOOKUP(C18,'ID and Local Area'!A:D,4,FALSE)</f>
        <v xml:space="preserve"> </v>
      </c>
      <c r="E18" s="171"/>
      <c r="F18" s="171"/>
      <c r="G18" s="184"/>
      <c r="H18" s="26"/>
      <c r="I18" s="26"/>
      <c r="J18" s="26"/>
      <c r="K18" s="26"/>
      <c r="L18" s="26"/>
      <c r="M18" s="26"/>
      <c r="N18" s="26"/>
      <c r="O18" s="26"/>
      <c r="P18" s="26"/>
      <c r="Q18" s="26"/>
      <c r="R18" s="26"/>
      <c r="S18" s="26"/>
    </row>
    <row r="19" spans="2:19">
      <c r="B19" s="120"/>
      <c r="C19" s="28" t="s">
        <v>1394</v>
      </c>
      <c r="D19" s="127" t="str">
        <f>VLOOKUP(C19,'ID and Local Area'!A:D,4,FALSE)</f>
        <v xml:space="preserve"> </v>
      </c>
      <c r="E19" s="171"/>
      <c r="F19" s="171"/>
      <c r="G19" s="184"/>
      <c r="H19" s="26"/>
      <c r="I19" s="26"/>
      <c r="J19" s="26"/>
      <c r="K19" s="26"/>
      <c r="L19" s="26"/>
      <c r="M19" s="26"/>
      <c r="N19" s="26"/>
      <c r="O19" s="26"/>
      <c r="P19" s="26"/>
      <c r="Q19" s="26"/>
      <c r="R19" s="26"/>
      <c r="S19" s="26"/>
    </row>
    <row r="20" spans="2:19">
      <c r="B20" s="120"/>
      <c r="C20" s="28" t="s">
        <v>1394</v>
      </c>
      <c r="D20" s="127" t="str">
        <f>VLOOKUP(C20,'ID and Local Area'!A:D,4,FALSE)</f>
        <v xml:space="preserve"> </v>
      </c>
      <c r="E20" s="171"/>
      <c r="F20" s="171"/>
      <c r="G20" s="184"/>
      <c r="H20" s="26"/>
      <c r="I20" s="26"/>
      <c r="J20" s="26"/>
      <c r="K20" s="26"/>
      <c r="L20" s="26"/>
      <c r="M20" s="26"/>
      <c r="N20" s="26"/>
      <c r="O20" s="26"/>
      <c r="P20" s="26"/>
      <c r="Q20" s="26"/>
      <c r="R20" s="26"/>
      <c r="S20" s="26"/>
    </row>
    <row r="21" spans="2:19">
      <c r="B21" s="120"/>
      <c r="C21" s="28" t="s">
        <v>1394</v>
      </c>
      <c r="D21" s="127" t="str">
        <f>VLOOKUP(C21,'ID and Local Area'!A:D,4,FALSE)</f>
        <v xml:space="preserve"> </v>
      </c>
      <c r="E21" s="171"/>
      <c r="F21" s="171"/>
      <c r="G21" s="184"/>
      <c r="H21" s="26"/>
      <c r="I21" s="26"/>
      <c r="J21" s="26"/>
      <c r="K21" s="26"/>
      <c r="L21" s="26"/>
      <c r="M21" s="26"/>
      <c r="N21" s="26"/>
      <c r="O21" s="26"/>
      <c r="P21" s="26"/>
      <c r="Q21" s="26"/>
      <c r="R21" s="26"/>
      <c r="S21" s="26"/>
    </row>
    <row r="22" spans="2:19">
      <c r="B22" s="120"/>
      <c r="C22" s="28" t="s">
        <v>1394</v>
      </c>
      <c r="D22" s="127" t="str">
        <f>VLOOKUP(C22,'ID and Local Area'!A:D,4,FALSE)</f>
        <v xml:space="preserve"> </v>
      </c>
      <c r="E22" s="171"/>
      <c r="F22" s="171"/>
      <c r="G22" s="184"/>
      <c r="H22" s="26"/>
      <c r="I22" s="26"/>
      <c r="J22" s="26"/>
      <c r="K22" s="26"/>
      <c r="L22" s="26"/>
      <c r="M22" s="26"/>
      <c r="N22" s="26"/>
      <c r="O22" s="26"/>
      <c r="P22" s="26"/>
      <c r="Q22" s="26"/>
      <c r="R22" s="26"/>
      <c r="S22" s="26"/>
    </row>
    <row r="23" spans="2:19">
      <c r="B23" s="120"/>
      <c r="C23" s="28" t="s">
        <v>1394</v>
      </c>
      <c r="D23" s="127" t="str">
        <f>VLOOKUP(C23,'ID and Local Area'!A:D,4,FALSE)</f>
        <v xml:space="preserve"> </v>
      </c>
      <c r="E23" s="171"/>
      <c r="F23" s="171"/>
      <c r="G23" s="184"/>
      <c r="H23" s="26"/>
      <c r="I23" s="26"/>
      <c r="J23" s="26"/>
      <c r="K23" s="26"/>
      <c r="L23" s="26"/>
      <c r="M23" s="26"/>
      <c r="N23" s="26"/>
      <c r="O23" s="26"/>
      <c r="P23" s="26"/>
      <c r="Q23" s="26"/>
      <c r="R23" s="26"/>
      <c r="S23" s="26"/>
    </row>
    <row r="24" spans="2:19">
      <c r="B24" s="120"/>
      <c r="C24" s="28" t="s">
        <v>1394</v>
      </c>
      <c r="D24" s="127" t="str">
        <f>VLOOKUP(C24,'ID and Local Area'!A:D,4,FALSE)</f>
        <v xml:space="preserve"> </v>
      </c>
      <c r="E24" s="171"/>
      <c r="F24" s="171"/>
      <c r="G24" s="184"/>
      <c r="H24" s="26"/>
      <c r="I24" s="26"/>
      <c r="J24" s="26"/>
      <c r="K24" s="26"/>
      <c r="L24" s="26"/>
      <c r="M24" s="26"/>
      <c r="N24" s="26"/>
      <c r="O24" s="26"/>
      <c r="P24" s="26"/>
      <c r="Q24" s="26"/>
      <c r="R24" s="26"/>
      <c r="S24" s="26"/>
    </row>
    <row r="25" spans="2:19">
      <c r="B25" s="120"/>
      <c r="C25" s="28" t="s">
        <v>1394</v>
      </c>
      <c r="D25" s="127" t="str">
        <f>VLOOKUP(C25,'ID and Local Area'!A:D,4,FALSE)</f>
        <v xml:space="preserve"> </v>
      </c>
      <c r="E25" s="171"/>
      <c r="F25" s="171"/>
      <c r="G25" s="184"/>
      <c r="H25" s="26"/>
      <c r="I25" s="26"/>
      <c r="J25" s="26"/>
      <c r="K25" s="26"/>
      <c r="L25" s="26"/>
      <c r="M25" s="26"/>
      <c r="N25" s="26"/>
      <c r="O25" s="26"/>
      <c r="P25" s="26"/>
      <c r="Q25" s="26"/>
      <c r="R25" s="26"/>
      <c r="S25" s="26"/>
    </row>
    <row r="26" spans="2:19">
      <c r="B26" s="120"/>
      <c r="C26" s="28" t="s">
        <v>1394</v>
      </c>
      <c r="D26" s="127" t="str">
        <f>VLOOKUP(C26,'ID and Local Area'!A:D,4,FALSE)</f>
        <v xml:space="preserve"> </v>
      </c>
      <c r="E26" s="171"/>
      <c r="F26" s="171"/>
      <c r="G26" s="184"/>
      <c r="H26" s="26"/>
      <c r="I26" s="26"/>
      <c r="J26" s="26"/>
      <c r="K26" s="26"/>
      <c r="L26" s="26"/>
      <c r="M26" s="26"/>
      <c r="N26" s="26"/>
      <c r="O26" s="26"/>
      <c r="P26" s="26"/>
      <c r="Q26" s="26"/>
      <c r="R26" s="26"/>
      <c r="S26" s="26"/>
    </row>
    <row r="27" spans="2:19">
      <c r="B27" s="120"/>
      <c r="C27" s="28" t="s">
        <v>1394</v>
      </c>
      <c r="D27" s="127" t="str">
        <f>VLOOKUP(C27,'ID and Local Area'!A:D,4,FALSE)</f>
        <v xml:space="preserve"> </v>
      </c>
      <c r="E27" s="171"/>
      <c r="F27" s="171"/>
      <c r="G27" s="184"/>
      <c r="H27" s="26"/>
      <c r="I27" s="26"/>
      <c r="J27" s="26"/>
      <c r="K27" s="26"/>
      <c r="L27" s="26"/>
      <c r="M27" s="26"/>
      <c r="N27" s="26"/>
      <c r="O27" s="26"/>
      <c r="P27" s="26"/>
      <c r="Q27" s="26"/>
      <c r="R27" s="26"/>
      <c r="S27" s="26"/>
    </row>
    <row r="28" spans="2:19">
      <c r="B28" s="120"/>
      <c r="C28" s="28" t="s">
        <v>1394</v>
      </c>
      <c r="D28" s="127" t="str">
        <f>VLOOKUP(C28,'ID and Local Area'!A:D,4,FALSE)</f>
        <v xml:space="preserve"> </v>
      </c>
      <c r="E28" s="171"/>
      <c r="F28" s="171"/>
      <c r="G28" s="184"/>
      <c r="H28" s="26"/>
      <c r="I28" s="26"/>
      <c r="J28" s="26"/>
      <c r="K28" s="26"/>
      <c r="L28" s="26"/>
      <c r="M28" s="26"/>
      <c r="N28" s="26"/>
      <c r="O28" s="26"/>
      <c r="P28" s="26"/>
      <c r="Q28" s="26"/>
      <c r="R28" s="26"/>
      <c r="S28" s="26"/>
    </row>
    <row r="29" spans="2:19">
      <c r="B29" s="120"/>
      <c r="C29" s="28" t="s">
        <v>1394</v>
      </c>
      <c r="D29" s="127" t="str">
        <f>VLOOKUP(C29,'ID and Local Area'!A:D,4,FALSE)</f>
        <v xml:space="preserve"> </v>
      </c>
      <c r="E29" s="171"/>
      <c r="F29" s="171"/>
      <c r="G29" s="184"/>
      <c r="H29" s="26"/>
      <c r="I29" s="26"/>
      <c r="J29" s="26"/>
      <c r="K29" s="26"/>
      <c r="L29" s="26"/>
      <c r="M29" s="26"/>
      <c r="N29" s="26"/>
      <c r="O29" s="26"/>
      <c r="P29" s="26"/>
      <c r="Q29" s="26"/>
      <c r="R29" s="26"/>
      <c r="S29" s="26"/>
    </row>
    <row r="30" spans="2:19">
      <c r="B30" s="120"/>
      <c r="C30" s="28" t="s">
        <v>1394</v>
      </c>
      <c r="D30" s="127" t="str">
        <f>VLOOKUP(C30,'ID and Local Area'!A:D,4,FALSE)</f>
        <v xml:space="preserve"> </v>
      </c>
      <c r="E30" s="171"/>
      <c r="F30" s="171"/>
      <c r="G30" s="184"/>
      <c r="H30" s="26"/>
      <c r="I30" s="26"/>
      <c r="J30" s="26"/>
      <c r="K30" s="26"/>
      <c r="L30" s="26"/>
      <c r="M30" s="26"/>
      <c r="N30" s="26"/>
      <c r="O30" s="26"/>
      <c r="P30" s="26"/>
      <c r="Q30" s="26"/>
      <c r="R30" s="26"/>
      <c r="S30" s="26"/>
    </row>
    <row r="31" spans="2:19">
      <c r="B31" s="120"/>
      <c r="C31" s="28" t="s">
        <v>1394</v>
      </c>
      <c r="D31" s="127" t="str">
        <f>VLOOKUP(C31,'ID and Local Area'!A:D,4,FALSE)</f>
        <v xml:space="preserve"> </v>
      </c>
      <c r="E31" s="171"/>
      <c r="F31" s="171"/>
      <c r="G31" s="184"/>
      <c r="H31" s="26"/>
      <c r="I31" s="26"/>
      <c r="J31" s="26"/>
      <c r="K31" s="26"/>
      <c r="L31" s="26"/>
      <c r="M31" s="26"/>
      <c r="N31" s="26"/>
      <c r="O31" s="26"/>
      <c r="P31" s="26"/>
      <c r="Q31" s="26"/>
      <c r="R31" s="26"/>
      <c r="S31" s="26"/>
    </row>
    <row r="32" spans="2:19">
      <c r="B32" s="120"/>
      <c r="C32" s="28" t="s">
        <v>1394</v>
      </c>
      <c r="D32" s="127" t="str">
        <f>VLOOKUP(C32,'ID and Local Area'!A:D,4,FALSE)</f>
        <v xml:space="preserve"> </v>
      </c>
      <c r="E32" s="171"/>
      <c r="F32" s="171"/>
      <c r="G32" s="184"/>
      <c r="H32" s="26"/>
      <c r="I32" s="26"/>
      <c r="J32" s="26"/>
      <c r="K32" s="26"/>
      <c r="L32" s="26"/>
      <c r="M32" s="26"/>
      <c r="N32" s="26"/>
      <c r="O32" s="26"/>
      <c r="P32" s="26"/>
      <c r="Q32" s="26"/>
      <c r="R32" s="26"/>
      <c r="S32" s="26"/>
    </row>
    <row r="33" spans="2:19">
      <c r="B33" s="120"/>
      <c r="C33" s="28" t="s">
        <v>1394</v>
      </c>
      <c r="D33" s="127" t="str">
        <f>VLOOKUP(C33,'ID and Local Area'!A:D,4,FALSE)</f>
        <v xml:space="preserve"> </v>
      </c>
      <c r="E33" s="171"/>
      <c r="F33" s="171"/>
      <c r="G33" s="184"/>
      <c r="H33" s="26"/>
      <c r="I33" s="26"/>
      <c r="J33" s="26"/>
      <c r="K33" s="26"/>
      <c r="L33" s="26"/>
      <c r="M33" s="26"/>
      <c r="N33" s="26"/>
      <c r="O33" s="26"/>
      <c r="P33" s="26"/>
      <c r="Q33" s="26"/>
      <c r="R33" s="26"/>
      <c r="S33" s="26"/>
    </row>
    <row r="34" spans="2:19">
      <c r="B34" s="120"/>
      <c r="C34" s="28" t="s">
        <v>1394</v>
      </c>
      <c r="D34" s="127" t="str">
        <f>VLOOKUP(C34,'ID and Local Area'!A:D,4,FALSE)</f>
        <v xml:space="preserve"> </v>
      </c>
      <c r="E34" s="171"/>
      <c r="F34" s="171"/>
      <c r="G34" s="184"/>
      <c r="H34" s="26"/>
      <c r="I34" s="26"/>
      <c r="J34" s="26"/>
      <c r="K34" s="26"/>
      <c r="L34" s="26"/>
      <c r="M34" s="26"/>
      <c r="N34" s="26"/>
      <c r="O34" s="26"/>
      <c r="P34" s="26"/>
      <c r="Q34" s="26"/>
      <c r="R34" s="26"/>
      <c r="S34" s="26"/>
    </row>
    <row r="35" spans="2:19">
      <c r="B35" s="120"/>
      <c r="C35" s="28" t="s">
        <v>1394</v>
      </c>
      <c r="D35" s="127" t="str">
        <f>VLOOKUP(C35,'ID and Local Area'!A:D,4,FALSE)</f>
        <v xml:space="preserve"> </v>
      </c>
      <c r="E35" s="171"/>
      <c r="F35" s="171"/>
      <c r="G35" s="184"/>
      <c r="H35" s="26"/>
      <c r="I35" s="26"/>
      <c r="J35" s="26"/>
      <c r="K35" s="26"/>
      <c r="L35" s="26"/>
      <c r="M35" s="26"/>
      <c r="N35" s="26"/>
      <c r="O35" s="26"/>
      <c r="P35" s="26"/>
      <c r="Q35" s="26"/>
      <c r="R35" s="26"/>
      <c r="S35" s="26"/>
    </row>
  </sheetData>
  <phoneticPr fontId="29" type="noConversion"/>
  <dataValidations count="5">
    <dataValidation allowBlank="1" showInputMessage="1" showErrorMessage="1" promptTitle="Zone for resource" sqref="G5:G35 D5:D35"/>
    <dataValidation type="list" allowBlank="1" showInputMessage="1" showErrorMessage="1" sqref="F5:F35">
      <formula1>EndMonth</formula1>
    </dataValidation>
    <dataValidation type="list" allowBlank="1" showInputMessage="1" showErrorMessage="1" sqref="E5:E35">
      <formula1>StartMonth</formula1>
    </dataValidation>
    <dataValidation type="list" allowBlank="1" showInputMessage="1" showErrorMessage="1" sqref="C1092:C65535">
      <formula1>SchedulingID</formula1>
    </dataValidation>
    <dataValidation type="list" allowBlank="1" showInputMessage="1" showErrorMessage="1" sqref="C5:C35">
      <formula1>Resource_ID</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6"/>
  <sheetViews>
    <sheetView workbookViewId="0">
      <selection activeCell="F4" sqref="F4"/>
    </sheetView>
  </sheetViews>
  <sheetFormatPr defaultColWidth="8.85546875" defaultRowHeight="12.75"/>
  <cols>
    <col min="1" max="1" width="6.42578125" customWidth="1"/>
    <col min="2" max="2" width="9.28515625" style="10" customWidth="1"/>
    <col min="3" max="3" width="16.140625" style="10" customWidth="1"/>
    <col min="4" max="17" width="12.7109375" style="10" customWidth="1"/>
  </cols>
  <sheetData>
    <row r="1" spans="1:17" ht="15.75">
      <c r="A1" s="9" t="s">
        <v>1441</v>
      </c>
    </row>
    <row r="2" spans="1:17" ht="15.75">
      <c r="A2" s="9" t="s">
        <v>1442</v>
      </c>
    </row>
    <row r="3" spans="1:17" s="11" customFormat="1" ht="63.75">
      <c r="B3" s="119" t="s">
        <v>1230</v>
      </c>
      <c r="C3" s="119" t="s">
        <v>1231</v>
      </c>
      <c r="D3" s="119" t="s">
        <v>1329</v>
      </c>
      <c r="E3" s="119" t="s">
        <v>1330</v>
      </c>
      <c r="F3" s="16" t="s">
        <v>1577</v>
      </c>
      <c r="G3" s="16" t="s">
        <v>1578</v>
      </c>
      <c r="H3" s="16" t="s">
        <v>1579</v>
      </c>
      <c r="I3" s="16" t="s">
        <v>1580</v>
      </c>
      <c r="J3" s="16" t="s">
        <v>1581</v>
      </c>
      <c r="K3" s="16" t="s">
        <v>1582</v>
      </c>
      <c r="L3" s="16" t="s">
        <v>1583</v>
      </c>
      <c r="M3" s="16" t="s">
        <v>1584</v>
      </c>
      <c r="N3" s="16" t="s">
        <v>1585</v>
      </c>
      <c r="O3" s="16" t="s">
        <v>1586</v>
      </c>
      <c r="P3" s="16" t="s">
        <v>1587</v>
      </c>
      <c r="Q3" s="16" t="s">
        <v>1588</v>
      </c>
    </row>
    <row r="4" spans="1:17" s="11" customFormat="1" ht="15" customHeight="1">
      <c r="A4" s="192" t="s">
        <v>642</v>
      </c>
      <c r="B4" s="193"/>
      <c r="C4" s="172"/>
      <c r="D4" s="172"/>
      <c r="E4" s="173"/>
      <c r="F4" s="174">
        <f>SUM(F5:F37)</f>
        <v>0</v>
      </c>
      <c r="G4" s="174">
        <f t="shared" ref="G4:Q4" si="0">SUM(G5:G37)</f>
        <v>0</v>
      </c>
      <c r="H4" s="174">
        <f t="shared" si="0"/>
        <v>0</v>
      </c>
      <c r="I4" s="174">
        <f t="shared" si="0"/>
        <v>0</v>
      </c>
      <c r="J4" s="174">
        <f t="shared" si="0"/>
        <v>0</v>
      </c>
      <c r="K4" s="174">
        <f t="shared" si="0"/>
        <v>0</v>
      </c>
      <c r="L4" s="174">
        <f t="shared" si="0"/>
        <v>0</v>
      </c>
      <c r="M4" s="174">
        <f t="shared" si="0"/>
        <v>0</v>
      </c>
      <c r="N4" s="174">
        <f t="shared" si="0"/>
        <v>0</v>
      </c>
      <c r="O4" s="174">
        <f t="shared" si="0"/>
        <v>0</v>
      </c>
      <c r="P4" s="174">
        <f t="shared" si="0"/>
        <v>0</v>
      </c>
      <c r="Q4" s="174">
        <f t="shared" si="0"/>
        <v>0</v>
      </c>
    </row>
    <row r="5" spans="1:17">
      <c r="B5" s="135"/>
      <c r="C5" s="28"/>
      <c r="D5" s="171"/>
      <c r="E5" s="171"/>
      <c r="F5" s="26"/>
      <c r="G5" s="26"/>
      <c r="H5" s="26"/>
      <c r="I5" s="26"/>
      <c r="J5" s="26"/>
      <c r="K5" s="26"/>
      <c r="L5" s="26"/>
      <c r="M5" s="26"/>
      <c r="N5" s="26"/>
      <c r="O5" s="26"/>
      <c r="P5" s="26"/>
      <c r="Q5" s="26"/>
    </row>
    <row r="6" spans="1:17">
      <c r="B6" s="135"/>
      <c r="C6" s="28" t="s">
        <v>1394</v>
      </c>
      <c r="D6" s="171"/>
      <c r="E6" s="171"/>
      <c r="F6" s="26"/>
      <c r="G6" s="26"/>
      <c r="H6" s="26"/>
      <c r="I6" s="26"/>
      <c r="J6" s="26"/>
      <c r="K6" s="26"/>
      <c r="L6" s="26"/>
      <c r="M6" s="26"/>
      <c r="N6" s="26"/>
      <c r="O6" s="26"/>
      <c r="P6" s="26"/>
      <c r="Q6" s="26"/>
    </row>
    <row r="7" spans="1:17">
      <c r="B7" s="120"/>
      <c r="C7" s="28" t="s">
        <v>1394</v>
      </c>
      <c r="D7" s="171"/>
      <c r="E7" s="171"/>
      <c r="F7" s="26"/>
      <c r="G7" s="26"/>
      <c r="H7" s="26"/>
      <c r="I7" s="26"/>
      <c r="J7" s="26"/>
      <c r="K7" s="26"/>
      <c r="L7" s="26"/>
      <c r="M7" s="26"/>
      <c r="N7" s="26"/>
      <c r="O7" s="26"/>
      <c r="P7" s="26"/>
      <c r="Q7" s="26"/>
    </row>
    <row r="8" spans="1:17">
      <c r="B8" s="120"/>
      <c r="C8" s="28" t="s">
        <v>1394</v>
      </c>
      <c r="D8" s="171"/>
      <c r="E8" s="171"/>
      <c r="F8" s="26"/>
      <c r="G8" s="26"/>
      <c r="H8" s="26"/>
      <c r="I8" s="26"/>
      <c r="J8" s="26"/>
      <c r="K8" s="26"/>
      <c r="L8" s="26"/>
      <c r="M8" s="26"/>
      <c r="N8" s="26"/>
      <c r="O8" s="26"/>
      <c r="P8" s="26"/>
      <c r="Q8" s="26"/>
    </row>
    <row r="9" spans="1:17" ht="12.75" customHeight="1">
      <c r="B9" s="120"/>
      <c r="C9" s="28" t="s">
        <v>1394</v>
      </c>
      <c r="D9" s="171"/>
      <c r="E9" s="171"/>
      <c r="F9" s="26"/>
      <c r="G9" s="26"/>
      <c r="H9" s="26"/>
      <c r="I9" s="26"/>
      <c r="J9" s="26"/>
      <c r="K9" s="26"/>
      <c r="L9" s="26"/>
      <c r="M9" s="26"/>
      <c r="N9" s="26"/>
      <c r="O9" s="26"/>
      <c r="P9" s="26"/>
      <c r="Q9" s="26"/>
    </row>
    <row r="10" spans="1:17">
      <c r="B10" s="120"/>
      <c r="C10" s="28" t="s">
        <v>1394</v>
      </c>
      <c r="D10" s="171"/>
      <c r="E10" s="171"/>
      <c r="F10" s="26"/>
      <c r="G10" s="26"/>
      <c r="H10" s="26"/>
      <c r="I10" s="26"/>
      <c r="J10" s="26"/>
      <c r="K10" s="26"/>
      <c r="L10" s="26"/>
      <c r="M10" s="26"/>
      <c r="N10" s="26"/>
      <c r="O10" s="26"/>
      <c r="P10" s="26"/>
      <c r="Q10" s="26"/>
    </row>
    <row r="11" spans="1:17">
      <c r="B11" s="120"/>
      <c r="C11" s="28" t="s">
        <v>1394</v>
      </c>
      <c r="D11" s="171"/>
      <c r="E11" s="171"/>
      <c r="F11" s="26"/>
      <c r="G11" s="26"/>
      <c r="H11" s="26"/>
      <c r="I11" s="26"/>
      <c r="J11" s="26"/>
      <c r="K11" s="26"/>
      <c r="L11" s="26"/>
      <c r="M11" s="26"/>
      <c r="N11" s="26"/>
      <c r="O11" s="26"/>
      <c r="P11" s="26"/>
      <c r="Q11" s="26"/>
    </row>
    <row r="12" spans="1:17">
      <c r="B12" s="120"/>
      <c r="C12" s="28" t="s">
        <v>1394</v>
      </c>
      <c r="D12" s="171"/>
      <c r="E12" s="171"/>
      <c r="F12" s="26"/>
      <c r="G12" s="26"/>
      <c r="H12" s="26"/>
      <c r="I12" s="26"/>
      <c r="J12" s="26"/>
      <c r="K12" s="26"/>
      <c r="L12" s="26"/>
      <c r="M12" s="26"/>
      <c r="N12" s="26"/>
      <c r="O12" s="26"/>
      <c r="P12" s="26"/>
      <c r="Q12" s="26"/>
    </row>
    <row r="13" spans="1:17">
      <c r="B13" s="120"/>
      <c r="C13" s="28" t="s">
        <v>1394</v>
      </c>
      <c r="D13" s="171"/>
      <c r="E13" s="171"/>
      <c r="F13" s="26"/>
      <c r="G13" s="26"/>
      <c r="H13" s="26"/>
      <c r="I13" s="26"/>
      <c r="J13" s="26"/>
      <c r="K13" s="26"/>
      <c r="L13" s="26"/>
      <c r="M13" s="26"/>
      <c r="N13" s="26"/>
      <c r="O13" s="26"/>
      <c r="P13" s="26"/>
      <c r="Q13" s="26"/>
    </row>
    <row r="14" spans="1:17">
      <c r="B14" s="120"/>
      <c r="C14" s="28" t="s">
        <v>1394</v>
      </c>
      <c r="D14" s="171"/>
      <c r="E14" s="171"/>
      <c r="F14" s="26"/>
      <c r="G14" s="26"/>
      <c r="H14" s="26"/>
      <c r="I14" s="26"/>
      <c r="J14" s="26"/>
      <c r="K14" s="26"/>
      <c r="L14" s="26"/>
      <c r="M14" s="26"/>
      <c r="N14" s="26"/>
      <c r="O14" s="26"/>
      <c r="P14" s="26"/>
      <c r="Q14" s="26"/>
    </row>
    <row r="15" spans="1:17">
      <c r="B15" s="120"/>
      <c r="C15" s="28"/>
      <c r="D15" s="171"/>
      <c r="E15" s="171"/>
      <c r="F15" s="26"/>
      <c r="G15" s="26"/>
      <c r="H15" s="26"/>
      <c r="I15" s="26"/>
      <c r="J15" s="26"/>
      <c r="K15" s="26"/>
      <c r="L15" s="26"/>
      <c r="M15" s="26"/>
      <c r="N15" s="26"/>
      <c r="O15" s="26"/>
      <c r="P15" s="26"/>
      <c r="Q15" s="26"/>
    </row>
    <row r="16" spans="1:17">
      <c r="B16" s="120"/>
      <c r="C16" s="28" t="s">
        <v>1394</v>
      </c>
      <c r="D16" s="171"/>
      <c r="E16" s="171"/>
      <c r="F16" s="26"/>
      <c r="G16" s="26"/>
      <c r="H16" s="26"/>
      <c r="I16" s="26"/>
      <c r="J16" s="26"/>
      <c r="K16" s="26"/>
      <c r="L16" s="26"/>
      <c r="M16" s="26"/>
      <c r="N16" s="26"/>
      <c r="O16" s="26"/>
      <c r="P16" s="26"/>
      <c r="Q16" s="26"/>
    </row>
    <row r="17" spans="2:17">
      <c r="B17" s="120"/>
      <c r="C17" s="28" t="s">
        <v>1394</v>
      </c>
      <c r="D17" s="171"/>
      <c r="E17" s="171"/>
      <c r="F17" s="26"/>
      <c r="G17" s="26"/>
      <c r="H17" s="26"/>
      <c r="I17" s="26"/>
      <c r="J17" s="26"/>
      <c r="K17" s="26"/>
      <c r="L17" s="26"/>
      <c r="M17" s="26"/>
      <c r="N17" s="26"/>
      <c r="O17" s="26"/>
      <c r="P17" s="26"/>
      <c r="Q17" s="26"/>
    </row>
    <row r="18" spans="2:17">
      <c r="B18" s="120"/>
      <c r="C18" s="28" t="s">
        <v>1394</v>
      </c>
      <c r="D18" s="171"/>
      <c r="E18" s="171"/>
      <c r="F18" s="26"/>
      <c r="G18" s="26"/>
      <c r="H18" s="26"/>
      <c r="I18" s="26"/>
      <c r="J18" s="26"/>
      <c r="K18" s="26"/>
      <c r="L18" s="26"/>
      <c r="M18" s="26"/>
      <c r="N18" s="26"/>
      <c r="O18" s="26"/>
      <c r="P18" s="26"/>
      <c r="Q18" s="26"/>
    </row>
    <row r="19" spans="2:17">
      <c r="B19" s="120"/>
      <c r="C19" s="28" t="s">
        <v>1394</v>
      </c>
      <c r="D19" s="171"/>
      <c r="E19" s="171"/>
      <c r="F19" s="26"/>
      <c r="G19" s="26"/>
      <c r="H19" s="26"/>
      <c r="I19" s="26"/>
      <c r="J19" s="26"/>
      <c r="K19" s="26"/>
      <c r="L19" s="26"/>
      <c r="M19" s="26"/>
      <c r="N19" s="26"/>
      <c r="O19" s="26"/>
      <c r="P19" s="26"/>
      <c r="Q19" s="26"/>
    </row>
    <row r="20" spans="2:17">
      <c r="B20" s="120"/>
      <c r="C20" s="28" t="s">
        <v>1394</v>
      </c>
      <c r="D20" s="171"/>
      <c r="E20" s="171"/>
      <c r="F20" s="26"/>
      <c r="G20" s="26"/>
      <c r="H20" s="26"/>
      <c r="I20" s="26"/>
      <c r="J20" s="26"/>
      <c r="K20" s="26"/>
      <c r="L20" s="26"/>
      <c r="M20" s="26"/>
      <c r="N20" s="26"/>
      <c r="O20" s="26"/>
      <c r="P20" s="26"/>
      <c r="Q20" s="26"/>
    </row>
    <row r="21" spans="2:17">
      <c r="B21" s="120"/>
      <c r="C21" s="28" t="s">
        <v>1394</v>
      </c>
      <c r="D21" s="171"/>
      <c r="E21" s="171"/>
      <c r="F21" s="26"/>
      <c r="G21" s="26"/>
      <c r="H21" s="26"/>
      <c r="I21" s="26"/>
      <c r="J21" s="26"/>
      <c r="K21" s="26"/>
      <c r="L21" s="26"/>
      <c r="M21" s="26"/>
      <c r="N21" s="26"/>
      <c r="O21" s="26"/>
      <c r="P21" s="26"/>
      <c r="Q21" s="26"/>
    </row>
    <row r="22" spans="2:17">
      <c r="B22" s="120"/>
      <c r="C22" s="28" t="s">
        <v>1394</v>
      </c>
      <c r="D22" s="171"/>
      <c r="E22" s="171"/>
      <c r="F22" s="26"/>
      <c r="G22" s="26"/>
      <c r="H22" s="26"/>
      <c r="I22" s="26"/>
      <c r="J22" s="26"/>
      <c r="K22" s="26"/>
      <c r="L22" s="26"/>
      <c r="M22" s="26"/>
      <c r="N22" s="26"/>
      <c r="O22" s="26"/>
      <c r="P22" s="26"/>
      <c r="Q22" s="26"/>
    </row>
    <row r="23" spans="2:17">
      <c r="B23" s="120"/>
      <c r="C23" s="28" t="s">
        <v>1394</v>
      </c>
      <c r="D23" s="171"/>
      <c r="E23" s="171"/>
      <c r="F23" s="26"/>
      <c r="G23" s="26"/>
      <c r="H23" s="26"/>
      <c r="I23" s="26"/>
      <c r="J23" s="26"/>
      <c r="K23" s="26"/>
      <c r="L23" s="26"/>
      <c r="M23" s="26"/>
      <c r="N23" s="26"/>
      <c r="O23" s="26"/>
      <c r="P23" s="26"/>
      <c r="Q23" s="26"/>
    </row>
    <row r="24" spans="2:17">
      <c r="B24" s="120"/>
      <c r="C24" s="28"/>
      <c r="D24" s="171"/>
      <c r="E24" s="171"/>
      <c r="F24" s="26"/>
      <c r="G24" s="26"/>
      <c r="H24" s="26"/>
      <c r="I24" s="26"/>
      <c r="J24" s="26"/>
      <c r="K24" s="26"/>
      <c r="L24" s="26"/>
      <c r="M24" s="26"/>
      <c r="N24" s="26"/>
      <c r="O24" s="26"/>
      <c r="P24" s="26"/>
      <c r="Q24" s="26"/>
    </row>
    <row r="25" spans="2:17">
      <c r="B25" s="120"/>
      <c r="C25" s="28" t="s">
        <v>1394</v>
      </c>
      <c r="D25" s="171"/>
      <c r="E25" s="171"/>
      <c r="F25" s="26"/>
      <c r="G25" s="26"/>
      <c r="H25" s="26"/>
      <c r="I25" s="26"/>
      <c r="J25" s="26"/>
      <c r="K25" s="26"/>
      <c r="L25" s="26"/>
      <c r="M25" s="26"/>
      <c r="N25" s="26"/>
      <c r="O25" s="26"/>
      <c r="P25" s="26"/>
      <c r="Q25" s="26"/>
    </row>
    <row r="26" spans="2:17">
      <c r="B26" s="120"/>
      <c r="C26" s="28" t="s">
        <v>1394</v>
      </c>
      <c r="D26" s="171"/>
      <c r="E26" s="171"/>
      <c r="F26" s="26"/>
      <c r="G26" s="26"/>
      <c r="H26" s="26"/>
      <c r="I26" s="26"/>
      <c r="J26" s="26"/>
      <c r="K26" s="26"/>
      <c r="L26" s="26"/>
      <c r="M26" s="26"/>
      <c r="N26" s="26"/>
      <c r="O26" s="26"/>
      <c r="P26" s="26"/>
      <c r="Q26" s="26"/>
    </row>
    <row r="27" spans="2:17">
      <c r="B27" s="120"/>
      <c r="C27" s="28" t="s">
        <v>1394</v>
      </c>
      <c r="D27" s="171"/>
      <c r="E27" s="171"/>
      <c r="F27" s="26"/>
      <c r="G27" s="26"/>
      <c r="H27" s="26"/>
      <c r="I27" s="26"/>
      <c r="J27" s="26"/>
      <c r="K27" s="26"/>
      <c r="L27" s="26"/>
      <c r="M27" s="26"/>
      <c r="N27" s="26"/>
      <c r="O27" s="26"/>
      <c r="P27" s="26"/>
      <c r="Q27" s="26"/>
    </row>
    <row r="28" spans="2:17">
      <c r="B28" s="120"/>
      <c r="C28" s="28" t="s">
        <v>1394</v>
      </c>
      <c r="D28" s="171"/>
      <c r="E28" s="171"/>
      <c r="F28" s="26"/>
      <c r="G28" s="26"/>
      <c r="H28" s="26"/>
      <c r="I28" s="26"/>
      <c r="J28" s="26"/>
      <c r="K28" s="26"/>
      <c r="L28" s="26"/>
      <c r="M28" s="26"/>
      <c r="N28" s="26"/>
      <c r="O28" s="26"/>
      <c r="P28" s="26"/>
      <c r="Q28" s="26"/>
    </row>
    <row r="29" spans="2:17">
      <c r="B29" s="120"/>
      <c r="C29" s="28" t="s">
        <v>1394</v>
      </c>
      <c r="D29" s="171"/>
      <c r="E29" s="171"/>
      <c r="F29" s="26"/>
      <c r="G29" s="26"/>
      <c r="H29" s="26"/>
      <c r="I29" s="26"/>
      <c r="J29" s="26"/>
      <c r="K29" s="26"/>
      <c r="L29" s="26"/>
      <c r="M29" s="26"/>
      <c r="N29" s="26"/>
      <c r="O29" s="26"/>
      <c r="P29" s="26"/>
      <c r="Q29" s="26"/>
    </row>
    <row r="30" spans="2:17">
      <c r="B30" s="120"/>
      <c r="C30" s="28" t="s">
        <v>1394</v>
      </c>
      <c r="D30" s="171"/>
      <c r="E30" s="171"/>
      <c r="F30" s="26"/>
      <c r="G30" s="26"/>
      <c r="H30" s="26"/>
      <c r="I30" s="26"/>
      <c r="J30" s="26"/>
      <c r="K30" s="26"/>
      <c r="L30" s="26"/>
      <c r="M30" s="26"/>
      <c r="N30" s="26"/>
      <c r="O30" s="26"/>
      <c r="P30" s="26"/>
      <c r="Q30" s="26"/>
    </row>
    <row r="31" spans="2:17">
      <c r="B31" s="120"/>
      <c r="C31" s="28" t="s">
        <v>1394</v>
      </c>
      <c r="D31" s="171"/>
      <c r="E31" s="171"/>
      <c r="F31" s="26"/>
      <c r="G31" s="26"/>
      <c r="H31" s="26"/>
      <c r="I31" s="26"/>
      <c r="J31" s="26"/>
      <c r="K31" s="26"/>
      <c r="L31" s="26"/>
      <c r="M31" s="26"/>
      <c r="N31" s="26"/>
      <c r="O31" s="26"/>
      <c r="P31" s="26"/>
      <c r="Q31" s="26"/>
    </row>
    <row r="32" spans="2:17">
      <c r="B32" s="120"/>
      <c r="C32" s="28" t="s">
        <v>1394</v>
      </c>
      <c r="D32" s="171"/>
      <c r="E32" s="171"/>
      <c r="F32" s="26"/>
      <c r="G32" s="26"/>
      <c r="H32" s="26"/>
      <c r="I32" s="26"/>
      <c r="J32" s="26"/>
      <c r="K32" s="26"/>
      <c r="L32" s="26"/>
      <c r="M32" s="26"/>
      <c r="N32" s="26"/>
      <c r="O32" s="26"/>
      <c r="P32" s="26"/>
      <c r="Q32" s="26"/>
    </row>
    <row r="33" spans="2:17">
      <c r="B33" s="120"/>
      <c r="C33" s="28" t="s">
        <v>1394</v>
      </c>
      <c r="D33" s="171"/>
      <c r="E33" s="171"/>
      <c r="F33" s="26"/>
      <c r="G33" s="26"/>
      <c r="H33" s="26"/>
      <c r="I33" s="26"/>
      <c r="J33" s="26"/>
      <c r="K33" s="26"/>
      <c r="L33" s="26"/>
      <c r="M33" s="26"/>
      <c r="N33" s="26"/>
      <c r="O33" s="26"/>
      <c r="P33" s="26"/>
      <c r="Q33" s="26"/>
    </row>
    <row r="34" spans="2:17">
      <c r="B34" s="120"/>
      <c r="C34" s="28" t="s">
        <v>1394</v>
      </c>
      <c r="D34" s="171"/>
      <c r="E34" s="171"/>
      <c r="F34" s="26"/>
      <c r="G34" s="26"/>
      <c r="H34" s="26"/>
      <c r="I34" s="26"/>
      <c r="J34" s="26"/>
      <c r="K34" s="26"/>
      <c r="L34" s="26"/>
      <c r="M34" s="26"/>
      <c r="N34" s="26"/>
      <c r="O34" s="26"/>
      <c r="P34" s="26"/>
      <c r="Q34" s="26"/>
    </row>
    <row r="35" spans="2:17">
      <c r="B35" s="120"/>
      <c r="C35" s="28" t="s">
        <v>1394</v>
      </c>
      <c r="D35" s="171"/>
      <c r="E35" s="171"/>
      <c r="F35" s="26"/>
      <c r="G35" s="26"/>
      <c r="H35" s="26"/>
      <c r="I35" s="26"/>
      <c r="J35" s="26"/>
      <c r="K35" s="26"/>
      <c r="L35" s="26"/>
      <c r="M35" s="26"/>
      <c r="N35" s="26"/>
      <c r="O35" s="26"/>
      <c r="P35" s="26"/>
      <c r="Q35" s="26"/>
    </row>
    <row r="36" spans="2:17">
      <c r="B36" s="131"/>
      <c r="C36" s="28" t="s">
        <v>1394</v>
      </c>
      <c r="D36" s="28"/>
      <c r="E36" s="28"/>
      <c r="F36" s="26"/>
      <c r="G36" s="26"/>
      <c r="H36" s="26"/>
      <c r="I36" s="26"/>
      <c r="J36" s="26"/>
      <c r="K36" s="26"/>
      <c r="L36" s="26"/>
      <c r="M36" s="26"/>
      <c r="N36" s="26"/>
      <c r="O36" s="26"/>
      <c r="P36" s="26"/>
      <c r="Q36" s="26"/>
    </row>
  </sheetData>
  <dataValidations count="2">
    <dataValidation type="list" allowBlank="1" showInputMessage="1" showErrorMessage="1" sqref="D5:D36">
      <formula1>StartMonth</formula1>
    </dataValidation>
    <dataValidation type="list" allowBlank="1" showInputMessage="1" showErrorMessage="1" sqref="E5:E36">
      <formula1>EndMonth</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Area'!$I$2:$I$275</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6"/>
  <sheetViews>
    <sheetView workbookViewId="0">
      <selection activeCell="A4" sqref="A4"/>
    </sheetView>
  </sheetViews>
  <sheetFormatPr defaultColWidth="8.85546875" defaultRowHeight="12.75"/>
  <cols>
    <col min="2" max="2" width="12.42578125" bestFit="1" customWidth="1"/>
    <col min="3" max="3" width="18.140625" style="10" bestFit="1" customWidth="1"/>
    <col min="4" max="4" width="17" style="130" bestFit="1" customWidth="1"/>
    <col min="5" max="5" width="14.28515625" style="121" customWidth="1"/>
    <col min="6" max="6" width="13.42578125" style="121" customWidth="1"/>
    <col min="7" max="7" width="12.140625" style="130" customWidth="1"/>
    <col min="8" max="19" width="14.7109375" bestFit="1" customWidth="1"/>
  </cols>
  <sheetData>
    <row r="1" spans="1:19" ht="15.75">
      <c r="A1" s="9" t="s">
        <v>1543</v>
      </c>
      <c r="C1" s="9"/>
      <c r="D1" s="9"/>
      <c r="E1" s="133"/>
      <c r="F1" s="9"/>
      <c r="G1" s="128"/>
    </row>
    <row r="2" spans="1:19" ht="15.75">
      <c r="A2" s="9" t="s">
        <v>1298</v>
      </c>
      <c r="C2" s="9"/>
      <c r="D2" s="9"/>
      <c r="E2" s="9"/>
      <c r="F2" s="9"/>
      <c r="G2" s="133"/>
    </row>
    <row r="3" spans="1:19" s="11" customFormat="1" ht="54" customHeight="1">
      <c r="B3" s="119" t="s">
        <v>1230</v>
      </c>
      <c r="C3" s="119" t="s">
        <v>1231</v>
      </c>
      <c r="D3" s="262" t="s">
        <v>1664</v>
      </c>
      <c r="E3" s="119" t="s">
        <v>1329</v>
      </c>
      <c r="F3" s="119" t="s">
        <v>1330</v>
      </c>
      <c r="G3" s="129" t="s">
        <v>1570</v>
      </c>
      <c r="H3" s="16" t="s">
        <v>1552</v>
      </c>
      <c r="I3" s="16" t="s">
        <v>1553</v>
      </c>
      <c r="J3" s="16" t="s">
        <v>1554</v>
      </c>
      <c r="K3" s="16" t="s">
        <v>1555</v>
      </c>
      <c r="L3" s="16" t="s">
        <v>1556</v>
      </c>
      <c r="M3" s="16" t="s">
        <v>1557</v>
      </c>
      <c r="N3" s="16" t="s">
        <v>1558</v>
      </c>
      <c r="O3" s="16" t="s">
        <v>1559</v>
      </c>
      <c r="P3" s="16" t="s">
        <v>1560</v>
      </c>
      <c r="Q3" s="16" t="s">
        <v>1561</v>
      </c>
      <c r="R3" s="16" t="s">
        <v>1562</v>
      </c>
      <c r="S3" s="16" t="s">
        <v>1563</v>
      </c>
    </row>
    <row r="4" spans="1:19">
      <c r="A4" s="192" t="s">
        <v>642</v>
      </c>
      <c r="B4" s="193"/>
      <c r="C4" s="172"/>
      <c r="D4" s="263"/>
      <c r="E4" s="172"/>
      <c r="F4" s="173"/>
      <c r="G4" s="174"/>
      <c r="H4" s="174">
        <f t="shared" ref="H4:S4" si="0">SUM(H5:H37)</f>
        <v>0</v>
      </c>
      <c r="I4" s="174">
        <f t="shared" si="0"/>
        <v>0</v>
      </c>
      <c r="J4" s="174">
        <f t="shared" si="0"/>
        <v>0</v>
      </c>
      <c r="K4" s="174">
        <f t="shared" si="0"/>
        <v>0</v>
      </c>
      <c r="L4" s="174">
        <f t="shared" si="0"/>
        <v>0</v>
      </c>
      <c r="M4" s="174">
        <f t="shared" si="0"/>
        <v>0</v>
      </c>
      <c r="N4" s="174">
        <f t="shared" si="0"/>
        <v>0</v>
      </c>
      <c r="O4" s="174">
        <f t="shared" si="0"/>
        <v>0</v>
      </c>
      <c r="P4" s="174">
        <f t="shared" si="0"/>
        <v>0</v>
      </c>
      <c r="Q4" s="174">
        <f t="shared" si="0"/>
        <v>0</v>
      </c>
      <c r="R4" s="174">
        <f t="shared" si="0"/>
        <v>0</v>
      </c>
      <c r="S4" s="174">
        <f t="shared" si="0"/>
        <v>0</v>
      </c>
    </row>
    <row r="5" spans="1:19">
      <c r="B5" s="135"/>
      <c r="C5" s="28"/>
      <c r="D5" s="264"/>
      <c r="E5" s="171"/>
      <c r="F5" s="171"/>
      <c r="G5" s="184"/>
      <c r="H5" s="26"/>
      <c r="I5" s="26"/>
      <c r="J5" s="26"/>
      <c r="K5" s="26"/>
      <c r="L5" s="26"/>
      <c r="M5" s="26"/>
      <c r="N5" s="26"/>
      <c r="O5" s="26"/>
      <c r="P5" s="26"/>
      <c r="Q5" s="26"/>
      <c r="R5" s="26"/>
      <c r="S5" s="26"/>
    </row>
    <row r="6" spans="1:19">
      <c r="B6" s="135"/>
      <c r="C6" s="28" t="s">
        <v>1394</v>
      </c>
      <c r="D6" s="264"/>
      <c r="E6" s="171"/>
      <c r="F6" s="171"/>
      <c r="G6" s="184"/>
      <c r="H6" s="26"/>
      <c r="I6" s="26"/>
      <c r="J6" s="26"/>
      <c r="K6" s="26"/>
      <c r="L6" s="26"/>
      <c r="M6" s="26"/>
      <c r="N6" s="26"/>
      <c r="O6" s="26"/>
      <c r="P6" s="26"/>
      <c r="Q6" s="26"/>
      <c r="R6" s="26"/>
      <c r="S6" s="26"/>
    </row>
    <row r="7" spans="1:19">
      <c r="B7" s="120"/>
      <c r="C7" s="28" t="s">
        <v>1394</v>
      </c>
      <c r="D7" s="264"/>
      <c r="E7" s="171"/>
      <c r="F7" s="171"/>
      <c r="G7" s="184"/>
      <c r="H7" s="26"/>
      <c r="I7" s="26"/>
      <c r="J7" s="26"/>
      <c r="K7" s="26"/>
      <c r="L7" s="26"/>
      <c r="M7" s="26"/>
      <c r="N7" s="26"/>
      <c r="O7" s="26"/>
      <c r="P7" s="26"/>
      <c r="Q7" s="26"/>
      <c r="R7" s="26"/>
      <c r="S7" s="26"/>
    </row>
    <row r="8" spans="1:19">
      <c r="B8" s="120"/>
      <c r="C8" s="28" t="s">
        <v>1394</v>
      </c>
      <c r="D8" s="264"/>
      <c r="E8" s="171"/>
      <c r="F8" s="171"/>
      <c r="G8" s="184"/>
      <c r="H8" s="26"/>
      <c r="I8" s="26"/>
      <c r="J8" s="26"/>
      <c r="K8" s="26"/>
      <c r="L8" s="26"/>
      <c r="M8" s="26"/>
      <c r="N8" s="26"/>
      <c r="O8" s="26"/>
      <c r="P8" s="26"/>
      <c r="Q8" s="26"/>
      <c r="R8" s="26"/>
      <c r="S8" s="26"/>
    </row>
    <row r="9" spans="1:19">
      <c r="B9" s="120"/>
      <c r="C9" s="28" t="s">
        <v>1394</v>
      </c>
      <c r="D9" s="264"/>
      <c r="E9" s="171"/>
      <c r="F9" s="171"/>
      <c r="G9" s="184"/>
      <c r="H9" s="26"/>
      <c r="I9" s="26"/>
      <c r="J9" s="26"/>
      <c r="K9" s="26"/>
      <c r="L9" s="26"/>
      <c r="M9" s="26"/>
      <c r="N9" s="26"/>
      <c r="O9" s="26"/>
      <c r="P9" s="26"/>
      <c r="Q9" s="26"/>
      <c r="R9" s="26"/>
      <c r="S9" s="26"/>
    </row>
    <row r="10" spans="1:19">
      <c r="B10" s="120"/>
      <c r="C10" s="28" t="s">
        <v>1394</v>
      </c>
      <c r="D10" s="264"/>
      <c r="E10" s="171"/>
      <c r="F10" s="171"/>
      <c r="G10" s="184"/>
      <c r="H10" s="26"/>
      <c r="I10" s="26"/>
      <c r="J10" s="26"/>
      <c r="K10" s="26"/>
      <c r="L10" s="26"/>
      <c r="M10" s="26"/>
      <c r="N10" s="26"/>
      <c r="O10" s="26"/>
      <c r="P10" s="26"/>
      <c r="Q10" s="26"/>
      <c r="R10" s="26"/>
      <c r="S10" s="26"/>
    </row>
    <row r="11" spans="1:19">
      <c r="B11" s="120"/>
      <c r="C11" s="28" t="s">
        <v>1394</v>
      </c>
      <c r="D11" s="264"/>
      <c r="E11" s="171"/>
      <c r="F11" s="171"/>
      <c r="G11" s="184"/>
      <c r="H11" s="26"/>
      <c r="I11" s="26"/>
      <c r="J11" s="26"/>
      <c r="K11" s="26"/>
      <c r="L11" s="26"/>
      <c r="M11" s="26"/>
      <c r="N11" s="26"/>
      <c r="O11" s="26"/>
      <c r="P11" s="26"/>
      <c r="Q11" s="26"/>
      <c r="R11" s="26"/>
      <c r="S11" s="26"/>
    </row>
    <row r="12" spans="1:19">
      <c r="B12" s="120"/>
      <c r="C12" s="28" t="s">
        <v>1394</v>
      </c>
      <c r="D12" s="264"/>
      <c r="E12" s="171"/>
      <c r="F12" s="171"/>
      <c r="G12" s="184"/>
      <c r="H12" s="26"/>
      <c r="I12" s="26"/>
      <c r="J12" s="26"/>
      <c r="K12" s="26"/>
      <c r="L12" s="26"/>
      <c r="M12" s="26"/>
      <c r="N12" s="26"/>
      <c r="O12" s="26"/>
      <c r="P12" s="26"/>
      <c r="Q12" s="26"/>
      <c r="R12" s="26"/>
      <c r="S12" s="26"/>
    </row>
    <row r="13" spans="1:19">
      <c r="B13" s="120"/>
      <c r="C13" s="28" t="s">
        <v>1394</v>
      </c>
      <c r="D13" s="264"/>
      <c r="E13" s="171"/>
      <c r="F13" s="171"/>
      <c r="G13" s="184"/>
      <c r="H13" s="26"/>
      <c r="I13" s="26"/>
      <c r="J13" s="26"/>
      <c r="K13" s="26"/>
      <c r="L13" s="26"/>
      <c r="M13" s="26"/>
      <c r="N13" s="26"/>
      <c r="O13" s="26"/>
      <c r="P13" s="26"/>
      <c r="Q13" s="26"/>
      <c r="R13" s="26"/>
      <c r="S13" s="26"/>
    </row>
    <row r="14" spans="1:19">
      <c r="B14" s="120"/>
      <c r="C14" s="28" t="s">
        <v>1394</v>
      </c>
      <c r="D14" s="264"/>
      <c r="E14" s="171"/>
      <c r="F14" s="171"/>
      <c r="G14" s="184"/>
      <c r="H14" s="26"/>
      <c r="I14" s="26"/>
      <c r="J14" s="26"/>
      <c r="K14" s="26"/>
      <c r="L14" s="26"/>
      <c r="M14" s="26"/>
      <c r="N14" s="26"/>
      <c r="O14" s="26"/>
      <c r="P14" s="26"/>
      <c r="Q14" s="26"/>
      <c r="R14" s="26"/>
      <c r="S14" s="26"/>
    </row>
    <row r="15" spans="1:19">
      <c r="B15" s="120"/>
      <c r="C15" s="28" t="s">
        <v>1394</v>
      </c>
      <c r="D15" s="264"/>
      <c r="E15" s="171"/>
      <c r="F15" s="171"/>
      <c r="G15" s="184"/>
      <c r="H15" s="26"/>
      <c r="I15" s="26"/>
      <c r="J15" s="26"/>
      <c r="K15" s="26"/>
      <c r="L15" s="26"/>
      <c r="M15" s="26"/>
      <c r="N15" s="26"/>
      <c r="O15" s="26"/>
      <c r="P15" s="26"/>
      <c r="Q15" s="26"/>
      <c r="R15" s="26"/>
      <c r="S15" s="26"/>
    </row>
    <row r="16" spans="1:19">
      <c r="B16" s="120"/>
      <c r="C16" s="28" t="s">
        <v>1394</v>
      </c>
      <c r="D16" s="264"/>
      <c r="E16" s="171"/>
      <c r="F16" s="171"/>
      <c r="G16" s="184"/>
      <c r="H16" s="26"/>
      <c r="I16" s="26"/>
      <c r="J16" s="26"/>
      <c r="K16" s="26"/>
      <c r="L16" s="26"/>
      <c r="M16" s="26"/>
      <c r="N16" s="26"/>
      <c r="O16" s="26"/>
      <c r="P16" s="26"/>
      <c r="Q16" s="26"/>
      <c r="R16" s="26"/>
      <c r="S16" s="26"/>
    </row>
    <row r="17" spans="2:19">
      <c r="B17" s="120"/>
      <c r="C17" s="28" t="s">
        <v>1394</v>
      </c>
      <c r="D17" s="264"/>
      <c r="E17" s="171"/>
      <c r="F17" s="171"/>
      <c r="G17" s="184"/>
      <c r="H17" s="26"/>
      <c r="I17" s="26"/>
      <c r="J17" s="26"/>
      <c r="K17" s="26"/>
      <c r="L17" s="26"/>
      <c r="M17" s="26"/>
      <c r="N17" s="26"/>
      <c r="O17" s="26"/>
      <c r="P17" s="26"/>
      <c r="Q17" s="26"/>
      <c r="R17" s="26"/>
      <c r="S17" s="26"/>
    </row>
    <row r="18" spans="2:19">
      <c r="B18" s="120"/>
      <c r="C18" s="28" t="s">
        <v>1394</v>
      </c>
      <c r="D18" s="264"/>
      <c r="E18" s="171"/>
      <c r="F18" s="171"/>
      <c r="G18" s="184"/>
      <c r="H18" s="26"/>
      <c r="I18" s="26"/>
      <c r="J18" s="26"/>
      <c r="K18" s="26"/>
      <c r="L18" s="26"/>
      <c r="M18" s="26"/>
      <c r="N18" s="26"/>
      <c r="O18" s="26"/>
      <c r="P18" s="26"/>
      <c r="Q18" s="26"/>
      <c r="R18" s="26"/>
      <c r="S18" s="26"/>
    </row>
    <row r="19" spans="2:19">
      <c r="B19" s="120"/>
      <c r="C19" s="28" t="s">
        <v>1394</v>
      </c>
      <c r="D19" s="264"/>
      <c r="E19" s="171"/>
      <c r="F19" s="171"/>
      <c r="G19" s="184"/>
      <c r="H19" s="26"/>
      <c r="I19" s="26"/>
      <c r="J19" s="26"/>
      <c r="K19" s="26"/>
      <c r="L19" s="26"/>
      <c r="M19" s="26"/>
      <c r="N19" s="26"/>
      <c r="O19" s="26"/>
      <c r="P19" s="26"/>
      <c r="Q19" s="26"/>
      <c r="R19" s="26"/>
      <c r="S19" s="26"/>
    </row>
    <row r="20" spans="2:19">
      <c r="B20" s="120"/>
      <c r="C20" s="28" t="s">
        <v>1394</v>
      </c>
      <c r="D20" s="264"/>
      <c r="E20" s="171"/>
      <c r="F20" s="171"/>
      <c r="G20" s="184"/>
      <c r="H20" s="26"/>
      <c r="I20" s="26"/>
      <c r="J20" s="26"/>
      <c r="K20" s="26"/>
      <c r="L20" s="26"/>
      <c r="M20" s="26"/>
      <c r="N20" s="26"/>
      <c r="O20" s="26"/>
      <c r="P20" s="26"/>
      <c r="Q20" s="26"/>
      <c r="R20" s="26"/>
      <c r="S20" s="26"/>
    </row>
    <row r="21" spans="2:19">
      <c r="B21" s="120"/>
      <c r="C21" s="28" t="s">
        <v>1394</v>
      </c>
      <c r="D21" s="264"/>
      <c r="E21" s="171"/>
      <c r="F21" s="171"/>
      <c r="G21" s="184"/>
      <c r="H21" s="26"/>
      <c r="I21" s="26"/>
      <c r="J21" s="26"/>
      <c r="K21" s="26"/>
      <c r="L21" s="26"/>
      <c r="M21" s="26"/>
      <c r="N21" s="26"/>
      <c r="O21" s="26"/>
      <c r="P21" s="26"/>
      <c r="Q21" s="26"/>
      <c r="R21" s="26"/>
      <c r="S21" s="26"/>
    </row>
    <row r="22" spans="2:19">
      <c r="B22" s="120"/>
      <c r="C22" s="28" t="s">
        <v>1394</v>
      </c>
      <c r="D22" s="264"/>
      <c r="E22" s="171"/>
      <c r="F22" s="171"/>
      <c r="G22" s="184"/>
      <c r="H22" s="26"/>
      <c r="I22" s="26"/>
      <c r="J22" s="26"/>
      <c r="K22" s="26"/>
      <c r="L22" s="26"/>
      <c r="M22" s="26"/>
      <c r="N22" s="26"/>
      <c r="O22" s="26"/>
      <c r="P22" s="26"/>
      <c r="Q22" s="26"/>
      <c r="R22" s="26"/>
      <c r="S22" s="26"/>
    </row>
    <row r="23" spans="2:19">
      <c r="B23" s="120"/>
      <c r="C23" s="28" t="s">
        <v>1394</v>
      </c>
      <c r="D23" s="264"/>
      <c r="E23" s="171"/>
      <c r="F23" s="171"/>
      <c r="G23" s="184"/>
      <c r="H23" s="26"/>
      <c r="I23" s="26"/>
      <c r="J23" s="26"/>
      <c r="K23" s="26"/>
      <c r="L23" s="26"/>
      <c r="M23" s="26"/>
      <c r="N23" s="26"/>
      <c r="O23" s="26"/>
      <c r="P23" s="26"/>
      <c r="Q23" s="26"/>
      <c r="R23" s="26"/>
      <c r="S23" s="26"/>
    </row>
    <row r="24" spans="2:19">
      <c r="B24" s="120"/>
      <c r="C24" s="28" t="s">
        <v>1394</v>
      </c>
      <c r="D24" s="264"/>
      <c r="E24" s="171"/>
      <c r="F24" s="171"/>
      <c r="G24" s="184"/>
      <c r="H24" s="26"/>
      <c r="I24" s="26"/>
      <c r="J24" s="26"/>
      <c r="K24" s="26"/>
      <c r="L24" s="26"/>
      <c r="M24" s="26"/>
      <c r="N24" s="26"/>
      <c r="O24" s="26"/>
      <c r="P24" s="26"/>
      <c r="Q24" s="26"/>
      <c r="R24" s="26"/>
      <c r="S24" s="26"/>
    </row>
    <row r="25" spans="2:19">
      <c r="B25" s="120"/>
      <c r="C25" s="28" t="s">
        <v>1394</v>
      </c>
      <c r="D25" s="264"/>
      <c r="E25" s="171"/>
      <c r="F25" s="171"/>
      <c r="G25" s="184"/>
      <c r="H25" s="26"/>
      <c r="I25" s="26"/>
      <c r="J25" s="26"/>
      <c r="K25" s="26"/>
      <c r="L25" s="26"/>
      <c r="M25" s="26"/>
      <c r="N25" s="26"/>
      <c r="O25" s="26"/>
      <c r="P25" s="26"/>
      <c r="Q25" s="26"/>
      <c r="R25" s="26"/>
      <c r="S25" s="26"/>
    </row>
    <row r="26" spans="2:19">
      <c r="B26" s="120"/>
      <c r="C26" s="28" t="s">
        <v>1394</v>
      </c>
      <c r="D26" s="264"/>
      <c r="E26" s="171"/>
      <c r="F26" s="171"/>
      <c r="G26" s="184"/>
      <c r="H26" s="26"/>
      <c r="I26" s="26"/>
      <c r="J26" s="26"/>
      <c r="K26" s="26"/>
      <c r="L26" s="26"/>
      <c r="M26" s="26"/>
      <c r="N26" s="26"/>
      <c r="O26" s="26"/>
      <c r="P26" s="26"/>
      <c r="Q26" s="26"/>
      <c r="R26" s="26"/>
      <c r="S26" s="26"/>
    </row>
    <row r="27" spans="2:19">
      <c r="B27" s="120"/>
      <c r="C27" s="28" t="s">
        <v>1394</v>
      </c>
      <c r="D27" s="264"/>
      <c r="E27" s="171"/>
      <c r="F27" s="171"/>
      <c r="G27" s="184"/>
      <c r="H27" s="26"/>
      <c r="I27" s="26"/>
      <c r="J27" s="26"/>
      <c r="K27" s="26"/>
      <c r="L27" s="26"/>
      <c r="M27" s="26"/>
      <c r="N27" s="26"/>
      <c r="O27" s="26"/>
      <c r="P27" s="26"/>
      <c r="Q27" s="26"/>
      <c r="R27" s="26"/>
      <c r="S27" s="26"/>
    </row>
    <row r="28" spans="2:19">
      <c r="B28" s="120"/>
      <c r="C28" s="28" t="s">
        <v>1394</v>
      </c>
      <c r="D28" s="264"/>
      <c r="E28" s="171"/>
      <c r="F28" s="171"/>
      <c r="G28" s="184"/>
      <c r="H28" s="26"/>
      <c r="I28" s="26"/>
      <c r="J28" s="26"/>
      <c r="K28" s="26"/>
      <c r="L28" s="26"/>
      <c r="M28" s="26"/>
      <c r="N28" s="26"/>
      <c r="O28" s="26"/>
      <c r="P28" s="26"/>
      <c r="Q28" s="26"/>
      <c r="R28" s="26"/>
      <c r="S28" s="26"/>
    </row>
    <row r="29" spans="2:19">
      <c r="B29" s="120"/>
      <c r="C29" s="28" t="s">
        <v>1394</v>
      </c>
      <c r="D29" s="264"/>
      <c r="E29" s="171"/>
      <c r="F29" s="171"/>
      <c r="G29" s="184"/>
      <c r="H29" s="26"/>
      <c r="I29" s="26"/>
      <c r="J29" s="26"/>
      <c r="K29" s="26"/>
      <c r="L29" s="26"/>
      <c r="M29" s="26"/>
      <c r="N29" s="26"/>
      <c r="O29" s="26"/>
      <c r="P29" s="26"/>
      <c r="Q29" s="26"/>
      <c r="R29" s="26"/>
      <c r="S29" s="26"/>
    </row>
    <row r="30" spans="2:19">
      <c r="B30" s="120"/>
      <c r="C30" s="28" t="s">
        <v>1394</v>
      </c>
      <c r="D30" s="264"/>
      <c r="E30" s="171"/>
      <c r="F30" s="171"/>
      <c r="G30" s="184"/>
      <c r="H30" s="26"/>
      <c r="I30" s="26"/>
      <c r="J30" s="26"/>
      <c r="K30" s="26"/>
      <c r="L30" s="26"/>
      <c r="M30" s="26"/>
      <c r="N30" s="26"/>
      <c r="O30" s="26"/>
      <c r="P30" s="26"/>
      <c r="Q30" s="26"/>
      <c r="R30" s="26"/>
      <c r="S30" s="26"/>
    </row>
    <row r="31" spans="2:19">
      <c r="B31" s="120"/>
      <c r="C31" s="28" t="s">
        <v>1394</v>
      </c>
      <c r="D31" s="264"/>
      <c r="E31" s="171"/>
      <c r="F31" s="171"/>
      <c r="G31" s="184"/>
      <c r="H31" s="26"/>
      <c r="I31" s="26"/>
      <c r="J31" s="26"/>
      <c r="K31" s="26"/>
      <c r="L31" s="26"/>
      <c r="M31" s="26"/>
      <c r="N31" s="26"/>
      <c r="O31" s="26"/>
      <c r="P31" s="26"/>
      <c r="Q31" s="26"/>
      <c r="R31" s="26"/>
      <c r="S31" s="26"/>
    </row>
    <row r="32" spans="2:19">
      <c r="B32" s="120"/>
      <c r="C32" s="28" t="s">
        <v>1394</v>
      </c>
      <c r="D32" s="264"/>
      <c r="E32" s="171"/>
      <c r="F32" s="171"/>
      <c r="G32" s="184"/>
      <c r="H32" s="26"/>
      <c r="I32" s="26"/>
      <c r="J32" s="26"/>
      <c r="K32" s="26"/>
      <c r="L32" s="26"/>
      <c r="M32" s="26"/>
      <c r="N32" s="26"/>
      <c r="O32" s="26"/>
      <c r="P32" s="26"/>
      <c r="Q32" s="26"/>
      <c r="R32" s="26"/>
      <c r="S32" s="26"/>
    </row>
    <row r="33" spans="2:19">
      <c r="B33" s="120"/>
      <c r="C33" s="28" t="s">
        <v>1394</v>
      </c>
      <c r="D33" s="264"/>
      <c r="E33" s="171"/>
      <c r="F33" s="171"/>
      <c r="G33" s="184"/>
      <c r="H33" s="26"/>
      <c r="I33" s="26"/>
      <c r="J33" s="26"/>
      <c r="K33" s="26"/>
      <c r="L33" s="26"/>
      <c r="M33" s="26"/>
      <c r="N33" s="26"/>
      <c r="O33" s="26"/>
      <c r="P33" s="26"/>
      <c r="Q33" s="26"/>
      <c r="R33" s="26"/>
      <c r="S33" s="26"/>
    </row>
    <row r="34" spans="2:19">
      <c r="B34" s="120"/>
      <c r="C34" s="28" t="s">
        <v>1394</v>
      </c>
      <c r="D34" s="264"/>
      <c r="E34" s="171"/>
      <c r="F34" s="171"/>
      <c r="G34" s="184"/>
      <c r="H34" s="26"/>
      <c r="I34" s="26"/>
      <c r="J34" s="26"/>
      <c r="K34" s="26"/>
      <c r="L34" s="26"/>
      <c r="M34" s="26"/>
      <c r="N34" s="26"/>
      <c r="O34" s="26"/>
      <c r="P34" s="26"/>
      <c r="Q34" s="26"/>
      <c r="R34" s="26"/>
      <c r="S34" s="26"/>
    </row>
    <row r="35" spans="2:19">
      <c r="B35" s="212"/>
      <c r="C35" s="28" t="s">
        <v>1394</v>
      </c>
      <c r="D35" s="264"/>
      <c r="E35" s="171"/>
      <c r="F35" s="171"/>
      <c r="G35" s="184"/>
      <c r="H35" s="26"/>
      <c r="I35" s="26"/>
      <c r="J35" s="26"/>
      <c r="K35" s="26"/>
      <c r="L35" s="26"/>
      <c r="M35" s="26"/>
      <c r="N35" s="26"/>
      <c r="O35" s="26"/>
      <c r="P35" s="26"/>
      <c r="Q35" s="26"/>
      <c r="R35" s="26"/>
      <c r="S35" s="26"/>
    </row>
    <row r="36" spans="2:19">
      <c r="B36" s="131"/>
      <c r="C36" s="213"/>
      <c r="D36" s="265"/>
      <c r="E36" s="28"/>
      <c r="F36" s="28"/>
      <c r="G36" s="184"/>
      <c r="H36" s="26"/>
      <c r="I36" s="26"/>
      <c r="J36" s="26"/>
      <c r="K36" s="26"/>
      <c r="L36" s="26"/>
      <c r="M36" s="26"/>
      <c r="N36" s="26"/>
      <c r="O36" s="26"/>
      <c r="P36" s="26"/>
      <c r="Q36" s="26"/>
      <c r="R36" s="26"/>
      <c r="S36" s="26"/>
    </row>
  </sheetData>
  <dataValidations count="5">
    <dataValidation type="list" allowBlank="1" showInputMessage="1" showErrorMessage="1" sqref="C6:C35">
      <formula1>Resource_ID</formula1>
    </dataValidation>
    <dataValidation type="list" allowBlank="1" showInputMessage="1" showErrorMessage="1" sqref="C1093:C65536">
      <formula1>SchedulingID</formula1>
    </dataValidation>
    <dataValidation type="list" allowBlank="1" showInputMessage="1" showErrorMessage="1" sqref="E5:E36">
      <formula1>StartMonth</formula1>
    </dataValidation>
    <dataValidation type="list" allowBlank="1" showInputMessage="1" showErrorMessage="1" sqref="F5:F36">
      <formula1>EndMonth</formula1>
    </dataValidation>
    <dataValidation allowBlank="1" showInputMessage="1" showErrorMessage="1" promptTitle="Zone for resource" sqref="G5:G35 D5:D3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Area'!$I$2:$I$372</xm:f>
          </x14:formula1>
          <xm:sqref>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Certification</vt:lpstr>
      <vt:lpstr>Instructions</vt:lpstr>
      <vt:lpstr>LSE Allocations</vt:lpstr>
      <vt:lpstr>ID and Local Area</vt:lpstr>
      <vt:lpstr> Summary</vt:lpstr>
      <vt:lpstr>I_Local_Res</vt:lpstr>
      <vt:lpstr>II_Addnl Local Resource List</vt:lpstr>
      <vt:lpstr>III_Committed Flexible_res</vt:lpstr>
      <vt:lpstr>IV_Eligible Flex Resource List</vt:lpstr>
      <vt:lpstr>Instructions!_Toc124581190</vt:lpstr>
      <vt:lpstr>Instructions!_Toc124581191</vt:lpstr>
      <vt:lpstr>Instructions!_Toc124581214</vt:lpstr>
      <vt:lpstr>Instructions!_Toc124581495</vt:lpstr>
      <vt:lpstr>EndMonth</vt:lpstr>
      <vt:lpstr>' Summary'!Print_Area</vt:lpstr>
      <vt:lpstr>Instructions!Print_Area</vt:lpstr>
      <vt:lpstr>I_Local_Res!Print_Titles</vt:lpstr>
      <vt:lpstr>Resource_ID</vt:lpstr>
      <vt:lpstr>RMR</vt:lpstr>
      <vt:lpstr>StartMonth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Brooks, Donald J.</cp:lastModifiedBy>
  <cp:lastPrinted>2006-07-25T18:43:04Z</cp:lastPrinted>
  <dcterms:created xsi:type="dcterms:W3CDTF">2005-12-07T18:59:59Z</dcterms:created>
  <dcterms:modified xsi:type="dcterms:W3CDTF">2013-08-16T21:27:20Z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