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comments3.xml" ContentType="application/vnd.openxmlformats-officedocument.spreadsheetml.comments+xml"/>
  <Override PartName="/xl/threadedComments/threadedComment3.xml" ContentType="application/vnd.ms-excel.threaded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H:\2009\Project40_DR\DR_2020\Data Request\29_SDGE_DR LIP Allocations for 2021-2023\"/>
    </mc:Choice>
  </mc:AlternateContent>
  <xr:revisionPtr revIDLastSave="0" documentId="13_ncr:1_{C66973B8-0892-42AD-86BC-D4BBA820E427}" xr6:coauthVersionLast="41" xr6:coauthVersionMax="44" xr10:uidLastSave="{00000000-0000-0000-0000-000000000000}"/>
  <bookViews>
    <workbookView xWindow="-120" yWindow="-120" windowWidth="15600" windowHeight="11160" xr2:uid="{00000000-000D-0000-FFFF-FFFF00000000}"/>
  </bookViews>
  <sheets>
    <sheet name="SDG&amp;E 2021 DR Allocations" sheetId="1" r:id="rId1"/>
    <sheet name="SDG&amp;E 2021 DR Allocations w.DLF" sheetId="2" r:id="rId2"/>
    <sheet name="SDG&amp;E 2022 DR Allocations" sheetId="3" r:id="rId3"/>
    <sheet name="SDG&amp;E 2022 DR Allocations w.DLF" sheetId="4" r:id="rId4"/>
    <sheet name="SDG&amp;E 2023 DR Allocations" sheetId="5" r:id="rId5"/>
    <sheet name="SDG&amp;E 2023 DR Allocations w.DLF" sheetId="6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8" i="5" l="1"/>
  <c r="B29" i="6" s="1"/>
  <c r="B27" i="5"/>
  <c r="B28" i="6" s="1"/>
  <c r="B26" i="5"/>
  <c r="B27" i="6" s="1"/>
  <c r="B25" i="5"/>
  <c r="B26" i="6" s="1"/>
  <c r="B24" i="5"/>
  <c r="B25" i="6" s="1"/>
  <c r="B23" i="5"/>
  <c r="B24" i="6" s="1"/>
  <c r="B22" i="5"/>
  <c r="B23" i="6" s="1"/>
  <c r="B21" i="5"/>
  <c r="B22" i="6" s="1"/>
  <c r="B20" i="5"/>
  <c r="B21" i="6" s="1"/>
  <c r="B19" i="5"/>
  <c r="B20" i="6" s="1"/>
  <c r="B18" i="5"/>
  <c r="B19" i="6" s="1"/>
  <c r="B17" i="5"/>
  <c r="B18" i="6" s="1"/>
  <c r="B13" i="5"/>
  <c r="B14" i="6" s="1"/>
  <c r="B12" i="5"/>
  <c r="B13" i="6" s="1"/>
  <c r="B11" i="5"/>
  <c r="B12" i="6" s="1"/>
  <c r="B10" i="5"/>
  <c r="B11" i="6" s="1"/>
  <c r="B9" i="5"/>
  <c r="B10" i="6" s="1"/>
  <c r="B8" i="5"/>
  <c r="B9" i="6" s="1"/>
  <c r="B7" i="5"/>
  <c r="B8" i="6" s="1"/>
  <c r="B28" i="3"/>
  <c r="B29" i="4" s="1"/>
  <c r="B27" i="3"/>
  <c r="B28" i="4" s="1"/>
  <c r="B26" i="3"/>
  <c r="B27" i="4" s="1"/>
  <c r="B25" i="3"/>
  <c r="B26" i="4" s="1"/>
  <c r="B24" i="3"/>
  <c r="B25" i="4" s="1"/>
  <c r="B23" i="3"/>
  <c r="B24" i="4" s="1"/>
  <c r="B22" i="3"/>
  <c r="B23" i="4" s="1"/>
  <c r="B21" i="3"/>
  <c r="B22" i="4" s="1"/>
  <c r="B20" i="3"/>
  <c r="B21" i="4" s="1"/>
  <c r="B19" i="3"/>
  <c r="B20" i="4" s="1"/>
  <c r="B18" i="3"/>
  <c r="B19" i="4" s="1"/>
  <c r="B17" i="3"/>
  <c r="B18" i="4" s="1"/>
  <c r="B13" i="3"/>
  <c r="B14" i="4" s="1"/>
  <c r="B12" i="3"/>
  <c r="B13" i="4" s="1"/>
  <c r="B11" i="3"/>
  <c r="B12" i="4" s="1"/>
  <c r="B10" i="3"/>
  <c r="B11" i="4" s="1"/>
  <c r="B9" i="3"/>
  <c r="B10" i="4" s="1"/>
  <c r="B8" i="3"/>
  <c r="B9" i="4" s="1"/>
  <c r="B7" i="3"/>
  <c r="B8" i="4" s="1"/>
  <c r="B29" i="2" l="1"/>
  <c r="B28" i="2"/>
  <c r="B27" i="2"/>
  <c r="B26" i="2"/>
  <c r="B25" i="2"/>
  <c r="B24" i="2"/>
  <c r="B23" i="2"/>
  <c r="B22" i="2"/>
  <c r="B21" i="2"/>
  <c r="B20" i="2"/>
  <c r="B19" i="2"/>
  <c r="B18" i="2"/>
  <c r="B14" i="2"/>
  <c r="B13" i="2"/>
  <c r="B12" i="2"/>
  <c r="B11" i="2"/>
  <c r="B10" i="2"/>
  <c r="B9" i="2"/>
  <c r="B8" i="2"/>
  <c r="N29" i="6" l="1"/>
  <c r="M29" i="6"/>
  <c r="L29" i="6"/>
  <c r="K29" i="6"/>
  <c r="J29" i="6"/>
  <c r="I29" i="6"/>
  <c r="H29" i="6"/>
  <c r="G29" i="6"/>
  <c r="F29" i="6"/>
  <c r="E29" i="6"/>
  <c r="D29" i="6"/>
  <c r="C29" i="6"/>
  <c r="N28" i="6"/>
  <c r="M28" i="6"/>
  <c r="L28" i="6"/>
  <c r="K28" i="6"/>
  <c r="J28" i="6"/>
  <c r="I28" i="6"/>
  <c r="H28" i="6"/>
  <c r="G28" i="6"/>
  <c r="F28" i="6"/>
  <c r="E28" i="6"/>
  <c r="D28" i="6"/>
  <c r="C28" i="6"/>
  <c r="N27" i="6"/>
  <c r="M27" i="6"/>
  <c r="L27" i="6"/>
  <c r="K27" i="6"/>
  <c r="J27" i="6"/>
  <c r="I27" i="6"/>
  <c r="H27" i="6"/>
  <c r="G27" i="6"/>
  <c r="F27" i="6"/>
  <c r="E27" i="6"/>
  <c r="D27" i="6"/>
  <c r="C27" i="6"/>
  <c r="N26" i="6"/>
  <c r="M26" i="6"/>
  <c r="L26" i="6"/>
  <c r="K26" i="6"/>
  <c r="J26" i="6"/>
  <c r="I26" i="6"/>
  <c r="H26" i="6"/>
  <c r="G26" i="6"/>
  <c r="F26" i="6"/>
  <c r="E26" i="6"/>
  <c r="D26" i="6"/>
  <c r="C26" i="6"/>
  <c r="N25" i="6"/>
  <c r="M25" i="6"/>
  <c r="L25" i="6"/>
  <c r="K25" i="6"/>
  <c r="J25" i="6"/>
  <c r="I25" i="6"/>
  <c r="H25" i="6"/>
  <c r="G25" i="6"/>
  <c r="F25" i="6"/>
  <c r="E25" i="6"/>
  <c r="D25" i="6"/>
  <c r="C25" i="6"/>
  <c r="N24" i="6"/>
  <c r="M24" i="6"/>
  <c r="L24" i="6"/>
  <c r="K24" i="6"/>
  <c r="J24" i="6"/>
  <c r="I24" i="6"/>
  <c r="H24" i="6"/>
  <c r="G24" i="6"/>
  <c r="F24" i="6"/>
  <c r="E24" i="6"/>
  <c r="D24" i="6"/>
  <c r="C24" i="6"/>
  <c r="N23" i="6"/>
  <c r="M23" i="6"/>
  <c r="L23" i="6"/>
  <c r="K23" i="6"/>
  <c r="J23" i="6"/>
  <c r="I23" i="6"/>
  <c r="H23" i="6"/>
  <c r="G23" i="6"/>
  <c r="F23" i="6"/>
  <c r="E23" i="6"/>
  <c r="D23" i="6"/>
  <c r="C23" i="6"/>
  <c r="N22" i="6"/>
  <c r="M22" i="6"/>
  <c r="L22" i="6"/>
  <c r="K22" i="6"/>
  <c r="J22" i="6"/>
  <c r="I22" i="6"/>
  <c r="H22" i="6"/>
  <c r="G22" i="6"/>
  <c r="F22" i="6"/>
  <c r="E22" i="6"/>
  <c r="D22" i="6"/>
  <c r="C22" i="6"/>
  <c r="N21" i="6"/>
  <c r="M21" i="6"/>
  <c r="L21" i="6"/>
  <c r="K21" i="6"/>
  <c r="J21" i="6"/>
  <c r="I21" i="6"/>
  <c r="H21" i="6"/>
  <c r="G21" i="6"/>
  <c r="F21" i="6"/>
  <c r="E21" i="6"/>
  <c r="D21" i="6"/>
  <c r="C21" i="6"/>
  <c r="N20" i="6"/>
  <c r="M20" i="6"/>
  <c r="L20" i="6"/>
  <c r="K20" i="6"/>
  <c r="J20" i="6"/>
  <c r="I20" i="6"/>
  <c r="H20" i="6"/>
  <c r="G20" i="6"/>
  <c r="F20" i="6"/>
  <c r="E20" i="6"/>
  <c r="D20" i="6"/>
  <c r="C20" i="6"/>
  <c r="N19" i="6"/>
  <c r="M19" i="6"/>
  <c r="L19" i="6"/>
  <c r="K19" i="6"/>
  <c r="J19" i="6"/>
  <c r="I19" i="6"/>
  <c r="H19" i="6"/>
  <c r="G19" i="6"/>
  <c r="F19" i="6"/>
  <c r="E19" i="6"/>
  <c r="D19" i="6"/>
  <c r="C19" i="6"/>
  <c r="N18" i="6"/>
  <c r="M18" i="6"/>
  <c r="L18" i="6"/>
  <c r="K18" i="6"/>
  <c r="J18" i="6"/>
  <c r="H18" i="6"/>
  <c r="G18" i="6"/>
  <c r="F18" i="6"/>
  <c r="E18" i="6"/>
  <c r="D18" i="6"/>
  <c r="C18" i="6"/>
  <c r="N14" i="6"/>
  <c r="M14" i="6"/>
  <c r="L14" i="6"/>
  <c r="K14" i="6"/>
  <c r="J14" i="6"/>
  <c r="I14" i="6"/>
  <c r="H14" i="6"/>
  <c r="G14" i="6"/>
  <c r="F14" i="6"/>
  <c r="E14" i="6"/>
  <c r="D14" i="6"/>
  <c r="C14" i="6"/>
  <c r="N13" i="6"/>
  <c r="M13" i="6"/>
  <c r="L13" i="6"/>
  <c r="K13" i="6"/>
  <c r="J13" i="6"/>
  <c r="I13" i="6"/>
  <c r="H13" i="6"/>
  <c r="G13" i="6"/>
  <c r="F13" i="6"/>
  <c r="E13" i="6"/>
  <c r="D13" i="6"/>
  <c r="C13" i="6"/>
  <c r="N12" i="6"/>
  <c r="M12" i="6"/>
  <c r="L12" i="6"/>
  <c r="K12" i="6"/>
  <c r="J12" i="6"/>
  <c r="I12" i="6"/>
  <c r="H12" i="6"/>
  <c r="G12" i="6"/>
  <c r="F12" i="6"/>
  <c r="E12" i="6"/>
  <c r="D12" i="6"/>
  <c r="C12" i="6"/>
  <c r="N11" i="6"/>
  <c r="M11" i="6"/>
  <c r="L11" i="6"/>
  <c r="K11" i="6"/>
  <c r="J11" i="6"/>
  <c r="I11" i="6"/>
  <c r="H11" i="6"/>
  <c r="G11" i="6"/>
  <c r="F11" i="6"/>
  <c r="E11" i="6"/>
  <c r="D11" i="6"/>
  <c r="C11" i="6"/>
  <c r="N10" i="6"/>
  <c r="M10" i="6"/>
  <c r="L10" i="6"/>
  <c r="K10" i="6"/>
  <c r="J10" i="6"/>
  <c r="I10" i="6"/>
  <c r="H10" i="6"/>
  <c r="G10" i="6"/>
  <c r="F10" i="6"/>
  <c r="E10" i="6"/>
  <c r="D10" i="6"/>
  <c r="C10" i="6"/>
  <c r="N9" i="6"/>
  <c r="M9" i="6"/>
  <c r="L9" i="6"/>
  <c r="K9" i="6"/>
  <c r="J9" i="6"/>
  <c r="I9" i="6"/>
  <c r="H9" i="6"/>
  <c r="G9" i="6"/>
  <c r="F9" i="6"/>
  <c r="E9" i="6"/>
  <c r="D9" i="6"/>
  <c r="C9" i="6"/>
  <c r="N8" i="6"/>
  <c r="M8" i="6"/>
  <c r="L8" i="6"/>
  <c r="K8" i="6"/>
  <c r="J8" i="6"/>
  <c r="I8" i="6"/>
  <c r="H8" i="6"/>
  <c r="G8" i="6"/>
  <c r="F8" i="6"/>
  <c r="E8" i="6"/>
  <c r="D8" i="6"/>
  <c r="C8" i="6"/>
  <c r="M29" i="4"/>
  <c r="I29" i="4"/>
  <c r="H29" i="4"/>
  <c r="F29" i="4"/>
  <c r="E29" i="4"/>
  <c r="D29" i="4"/>
  <c r="C29" i="4"/>
  <c r="N28" i="4"/>
  <c r="L28" i="4"/>
  <c r="K28" i="4"/>
  <c r="J28" i="4"/>
  <c r="G28" i="4"/>
  <c r="E28" i="4"/>
  <c r="N27" i="4"/>
  <c r="L27" i="4"/>
  <c r="K27" i="4"/>
  <c r="J27" i="4"/>
  <c r="G27" i="4"/>
  <c r="C27" i="4"/>
  <c r="N26" i="4"/>
  <c r="M26" i="4"/>
  <c r="L26" i="4"/>
  <c r="K26" i="4"/>
  <c r="I26" i="4"/>
  <c r="H26" i="4"/>
  <c r="G26" i="4"/>
  <c r="F26" i="4"/>
  <c r="E26" i="4"/>
  <c r="D26" i="4"/>
  <c r="C26" i="4"/>
  <c r="N25" i="4"/>
  <c r="K25" i="4"/>
  <c r="H25" i="4"/>
  <c r="G25" i="4"/>
  <c r="F25" i="4"/>
  <c r="C25" i="4"/>
  <c r="K24" i="4"/>
  <c r="J24" i="4"/>
  <c r="I24" i="4"/>
  <c r="H24" i="4"/>
  <c r="F24" i="4"/>
  <c r="C24" i="4"/>
  <c r="N23" i="4"/>
  <c r="M23" i="4"/>
  <c r="L23" i="4"/>
  <c r="K23" i="4"/>
  <c r="I23" i="4"/>
  <c r="H23" i="4"/>
  <c r="G23" i="4"/>
  <c r="E23" i="4"/>
  <c r="N22" i="4"/>
  <c r="L22" i="4"/>
  <c r="J22" i="4"/>
  <c r="H22" i="4"/>
  <c r="F22" i="4"/>
  <c r="E22" i="4"/>
  <c r="D22" i="4"/>
  <c r="C22" i="4"/>
  <c r="M21" i="4"/>
  <c r="K21" i="4"/>
  <c r="J21" i="4"/>
  <c r="I21" i="4"/>
  <c r="G21" i="4"/>
  <c r="F21" i="4"/>
  <c r="E21" i="4"/>
  <c r="D21" i="4"/>
  <c r="C21" i="4"/>
  <c r="N20" i="4"/>
  <c r="L20" i="4"/>
  <c r="K20" i="4"/>
  <c r="J20" i="4"/>
  <c r="I20" i="4"/>
  <c r="H20" i="4"/>
  <c r="G20" i="4"/>
  <c r="E20" i="4"/>
  <c r="D20" i="4"/>
  <c r="C20" i="4"/>
  <c r="M19" i="4"/>
  <c r="L19" i="4"/>
  <c r="K19" i="4"/>
  <c r="J19" i="4"/>
  <c r="I19" i="4"/>
  <c r="H19" i="4"/>
  <c r="G19" i="4"/>
  <c r="F19" i="4"/>
  <c r="E19" i="4"/>
  <c r="D19" i="4"/>
  <c r="C19" i="4"/>
  <c r="N18" i="4"/>
  <c r="M18" i="4"/>
  <c r="L18" i="4"/>
  <c r="K18" i="4"/>
  <c r="J18" i="4"/>
  <c r="I18" i="4"/>
  <c r="H18" i="4"/>
  <c r="G18" i="4"/>
  <c r="F18" i="4"/>
  <c r="E18" i="4"/>
  <c r="D18" i="4"/>
  <c r="C18" i="4"/>
  <c r="N14" i="4"/>
  <c r="M14" i="4"/>
  <c r="L14" i="4"/>
  <c r="J14" i="4"/>
  <c r="I14" i="4"/>
  <c r="H14" i="4"/>
  <c r="G14" i="4"/>
  <c r="F14" i="4"/>
  <c r="E14" i="4"/>
  <c r="D14" i="4"/>
  <c r="C14" i="4"/>
  <c r="N13" i="4"/>
  <c r="M13" i="4"/>
  <c r="L13" i="4"/>
  <c r="K13" i="4"/>
  <c r="I13" i="4"/>
  <c r="H13" i="4"/>
  <c r="G13" i="4"/>
  <c r="F13" i="4"/>
  <c r="E13" i="4"/>
  <c r="D13" i="4"/>
  <c r="N12" i="4"/>
  <c r="M12" i="4"/>
  <c r="L12" i="4"/>
  <c r="K12" i="4"/>
  <c r="J12" i="4"/>
  <c r="I12" i="4"/>
  <c r="H12" i="4"/>
  <c r="G12" i="4"/>
  <c r="F12" i="4"/>
  <c r="E12" i="4"/>
  <c r="D12" i="4"/>
  <c r="C12" i="4"/>
  <c r="M11" i="4"/>
  <c r="K11" i="4"/>
  <c r="H11" i="4"/>
  <c r="F11" i="4"/>
  <c r="E11" i="4"/>
  <c r="D11" i="4"/>
  <c r="N10" i="4"/>
  <c r="M10" i="4"/>
  <c r="L10" i="4"/>
  <c r="K10" i="4"/>
  <c r="J10" i="4"/>
  <c r="I10" i="4"/>
  <c r="H10" i="4"/>
  <c r="G10" i="4"/>
  <c r="C10" i="4"/>
  <c r="N9" i="4"/>
  <c r="M9" i="4"/>
  <c r="L9" i="4"/>
  <c r="I9" i="4"/>
  <c r="H9" i="4"/>
  <c r="G9" i="4"/>
  <c r="F9" i="4"/>
  <c r="E9" i="4"/>
  <c r="D9" i="4"/>
  <c r="C9" i="4"/>
  <c r="N8" i="4"/>
  <c r="M8" i="4"/>
  <c r="L8" i="4"/>
  <c r="K8" i="4"/>
  <c r="H8" i="4"/>
  <c r="G8" i="4"/>
  <c r="F8" i="4"/>
  <c r="E8" i="4"/>
  <c r="D8" i="4"/>
  <c r="C8" i="4"/>
  <c r="J29" i="4"/>
  <c r="D25" i="4"/>
  <c r="M24" i="4"/>
  <c r="J23" i="4"/>
  <c r="G22" i="4"/>
  <c r="N21" i="4"/>
  <c r="L21" i="4"/>
  <c r="F20" i="4"/>
  <c r="N19" i="4"/>
  <c r="J13" i="4"/>
  <c r="N11" i="4"/>
  <c r="L11" i="4"/>
  <c r="F10" i="4"/>
  <c r="E10" i="4"/>
  <c r="D10" i="4"/>
  <c r="J8" i="4"/>
  <c r="N29" i="4"/>
  <c r="L29" i="4"/>
  <c r="K29" i="4"/>
  <c r="G29" i="4"/>
  <c r="M28" i="4"/>
  <c r="I28" i="4"/>
  <c r="H28" i="4"/>
  <c r="F28" i="4"/>
  <c r="D28" i="4"/>
  <c r="C28" i="4"/>
  <c r="M27" i="4"/>
  <c r="I27" i="4"/>
  <c r="H27" i="4"/>
  <c r="F27" i="4"/>
  <c r="E27" i="4"/>
  <c r="D27" i="4"/>
  <c r="J26" i="4"/>
  <c r="M25" i="4"/>
  <c r="L25" i="4"/>
  <c r="J25" i="4"/>
  <c r="I25" i="4"/>
  <c r="E25" i="4"/>
  <c r="N24" i="4"/>
  <c r="L24" i="4"/>
  <c r="G24" i="4"/>
  <c r="E24" i="4"/>
  <c r="D24" i="4"/>
  <c r="F23" i="4"/>
  <c r="D23" i="4"/>
  <c r="C23" i="4"/>
  <c r="M22" i="4"/>
  <c r="K22" i="4"/>
  <c r="I22" i="4"/>
  <c r="H21" i="4"/>
  <c r="M20" i="4"/>
  <c r="K14" i="4"/>
  <c r="C13" i="4"/>
  <c r="J11" i="4"/>
  <c r="I11" i="4"/>
  <c r="G11" i="4"/>
  <c r="C11" i="4"/>
  <c r="K9" i="4"/>
  <c r="J9" i="4"/>
  <c r="I8" i="4"/>
  <c r="N29" i="2"/>
  <c r="M29" i="2"/>
  <c r="L29" i="2"/>
  <c r="K29" i="2"/>
  <c r="J29" i="2"/>
  <c r="I29" i="2"/>
  <c r="H29" i="2"/>
  <c r="G29" i="2"/>
  <c r="F29" i="2"/>
  <c r="E29" i="2"/>
  <c r="D29" i="2"/>
  <c r="C29" i="2"/>
  <c r="N28" i="2"/>
  <c r="M28" i="2"/>
  <c r="L28" i="2"/>
  <c r="K28" i="2"/>
  <c r="J28" i="2"/>
  <c r="I28" i="2"/>
  <c r="H28" i="2"/>
  <c r="G28" i="2"/>
  <c r="F28" i="2"/>
  <c r="E28" i="2"/>
  <c r="D28" i="2"/>
  <c r="C28" i="2"/>
  <c r="N27" i="2"/>
  <c r="M27" i="2"/>
  <c r="L27" i="2"/>
  <c r="K27" i="2"/>
  <c r="J27" i="2"/>
  <c r="I27" i="2"/>
  <c r="H27" i="2"/>
  <c r="G27" i="2"/>
  <c r="F27" i="2"/>
  <c r="E27" i="2"/>
  <c r="D27" i="2"/>
  <c r="C27" i="2"/>
  <c r="N26" i="2"/>
  <c r="M26" i="2"/>
  <c r="L26" i="2"/>
  <c r="K26" i="2"/>
  <c r="J26" i="2"/>
  <c r="I26" i="2"/>
  <c r="H26" i="2"/>
  <c r="G26" i="2"/>
  <c r="F26" i="2"/>
  <c r="E26" i="2"/>
  <c r="D26" i="2"/>
  <c r="C26" i="2"/>
  <c r="N25" i="2"/>
  <c r="M25" i="2"/>
  <c r="L25" i="2"/>
  <c r="K25" i="2"/>
  <c r="J25" i="2"/>
  <c r="I25" i="2"/>
  <c r="H25" i="2"/>
  <c r="G25" i="2"/>
  <c r="F25" i="2"/>
  <c r="E25" i="2"/>
  <c r="D25" i="2"/>
  <c r="C25" i="2"/>
  <c r="N24" i="2"/>
  <c r="M24" i="2"/>
  <c r="L24" i="2"/>
  <c r="K24" i="2"/>
  <c r="J24" i="2"/>
  <c r="I24" i="2"/>
  <c r="H24" i="2"/>
  <c r="G24" i="2"/>
  <c r="F24" i="2"/>
  <c r="E24" i="2"/>
  <c r="D24" i="2"/>
  <c r="C24" i="2"/>
  <c r="N23" i="2"/>
  <c r="M23" i="2"/>
  <c r="L23" i="2"/>
  <c r="K23" i="2"/>
  <c r="J23" i="2"/>
  <c r="I23" i="2"/>
  <c r="H23" i="2"/>
  <c r="G23" i="2"/>
  <c r="F23" i="2"/>
  <c r="E23" i="2"/>
  <c r="D23" i="2"/>
  <c r="C23" i="2"/>
  <c r="N22" i="2"/>
  <c r="M22" i="2"/>
  <c r="L22" i="2"/>
  <c r="K22" i="2"/>
  <c r="J22" i="2"/>
  <c r="I22" i="2"/>
  <c r="H22" i="2"/>
  <c r="G22" i="2"/>
  <c r="F22" i="2"/>
  <c r="E22" i="2"/>
  <c r="D22" i="2"/>
  <c r="C22" i="2"/>
  <c r="N21" i="2"/>
  <c r="M21" i="2"/>
  <c r="L21" i="2"/>
  <c r="K21" i="2"/>
  <c r="J21" i="2"/>
  <c r="I21" i="2"/>
  <c r="H21" i="2"/>
  <c r="G21" i="2"/>
  <c r="F21" i="2"/>
  <c r="E21" i="2"/>
  <c r="D21" i="2"/>
  <c r="C21" i="2"/>
  <c r="N20" i="2"/>
  <c r="M20" i="2"/>
  <c r="L20" i="2"/>
  <c r="K20" i="2"/>
  <c r="J20" i="2"/>
  <c r="I20" i="2"/>
  <c r="H20" i="2"/>
  <c r="G20" i="2"/>
  <c r="F20" i="2"/>
  <c r="E20" i="2"/>
  <c r="D20" i="2"/>
  <c r="C20" i="2"/>
  <c r="N19" i="2"/>
  <c r="M19" i="2"/>
  <c r="L19" i="2"/>
  <c r="K19" i="2"/>
  <c r="J19" i="2"/>
  <c r="I19" i="2"/>
  <c r="H19" i="2"/>
  <c r="G19" i="2"/>
  <c r="F19" i="2"/>
  <c r="E19" i="2"/>
  <c r="D19" i="2"/>
  <c r="C19" i="2"/>
  <c r="N18" i="2"/>
  <c r="M18" i="2"/>
  <c r="L18" i="2"/>
  <c r="K18" i="2"/>
  <c r="J18" i="2"/>
  <c r="I18" i="2"/>
  <c r="H18" i="2"/>
  <c r="G18" i="2"/>
  <c r="F18" i="2"/>
  <c r="E18" i="2"/>
  <c r="D18" i="2"/>
  <c r="C18" i="2"/>
  <c r="N14" i="2"/>
  <c r="M14" i="2"/>
  <c r="L14" i="2"/>
  <c r="K14" i="2"/>
  <c r="J14" i="2"/>
  <c r="I14" i="2"/>
  <c r="H14" i="2"/>
  <c r="G14" i="2"/>
  <c r="F14" i="2"/>
  <c r="E14" i="2"/>
  <c r="D14" i="2"/>
  <c r="C14" i="2"/>
  <c r="N13" i="2"/>
  <c r="M13" i="2"/>
  <c r="L13" i="2"/>
  <c r="K13" i="2"/>
  <c r="J13" i="2"/>
  <c r="I13" i="2"/>
  <c r="H13" i="2"/>
  <c r="G13" i="2"/>
  <c r="F13" i="2"/>
  <c r="E13" i="2"/>
  <c r="D13" i="2"/>
  <c r="C13" i="2"/>
  <c r="N12" i="2"/>
  <c r="M12" i="2"/>
  <c r="L12" i="2"/>
  <c r="K12" i="2"/>
  <c r="J12" i="2"/>
  <c r="I12" i="2"/>
  <c r="H12" i="2"/>
  <c r="G12" i="2"/>
  <c r="F12" i="2"/>
  <c r="E12" i="2"/>
  <c r="D12" i="2"/>
  <c r="C12" i="2"/>
  <c r="N11" i="2"/>
  <c r="M11" i="2"/>
  <c r="L11" i="2"/>
  <c r="K11" i="2"/>
  <c r="J11" i="2"/>
  <c r="I11" i="2"/>
  <c r="H11" i="2"/>
  <c r="G11" i="2"/>
  <c r="F11" i="2"/>
  <c r="E11" i="2"/>
  <c r="D11" i="2"/>
  <c r="C11" i="2"/>
  <c r="N10" i="2"/>
  <c r="M10" i="2"/>
  <c r="L10" i="2"/>
  <c r="K10" i="2"/>
  <c r="J10" i="2"/>
  <c r="I10" i="2"/>
  <c r="H10" i="2"/>
  <c r="G10" i="2"/>
  <c r="F10" i="2"/>
  <c r="E10" i="2"/>
  <c r="D10" i="2"/>
  <c r="C10" i="2"/>
  <c r="N9" i="2"/>
  <c r="M9" i="2"/>
  <c r="L9" i="2"/>
  <c r="K9" i="2"/>
  <c r="J9" i="2"/>
  <c r="I9" i="2"/>
  <c r="H9" i="2"/>
  <c r="G9" i="2"/>
  <c r="F9" i="2"/>
  <c r="E9" i="2"/>
  <c r="D9" i="2"/>
  <c r="C9" i="2"/>
  <c r="N8" i="2"/>
  <c r="M8" i="2"/>
  <c r="L8" i="2"/>
  <c r="K8" i="2"/>
  <c r="J8" i="2"/>
  <c r="I8" i="2"/>
  <c r="H8" i="2"/>
  <c r="G8" i="2"/>
  <c r="F8" i="2"/>
  <c r="E8" i="2"/>
  <c r="D8" i="2"/>
  <c r="C8" i="2"/>
  <c r="I29" i="5" l="1"/>
  <c r="I18" i="6"/>
  <c r="H30" i="6"/>
  <c r="N15" i="6"/>
  <c r="N30" i="6"/>
  <c r="M15" i="6"/>
  <c r="M30" i="6"/>
  <c r="L15" i="6"/>
  <c r="L30" i="6"/>
  <c r="K15" i="6"/>
  <c r="K30" i="6"/>
  <c r="K32" i="6"/>
  <c r="J15" i="6"/>
  <c r="J30" i="6"/>
  <c r="J32" i="6" s="1"/>
  <c r="I15" i="6"/>
  <c r="I30" i="6"/>
  <c r="H15" i="6"/>
  <c r="G15" i="6"/>
  <c r="G30" i="6"/>
  <c r="G32" i="6" s="1"/>
  <c r="F15" i="6"/>
  <c r="F30" i="6"/>
  <c r="E15" i="6"/>
  <c r="E30" i="6"/>
  <c r="E32" i="6" s="1"/>
  <c r="D15" i="6"/>
  <c r="D30" i="6"/>
  <c r="D32" i="6" s="1"/>
  <c r="C15" i="6"/>
  <c r="C30" i="6"/>
  <c r="N15" i="4"/>
  <c r="N30" i="4"/>
  <c r="M15" i="4"/>
  <c r="M30" i="4"/>
  <c r="L15" i="4"/>
  <c r="L30" i="4"/>
  <c r="K15" i="4"/>
  <c r="K30" i="4"/>
  <c r="J15" i="4"/>
  <c r="J30" i="4"/>
  <c r="I15" i="4"/>
  <c r="I30" i="4"/>
  <c r="I32" i="4" s="1"/>
  <c r="H15" i="4"/>
  <c r="H32" i="4" s="1"/>
  <c r="H30" i="4"/>
  <c r="G15" i="4"/>
  <c r="G30" i="4"/>
  <c r="F15" i="4"/>
  <c r="F30" i="4"/>
  <c r="E15" i="4"/>
  <c r="E30" i="4"/>
  <c r="D15" i="4"/>
  <c r="D30" i="4"/>
  <c r="C15" i="4"/>
  <c r="C30" i="4"/>
  <c r="N15" i="2"/>
  <c r="N30" i="2"/>
  <c r="M15" i="2"/>
  <c r="M30" i="2"/>
  <c r="M32" i="2" s="1"/>
  <c r="L15" i="2"/>
  <c r="L30" i="2"/>
  <c r="K15" i="2"/>
  <c r="K30" i="2"/>
  <c r="J15" i="2"/>
  <c r="J30" i="2"/>
  <c r="I15" i="2"/>
  <c r="I30" i="2"/>
  <c r="H15" i="2"/>
  <c r="H30" i="2"/>
  <c r="G15" i="2"/>
  <c r="G30" i="2"/>
  <c r="F15" i="2"/>
  <c r="F30" i="2"/>
  <c r="F32" i="2"/>
  <c r="E15" i="2"/>
  <c r="E30" i="2"/>
  <c r="D15" i="2"/>
  <c r="D30" i="2"/>
  <c r="C15" i="2"/>
  <c r="C30" i="2"/>
  <c r="N14" i="3"/>
  <c r="N29" i="3"/>
  <c r="M14" i="3"/>
  <c r="M29" i="3"/>
  <c r="L14" i="3"/>
  <c r="L29" i="3"/>
  <c r="K14" i="3"/>
  <c r="K29" i="3"/>
  <c r="J14" i="3"/>
  <c r="J29" i="3"/>
  <c r="I14" i="3"/>
  <c r="I29" i="3"/>
  <c r="H14" i="3"/>
  <c r="H29" i="3"/>
  <c r="G14" i="3"/>
  <c r="G29" i="3"/>
  <c r="F14" i="3"/>
  <c r="F29" i="3"/>
  <c r="E14" i="3"/>
  <c r="E29" i="3"/>
  <c r="D14" i="3"/>
  <c r="D29" i="3"/>
  <c r="C14" i="3"/>
  <c r="C29" i="3"/>
  <c r="C31" i="3" s="1"/>
  <c r="N14" i="5"/>
  <c r="N29" i="5"/>
  <c r="N31" i="5" s="1"/>
  <c r="M14" i="5"/>
  <c r="M29" i="5"/>
  <c r="L14" i="5"/>
  <c r="L29" i="5"/>
  <c r="K14" i="5"/>
  <c r="K29" i="5"/>
  <c r="J14" i="5"/>
  <c r="J29" i="5"/>
  <c r="I14" i="5"/>
  <c r="I31" i="5" s="1"/>
  <c r="H14" i="5"/>
  <c r="H29" i="5"/>
  <c r="G14" i="5"/>
  <c r="G29" i="5"/>
  <c r="F14" i="5"/>
  <c r="F29" i="5"/>
  <c r="E14" i="5"/>
  <c r="E29" i="5"/>
  <c r="D14" i="5"/>
  <c r="D29" i="5"/>
  <c r="C14" i="5"/>
  <c r="C29" i="5"/>
  <c r="C31" i="5" s="1"/>
  <c r="J14" i="1"/>
  <c r="J29" i="1"/>
  <c r="D14" i="1"/>
  <c r="D29" i="1"/>
  <c r="E14" i="1"/>
  <c r="E29" i="1"/>
  <c r="F14" i="1"/>
  <c r="F29" i="1"/>
  <c r="G14" i="1"/>
  <c r="G29" i="1"/>
  <c r="H14" i="1"/>
  <c r="H29" i="1"/>
  <c r="I14" i="1"/>
  <c r="I29" i="1"/>
  <c r="I31" i="1" s="1"/>
  <c r="K14" i="1"/>
  <c r="K29" i="1"/>
  <c r="L14" i="1"/>
  <c r="L29" i="1"/>
  <c r="M14" i="1"/>
  <c r="M29" i="1"/>
  <c r="N14" i="1"/>
  <c r="N29" i="1"/>
  <c r="C14" i="1"/>
  <c r="C29" i="1"/>
  <c r="M32" i="6" l="1"/>
  <c r="L32" i="6"/>
  <c r="I32" i="6"/>
  <c r="F32" i="6"/>
  <c r="K31" i="3"/>
  <c r="L31" i="3"/>
  <c r="G31" i="1"/>
  <c r="N32" i="2"/>
  <c r="I32" i="2"/>
  <c r="J31" i="5"/>
  <c r="K31" i="5"/>
  <c r="G31" i="5"/>
  <c r="H32" i="6"/>
  <c r="F31" i="5"/>
  <c r="C32" i="4"/>
  <c r="H32" i="2"/>
  <c r="F31" i="1"/>
  <c r="C32" i="6"/>
  <c r="N32" i="6"/>
  <c r="H31" i="5"/>
  <c r="E31" i="5"/>
  <c r="D31" i="5"/>
  <c r="L31" i="5"/>
  <c r="M31" i="5"/>
  <c r="F31" i="3"/>
  <c r="D31" i="3"/>
  <c r="F32" i="4"/>
  <c r="J31" i="3"/>
  <c r="E31" i="3"/>
  <c r="H31" i="3"/>
  <c r="I31" i="3"/>
  <c r="D32" i="4"/>
  <c r="N32" i="4"/>
  <c r="M32" i="4"/>
  <c r="E32" i="4"/>
  <c r="J32" i="4"/>
  <c r="K32" i="4"/>
  <c r="L32" i="4"/>
  <c r="G32" i="4"/>
  <c r="M31" i="3"/>
  <c r="G31" i="3"/>
  <c r="N31" i="3"/>
  <c r="G32" i="2"/>
  <c r="N31" i="1"/>
  <c r="L31" i="1"/>
  <c r="E31" i="1"/>
  <c r="K31" i="1"/>
  <c r="L32" i="2"/>
  <c r="E32" i="2"/>
  <c r="D32" i="2"/>
  <c r="J32" i="2"/>
  <c r="K32" i="2"/>
  <c r="C32" i="2"/>
  <c r="H31" i="1"/>
  <c r="D31" i="1"/>
  <c r="M31" i="1"/>
  <c r="C31" i="1"/>
  <c r="J3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tc={47EA46FF-4CD9-426E-8078-7F6B863469E3}</author>
    <author>tc={F72BAD05-5040-4CBA-861F-0066BC97645B}</author>
    <author>tc={A39DED57-B920-4B3F-811B-D590FBC79EC5}</author>
    <author>tc={618CBE73-ED05-4437-9C2B-E68A12942B03}</author>
  </authors>
  <commentList>
    <comment ref="A23" authorId="0" shapeId="0" xr:uid="{47EA46FF-4CD9-426E-8078-7F6B863469E3}">
      <text>
        <t>[Threaded comment]
Your version of Excel allows you to read this threaded comment; however, any edits to it will get removed if the file is opened in a newer version of Excel. Learn more: https://go.microsoft.com/fwlink/?linkid=870924
Comment:
    Per Natalie Guishar on 6/24, include only the incremental value between year 2020 and 2021.</t>
      </text>
    </comment>
    <comment ref="A24" authorId="1" shapeId="0" xr:uid="{F72BAD05-5040-4CBA-861F-0066BC97645B}">
      <text>
        <t>[Threaded comment]
Your version of Excel allows you to read this threaded comment; however, any edits to it will get removed if the file is opened in a newer version of Excel. Learn more: https://go.microsoft.com/fwlink/?linkid=870924
Comment:
    Per Natalie Guishar on 6/24, include only the incremental value between year 2020 and 2021.</t>
      </text>
    </comment>
    <comment ref="A26" authorId="2" shapeId="0" xr:uid="{A39DED57-B920-4B3F-811B-D590FBC79EC5}">
      <text>
        <t>[Threaded comment]
Your version of Excel allows you to read this threaded comment; however, any edits to it will get removed if the file is opened in a newer version of Excel. Learn more: https://go.microsoft.com/fwlink/?linkid=870924
Comment:
    Per Natalie Guishar on 6/24, include only the incremental value between year 2020 and 2021.</t>
      </text>
    </comment>
    <comment ref="A27" authorId="3" shapeId="0" xr:uid="{618CBE73-ED05-4437-9C2B-E68A12942B03}">
      <text>
        <t>[Threaded comment]
Your version of Excel allows you to read this threaded comment; however, any edits to it will get removed if the file is opened in a newer version of Excel. Learn more: https://go.microsoft.com/fwlink/?linkid=870924
Comment:
    Per Natalie Guishar on 6/24, include only the incremental value between year 2020 and 2021.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tc={A4B0CF12-7438-40D6-8EEC-36346F9B2A6B}</author>
    <author>tc={81035872-260A-4A52-8B7D-FB5A5EED59B1}</author>
    <author>tc={69176B7F-3E5D-4DEF-BE2C-B50F4FA9C980}</author>
    <author>tc={82C1F2F1-6419-4751-93F1-35951ABDD494}</author>
  </authors>
  <commentList>
    <comment ref="A23" authorId="0" shapeId="0" xr:uid="{A4B0CF12-7438-40D6-8EEC-36346F9B2A6B}">
      <text>
        <t>[Threaded comment]
Your version of Excel allows you to read this threaded comment; however, any edits to it will get removed if the file is opened in a newer version of Excel. Learn more: https://go.microsoft.com/fwlink/?linkid=870924
Comment:
    Per Natalie Guishar on 6/24, include only the incremental value between year 2020 and 2021.</t>
      </text>
    </comment>
    <comment ref="A24" authorId="1" shapeId="0" xr:uid="{81035872-260A-4A52-8B7D-FB5A5EED59B1}">
      <text>
        <t>[Threaded comment]
Your version of Excel allows you to read this threaded comment; however, any edits to it will get removed if the file is opened in a newer version of Excel. Learn more: https://go.microsoft.com/fwlink/?linkid=870924
Comment:
    Per Natalie Guishar on 6/24, include only the incremental value between year 2020 and 2021.</t>
      </text>
    </comment>
    <comment ref="A26" authorId="2" shapeId="0" xr:uid="{69176B7F-3E5D-4DEF-BE2C-B50F4FA9C980}">
      <text>
        <t>[Threaded comment]
Your version of Excel allows you to read this threaded comment; however, any edits to it will get removed if the file is opened in a newer version of Excel. Learn more: https://go.microsoft.com/fwlink/?linkid=870924
Comment:
    Per Natalie Guishar on 6/24, include only the incremental value between year 2020 and 2021.</t>
      </text>
    </comment>
    <comment ref="A27" authorId="3" shapeId="0" xr:uid="{82C1F2F1-6419-4751-93F1-35951ABDD494}">
      <text>
        <t>[Threaded comment]
Your version of Excel allows you to read this threaded comment; however, any edits to it will get removed if the file is opened in a newer version of Excel. Learn more: https://go.microsoft.com/fwlink/?linkid=870924
Comment:
    Per Natalie Guishar on 6/24, include only the incremental value between year 2020 and 2021.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tc={489DF48A-B2A6-45D4-904A-CFB42F725C74}</author>
    <author>tc={4E03FFDC-F3B1-405F-ABE9-E71AE03F289C}</author>
    <author>tc={B61162F6-B112-44CE-AD2B-00F29C518269}</author>
    <author>tc={6B08D668-EF83-4511-9115-2736FF3D065C}</author>
  </authors>
  <commentList>
    <comment ref="A23" authorId="0" shapeId="0" xr:uid="{489DF48A-B2A6-45D4-904A-CFB42F725C74}">
      <text>
        <t>[Threaded comment]
Your version of Excel allows you to read this threaded comment; however, any edits to it will get removed if the file is opened in a newer version of Excel. Learn more: https://go.microsoft.com/fwlink/?linkid=870924
Comment:
    Per Natalie Guishar on 6/24, include only the incremental value between year 2020 and 2021.</t>
      </text>
    </comment>
    <comment ref="A24" authorId="1" shapeId="0" xr:uid="{4E03FFDC-F3B1-405F-ABE9-E71AE03F289C}">
      <text>
        <t>[Threaded comment]
Your version of Excel allows you to read this threaded comment; however, any edits to it will get removed if the file is opened in a newer version of Excel. Learn more: https://go.microsoft.com/fwlink/?linkid=870924
Comment:
    Per Natalie Guishar on 6/24, include only the incremental value between year 2020 and 2021.</t>
      </text>
    </comment>
    <comment ref="A26" authorId="2" shapeId="0" xr:uid="{B61162F6-B112-44CE-AD2B-00F29C518269}">
      <text>
        <t>[Threaded comment]
Your version of Excel allows you to read this threaded comment; however, any edits to it will get removed if the file is opened in a newer version of Excel. Learn more: https://go.microsoft.com/fwlink/?linkid=870924
Comment:
    Per Natalie Guishar on 6/24, include only the incremental value between year 2020 and 2021.</t>
      </text>
    </comment>
    <comment ref="A27" authorId="3" shapeId="0" xr:uid="{6B08D668-EF83-4511-9115-2736FF3D065C}">
      <text>
        <t>[Threaded comment]
Your version of Excel allows you to read this threaded comment; however, any edits to it will get removed if the file is opened in a newer version of Excel. Learn more: https://go.microsoft.com/fwlink/?linkid=870924
Comment:
    Per Natalie Guishar on 6/24, include only the incremental value between year 2020 and 2021.</t>
      </text>
    </comment>
  </commentList>
</comments>
</file>

<file path=xl/sharedStrings.xml><?xml version="1.0" encoding="utf-8"?>
<sst xmlns="http://schemas.openxmlformats.org/spreadsheetml/2006/main" count="207" uniqueCount="48">
  <si>
    <t>BIP</t>
  </si>
  <si>
    <t>CPP-D Large</t>
  </si>
  <si>
    <t>TOU and CPP Residential (Voluntary, w/out TD)</t>
  </si>
  <si>
    <t>EV-TOU 2</t>
  </si>
  <si>
    <t>EV-TOU 5</t>
  </si>
  <si>
    <t>CPP-D Medium</t>
  </si>
  <si>
    <t>TOU-1</t>
  </si>
  <si>
    <t>TOU-2</t>
  </si>
  <si>
    <t>TOU and CPP Small Agricultural (w/out TD)</t>
  </si>
  <si>
    <t>TOU and CPP Small Commercial (w/out TD)</t>
  </si>
  <si>
    <t>CBP Day Of</t>
  </si>
  <si>
    <t>CBP Day Ahead</t>
  </si>
  <si>
    <t>Air Conditioning (AC) Cycling Day Of ("AC Saver DO") -- Commercial</t>
  </si>
  <si>
    <t>Air Conditioning (AC) Cycling Day Of ("AC Saver DO") -- Residential</t>
  </si>
  <si>
    <t>2021 Total Event and Non Event-Based Programs</t>
  </si>
  <si>
    <t>2022 Total Event and Non Event-Based Programs</t>
  </si>
  <si>
    <t>2023 Total Event and Non Event-Based Programs</t>
  </si>
  <si>
    <t>Event Based Programs/Supply-Side Resources</t>
  </si>
  <si>
    <t>2023 Total Event Based Programs/Supply-Side Resources</t>
  </si>
  <si>
    <t>Non Event-Based Programs/Load Modifying Resources</t>
  </si>
  <si>
    <t>2023 Total Non Event-Based Programs/Load Modifying Rsources</t>
  </si>
  <si>
    <t>Event-Based Programs/Supply-Side Resources</t>
  </si>
  <si>
    <t>2022 Total Event Based Programs/Supply-Side Resources</t>
  </si>
  <si>
    <t>2022 Total Non Event-Based Programs/Load Modifying Resources</t>
  </si>
  <si>
    <t>2021 Total Event Based Programs/Supply-Side Resources</t>
  </si>
  <si>
    <t>Non Event-Based Programs/Load-Modifying Resources</t>
  </si>
  <si>
    <t>2021 Total Non Event-Based Programs/Supply-Side Resources</t>
  </si>
  <si>
    <r>
      <t xml:space="preserve">Average of Hourly </t>
    </r>
    <r>
      <rPr>
        <b/>
        <sz val="12"/>
        <color rgb="FFFF6600"/>
        <rFont val="Arial"/>
      </rPr>
      <t>Ex Ante</t>
    </r>
    <r>
      <rPr>
        <sz val="12"/>
        <rFont val="Arial"/>
      </rPr>
      <t xml:space="preserve"> Load Impacts (MW) from 4-9 PM at Portfolio Level on Monthly Peak Load Days Under 1-in-2 Weather Year Conditions, Before Adjusting for Avoided Line Losses</t>
    </r>
  </si>
  <si>
    <t>Note: RA benefits for Non Event Event-Based Programs/Load Modifying Resources will be reflected in the CEC load forecast adjustments.</t>
  </si>
  <si>
    <t>1.096</t>
  </si>
  <si>
    <t xml:space="preserve">Instructions: Please complete the Payments and Local Capacity Area (LCA) columns below. If payment for a program is from bundled customers only, enter 1. If payment is from distribution customers, enter 1. </t>
  </si>
  <si>
    <t>Payments</t>
  </si>
  <si>
    <t>SDG&amp;E DR Allocations for PY2021, Estimated According to Load Impact Protocols (LIPs) Final Reports</t>
  </si>
  <si>
    <t>Average of Hourly Ex Ante Load Impacts (MW) from 4-9 PM at Portfolio Level on Monthly Peak Load Days Under 1-in-2 Weather Year Conditions, Before Adjusting for Avoided Line Losses</t>
  </si>
  <si>
    <t>SDG&amp;E Distribution Loss Factor (DLF)</t>
  </si>
  <si>
    <t>Instructions: Please complete the Payments and Local Capacity Area (LCA) columns below. If payment for a program is from bundled customers only, enter 0. If payment is from distribution customers, enter 1. Please include Distribution Loss Factor (DLF) as directed by D. 15-06-063. SDG&amp;E's T+D Gross-Up Factor is 1.096.</t>
  </si>
  <si>
    <t>SDG&amp;E DR Allocations for PY2022, Estimated According to Load Impact Protocols (LIPs) Final Reports</t>
  </si>
  <si>
    <t>SDG&amp;E DR Allocations for PY2023, Estimated According to Load Impact Protocols (LIPs) Final Reports</t>
  </si>
  <si>
    <t>Air Conditioning (AC) Day Ahead ("AC Saver DA") -- Commercial</t>
  </si>
  <si>
    <t>Air Conditioning (AC) Day Ahead ("AC Saver DA") -- Residential</t>
  </si>
  <si>
    <t>CPP Large and Medium on TD</t>
  </si>
  <si>
    <t>CPP Residential on TD</t>
  </si>
  <si>
    <t>Payment$ - if payment for this program is from bundled customers only, enter 0, if all distribution customers, enter 1</t>
  </si>
  <si>
    <t xml:space="preserve"> * CPP Implementation costs recovered from all customers, and annual over- or under-collections are recovered from only bundled customers.</t>
  </si>
  <si>
    <t>1*</t>
  </si>
  <si>
    <t>CPP Small, Large and Medium on TD</t>
  </si>
  <si>
    <t>Load impact benefits are applied to the peak Load Forecast.</t>
  </si>
  <si>
    <t>TOU and CPP Grandfather Residential (Voluntary, w/TD)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</si>
</sst>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2"/>
      <name val="Arial"/>
    </font>
    <font>
      <b/>
      <sz val="12"/>
      <color rgb="FFFF6600"/>
      <name val="Arial"/>
    </font>
    <font>
      <b/>
      <sz val="12"/>
      <color rgb="FF000000"/>
      <name val="Arial"/>
    </font>
    <font>
      <b/>
      <sz val="12"/>
      <name val="Arial"/>
    </font>
    <font>
      <sz val="12"/>
      <color theme="1"/>
      <name val="Arial"/>
    </font>
    <font>
      <b/>
      <sz val="12"/>
      <color theme="1"/>
      <name val="Arial"/>
    </font>
    <font>
      <sz val="12"/>
      <color rgb="FF000000"/>
      <name val="Arial"/>
    </font>
    <font>
      <b/>
      <sz val="11"/>
      <color theme="1"/>
      <name val="Calibri"/>
      <family val="2"/>
      <scheme val="minor"/>
    </font>
    <font>
      <sz val="11"/>
      <color rgb="FF0000CC"/>
      <name val="Calibri"/>
      <family val="2"/>
      <scheme val="minor"/>
    </font>
    <font>
      <sz val="12"/>
      <name val="Arial"/>
      <family val="2"/>
    </font>
    <font>
      <sz val="10"/>
      <name val="MS Sans Serif"/>
      <family val="2"/>
    </font>
    <font>
      <sz val="10"/>
      <name val="Arial"/>
      <family val="2"/>
    </font>
    <font>
      <sz val="11"/>
      <color indexed="17"/>
      <name val="Calibri"/>
      <family val="2"/>
    </font>
    <font>
      <sz val="12"/>
      <color rgb="FF0000CC"/>
      <name val="Arial"/>
      <family val="2"/>
    </font>
    <font>
      <sz val="12"/>
      <color theme="1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C0C0C0"/>
        <bgColor rgb="FF000000"/>
      </patternFill>
    </fill>
    <fill>
      <patternFill patternType="solid">
        <fgColor rgb="FF95B3D7"/>
        <bgColor rgb="FF000000"/>
      </patternFill>
    </fill>
    <fill>
      <patternFill patternType="solid">
        <fgColor rgb="FF8DB4E2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FCD5B4"/>
        <bgColor rgb="FF000000"/>
      </patternFill>
    </fill>
    <fill>
      <patternFill patternType="solid">
        <fgColor theme="3" tint="0.59999389629810485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39997558519241921"/>
        <bgColor rgb="FF000000"/>
      </patternFill>
    </fill>
    <fill>
      <patternFill patternType="solid">
        <fgColor rgb="FF92D050"/>
        <bgColor indexed="64"/>
      </patternFill>
    </fill>
    <fill>
      <patternFill patternType="solid">
        <fgColor indexed="42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87">
    <xf numFmtId="0" fontId="0" fillId="0" borderId="0"/>
    <xf numFmtId="0" fontId="1" fillId="2" borderId="0" applyNumberFormat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4" fillId="0" borderId="0"/>
    <xf numFmtId="0" fontId="15" fillId="0" borderId="0"/>
    <xf numFmtId="0" fontId="16" fillId="18" borderId="0" applyNumberFormat="0" applyBorder="0" applyAlignment="0" applyProtection="0"/>
  </cellStyleXfs>
  <cellXfs count="127">
    <xf numFmtId="0" fontId="0" fillId="0" borderId="0" xfId="0"/>
    <xf numFmtId="2" fontId="0" fillId="0" borderId="0" xfId="0" applyNumberFormat="1"/>
    <xf numFmtId="0" fontId="0" fillId="0" borderId="1" xfId="0" applyBorder="1"/>
    <xf numFmtId="49" fontId="4" fillId="0" borderId="1" xfId="0" applyNumberFormat="1" applyFont="1" applyFill="1" applyBorder="1" applyAlignment="1">
      <alignment horizontal="center" vertical="top" wrapText="1"/>
    </xf>
    <xf numFmtId="0" fontId="6" fillId="0" borderId="4" xfId="0" applyFont="1" applyFill="1" applyBorder="1" applyAlignment="1">
      <alignment horizontal="center"/>
    </xf>
    <xf numFmtId="2" fontId="4" fillId="4" borderId="1" xfId="0" applyNumberFormat="1" applyFont="1" applyFill="1" applyBorder="1" applyAlignment="1">
      <alignment vertical="center"/>
    </xf>
    <xf numFmtId="0" fontId="6" fillId="7" borderId="1" xfId="0" applyFont="1" applyFill="1" applyBorder="1" applyAlignment="1">
      <alignment vertical="center" wrapText="1"/>
    </xf>
    <xf numFmtId="0" fontId="6" fillId="7" borderId="4" xfId="0" applyFont="1" applyFill="1" applyBorder="1" applyAlignment="1">
      <alignment vertical="center" wrapText="1"/>
    </xf>
    <xf numFmtId="49" fontId="4" fillId="0" borderId="1" xfId="0" applyNumberFormat="1" applyFont="1" applyFill="1" applyBorder="1" applyAlignment="1">
      <alignment horizontal="left" vertical="top" wrapText="1"/>
    </xf>
    <xf numFmtId="0" fontId="6" fillId="0" borderId="4" xfId="0" applyFont="1" applyFill="1" applyBorder="1" applyAlignment="1">
      <alignment horizontal="left"/>
    </xf>
    <xf numFmtId="49" fontId="4" fillId="0" borderId="0" xfId="0" applyNumberFormat="1" applyFont="1" applyFill="1" applyBorder="1" applyAlignment="1">
      <alignment horizontal="left" vertical="top" wrapText="1"/>
    </xf>
    <xf numFmtId="0" fontId="8" fillId="0" borderId="0" xfId="0" applyFont="1" applyAlignment="1">
      <alignment horizontal="left"/>
    </xf>
    <xf numFmtId="2" fontId="4" fillId="4" borderId="1" xfId="0" applyNumberFormat="1" applyFont="1" applyFill="1" applyBorder="1" applyAlignment="1">
      <alignment horizontal="left" vertical="center"/>
    </xf>
    <xf numFmtId="2" fontId="4" fillId="0" borderId="1" xfId="0" applyNumberFormat="1" applyFont="1" applyFill="1" applyBorder="1" applyAlignment="1">
      <alignment horizontal="left" vertical="center" wrapText="1"/>
    </xf>
    <xf numFmtId="0" fontId="6" fillId="7" borderId="1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wrapText="1"/>
    </xf>
    <xf numFmtId="0" fontId="7" fillId="0" borderId="0" xfId="0" applyFont="1" applyFill="1" applyBorder="1" applyAlignment="1">
      <alignment horizontal="left"/>
    </xf>
    <xf numFmtId="2" fontId="6" fillId="0" borderId="0" xfId="0" applyNumberFormat="1" applyFont="1" applyFill="1" applyBorder="1" applyAlignment="1">
      <alignment horizontal="left"/>
    </xf>
    <xf numFmtId="0" fontId="6" fillId="7" borderId="4" xfId="0" applyFont="1" applyFill="1" applyBorder="1" applyAlignment="1">
      <alignment horizontal="left" vertical="center" wrapText="1"/>
    </xf>
    <xf numFmtId="0" fontId="6" fillId="11" borderId="1" xfId="0" applyFont="1" applyFill="1" applyBorder="1" applyAlignment="1">
      <alignment horizontal="left" wrapText="1"/>
    </xf>
    <xf numFmtId="0" fontId="6" fillId="12" borderId="4" xfId="0" applyFont="1" applyFill="1" applyBorder="1" applyAlignment="1">
      <alignment vertical="center" wrapText="1"/>
    </xf>
    <xf numFmtId="2" fontId="4" fillId="12" borderId="1" xfId="0" applyNumberFormat="1" applyFont="1" applyFill="1" applyBorder="1" applyAlignment="1">
      <alignment horizontal="left" vertical="center"/>
    </xf>
    <xf numFmtId="49" fontId="7" fillId="0" borderId="1" xfId="0" applyNumberFormat="1" applyFont="1" applyBorder="1" applyAlignment="1">
      <alignment horizontal="left" vertical="top" wrapText="1"/>
    </xf>
    <xf numFmtId="0" fontId="6" fillId="7" borderId="5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top" wrapText="1"/>
    </xf>
    <xf numFmtId="17" fontId="7" fillId="3" borderId="1" xfId="0" applyNumberFormat="1" applyFont="1" applyFill="1" applyBorder="1" applyAlignment="1">
      <alignment horizontal="left" vertical="top" wrapText="1"/>
    </xf>
    <xf numFmtId="17" fontId="7" fillId="9" borderId="1" xfId="0" applyNumberFormat="1" applyFont="1" applyFill="1" applyBorder="1" applyAlignment="1">
      <alignment horizontal="left" vertical="top" wrapText="1"/>
    </xf>
    <xf numFmtId="0" fontId="8" fillId="0" borderId="1" xfId="0" applyFont="1" applyBorder="1" applyAlignment="1">
      <alignment wrapText="1"/>
    </xf>
    <xf numFmtId="0" fontId="6" fillId="7" borderId="5" xfId="0" applyFont="1" applyFill="1" applyBorder="1" applyAlignment="1">
      <alignment vertical="center" wrapText="1"/>
    </xf>
    <xf numFmtId="0" fontId="6" fillId="12" borderId="5" xfId="0" applyFont="1" applyFill="1" applyBorder="1" applyAlignment="1">
      <alignment vertical="center" wrapText="1"/>
    </xf>
    <xf numFmtId="0" fontId="7" fillId="3" borderId="1" xfId="0" applyFont="1" applyFill="1" applyBorder="1" applyAlignment="1">
      <alignment horizontal="center" vertical="top" wrapText="1"/>
    </xf>
    <xf numFmtId="17" fontId="7" fillId="3" borderId="1" xfId="0" applyNumberFormat="1" applyFont="1" applyFill="1" applyBorder="1" applyAlignment="1">
      <alignment horizontal="center" vertical="top" wrapText="1"/>
    </xf>
    <xf numFmtId="17" fontId="7" fillId="9" borderId="1" xfId="0" applyNumberFormat="1" applyFont="1" applyFill="1" applyBorder="1" applyAlignment="1">
      <alignment horizontal="center" vertical="top" wrapText="1"/>
    </xf>
    <xf numFmtId="0" fontId="8" fillId="0" borderId="1" xfId="0" applyFont="1" applyBorder="1"/>
    <xf numFmtId="0" fontId="6" fillId="0" borderId="1" xfId="0" applyFont="1" applyFill="1" applyBorder="1" applyAlignment="1">
      <alignment horizontal="left"/>
    </xf>
    <xf numFmtId="0" fontId="6" fillId="12" borderId="1" xfId="0" applyFont="1" applyFill="1" applyBorder="1" applyAlignment="1">
      <alignment horizontal="left" vertical="center" wrapText="1"/>
    </xf>
    <xf numFmtId="49" fontId="7" fillId="0" borderId="4" xfId="0" applyNumberFormat="1" applyFont="1" applyBorder="1" applyAlignment="1">
      <alignment horizontal="left" vertical="top" wrapText="1"/>
    </xf>
    <xf numFmtId="49" fontId="7" fillId="0" borderId="5" xfId="0" applyNumberFormat="1" applyFont="1" applyBorder="1" applyAlignment="1">
      <alignment horizontal="left" vertical="top" wrapText="1"/>
    </xf>
    <xf numFmtId="0" fontId="10" fillId="0" borderId="5" xfId="0" applyFont="1" applyBorder="1" applyAlignment="1">
      <alignment wrapText="1"/>
    </xf>
    <xf numFmtId="2" fontId="4" fillId="16" borderId="1" xfId="0" applyNumberFormat="1" applyFont="1" applyFill="1" applyBorder="1" applyAlignment="1">
      <alignment horizontal="left" vertical="center"/>
    </xf>
    <xf numFmtId="2" fontId="4" fillId="12" borderId="4" xfId="0" applyNumberFormat="1" applyFont="1" applyFill="1" applyBorder="1" applyAlignment="1">
      <alignment horizontal="left" vertical="center"/>
    </xf>
    <xf numFmtId="2" fontId="4" fillId="16" borderId="4" xfId="0" applyNumberFormat="1" applyFont="1" applyFill="1" applyBorder="1" applyAlignment="1">
      <alignment horizontal="left" vertical="center"/>
    </xf>
    <xf numFmtId="2" fontId="4" fillId="12" borderId="4" xfId="0" applyNumberFormat="1" applyFont="1" applyFill="1" applyBorder="1" applyAlignment="1">
      <alignment vertical="center"/>
    </xf>
    <xf numFmtId="2" fontId="4" fillId="12" borderId="5" xfId="0" applyNumberFormat="1" applyFont="1" applyFill="1" applyBorder="1" applyAlignment="1">
      <alignment horizontal="center" vertical="center"/>
    </xf>
    <xf numFmtId="2" fontId="4" fillId="16" borderId="4" xfId="0" applyNumberFormat="1" applyFont="1" applyFill="1" applyBorder="1" applyAlignment="1">
      <alignment vertical="center"/>
    </xf>
    <xf numFmtId="2" fontId="4" fillId="16" borderId="5" xfId="0" applyNumberFormat="1" applyFont="1" applyFill="1" applyBorder="1" applyAlignment="1">
      <alignment horizontal="center" vertical="center"/>
    </xf>
    <xf numFmtId="0" fontId="12" fillId="0" borderId="0" xfId="0" applyFont="1"/>
    <xf numFmtId="2" fontId="13" fillId="0" borderId="1" xfId="0" applyNumberFormat="1" applyFont="1" applyFill="1" applyBorder="1" applyAlignment="1">
      <alignment horizontal="left" vertical="center" wrapText="1"/>
    </xf>
    <xf numFmtId="2" fontId="13" fillId="4" borderId="1" xfId="0" applyNumberFormat="1" applyFont="1" applyFill="1" applyBorder="1" applyAlignment="1">
      <alignment horizontal="left" vertical="center" wrapText="1"/>
    </xf>
    <xf numFmtId="2" fontId="4" fillId="4" borderId="1" xfId="0" applyNumberFormat="1" applyFont="1" applyFill="1" applyBorder="1" applyAlignment="1">
      <alignment horizontal="right" vertical="center"/>
    </xf>
    <xf numFmtId="2" fontId="4" fillId="5" borderId="1" xfId="1" applyNumberFormat="1" applyFont="1" applyFill="1" applyBorder="1" applyAlignment="1">
      <alignment vertical="center" wrapText="1"/>
    </xf>
    <xf numFmtId="2" fontId="4" fillId="9" borderId="1" xfId="1" applyNumberFormat="1" applyFont="1" applyFill="1" applyBorder="1" applyAlignment="1">
      <alignment vertical="center" wrapText="1"/>
    </xf>
    <xf numFmtId="2" fontId="4" fillId="0" borderId="1" xfId="0" applyNumberFormat="1" applyFont="1" applyFill="1" applyBorder="1" applyAlignment="1">
      <alignment horizontal="right" vertical="center"/>
    </xf>
    <xf numFmtId="2" fontId="4" fillId="6" borderId="2" xfId="1" applyNumberFormat="1" applyFont="1" applyFill="1" applyBorder="1" applyAlignment="1">
      <alignment horizontal="right" vertical="center" wrapText="1"/>
    </xf>
    <xf numFmtId="2" fontId="4" fillId="9" borderId="2" xfId="1" applyNumberFormat="1" applyFont="1" applyFill="1" applyBorder="1" applyAlignment="1">
      <alignment horizontal="right" vertical="center" wrapText="1"/>
    </xf>
    <xf numFmtId="2" fontId="4" fillId="5" borderId="1" xfId="1" applyNumberFormat="1" applyFont="1" applyFill="1" applyBorder="1" applyAlignment="1">
      <alignment horizontal="right" vertical="center" wrapText="1"/>
    </xf>
    <xf numFmtId="2" fontId="4" fillId="8" borderId="2" xfId="1" applyNumberFormat="1" applyFont="1" applyFill="1" applyBorder="1" applyAlignment="1">
      <alignment horizontal="right" vertical="center" wrapText="1"/>
    </xf>
    <xf numFmtId="2" fontId="4" fillId="9" borderId="1" xfId="1" applyNumberFormat="1" applyFont="1" applyFill="1" applyBorder="1" applyAlignment="1">
      <alignment horizontal="right" vertical="center" wrapText="1"/>
    </xf>
    <xf numFmtId="2" fontId="7" fillId="7" borderId="1" xfId="0" applyNumberFormat="1" applyFont="1" applyFill="1" applyBorder="1" applyAlignment="1">
      <alignment horizontal="right" vertical="center"/>
    </xf>
    <xf numFmtId="2" fontId="7" fillId="9" borderId="1" xfId="0" applyNumberFormat="1" applyFont="1" applyFill="1" applyBorder="1" applyAlignment="1">
      <alignment horizontal="right" vertical="center"/>
    </xf>
    <xf numFmtId="2" fontId="4" fillId="10" borderId="5" xfId="0" applyNumberFormat="1" applyFont="1" applyFill="1" applyBorder="1" applyAlignment="1">
      <alignment horizontal="right" vertical="center"/>
    </xf>
    <xf numFmtId="2" fontId="4" fillId="9" borderId="5" xfId="0" applyNumberFormat="1" applyFont="1" applyFill="1" applyBorder="1" applyAlignment="1">
      <alignment horizontal="right" vertical="center"/>
    </xf>
    <xf numFmtId="2" fontId="12" fillId="0" borderId="0" xfId="0" applyNumberFormat="1" applyFont="1"/>
    <xf numFmtId="2" fontId="6" fillId="7" borderId="5" xfId="0" applyNumberFormat="1" applyFont="1" applyFill="1" applyBorder="1" applyAlignment="1">
      <alignment horizontal="right" vertical="center"/>
    </xf>
    <xf numFmtId="2" fontId="6" fillId="9" borderId="5" xfId="0" applyNumberFormat="1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right"/>
    </xf>
    <xf numFmtId="2" fontId="6" fillId="0" borderId="0" xfId="0" applyNumberFormat="1" applyFont="1" applyFill="1" applyBorder="1" applyAlignment="1">
      <alignment horizontal="right"/>
    </xf>
    <xf numFmtId="2" fontId="6" fillId="14" borderId="0" xfId="0" applyNumberFormat="1" applyFont="1" applyFill="1" applyBorder="1" applyAlignment="1">
      <alignment horizontal="right"/>
    </xf>
    <xf numFmtId="2" fontId="7" fillId="11" borderId="1" xfId="0" applyNumberFormat="1" applyFont="1" applyFill="1" applyBorder="1" applyAlignment="1">
      <alignment horizontal="right"/>
    </xf>
    <xf numFmtId="2" fontId="7" fillId="13" borderId="1" xfId="0" applyNumberFormat="1" applyFont="1" applyFill="1" applyBorder="1" applyAlignment="1">
      <alignment horizontal="right"/>
    </xf>
    <xf numFmtId="2" fontId="4" fillId="15" borderId="1" xfId="0" applyNumberFormat="1" applyFont="1" applyFill="1" applyBorder="1" applyAlignment="1">
      <alignment horizontal="right" vertical="center"/>
    </xf>
    <xf numFmtId="2" fontId="4" fillId="16" borderId="2" xfId="1" applyNumberFormat="1" applyFont="1" applyFill="1" applyBorder="1" applyAlignment="1">
      <alignment horizontal="right" vertical="center" wrapText="1"/>
    </xf>
    <xf numFmtId="2" fontId="4" fillId="12" borderId="1" xfId="0" applyNumberFormat="1" applyFont="1" applyFill="1" applyBorder="1" applyAlignment="1">
      <alignment horizontal="right" vertical="center"/>
    </xf>
    <xf numFmtId="2" fontId="4" fillId="12" borderId="1" xfId="1" applyNumberFormat="1" applyFont="1" applyFill="1" applyBorder="1" applyAlignment="1">
      <alignment horizontal="right" vertical="center" wrapText="1"/>
    </xf>
    <xf numFmtId="2" fontId="4" fillId="12" borderId="5" xfId="0" applyNumberFormat="1" applyFont="1" applyFill="1" applyBorder="1" applyAlignment="1">
      <alignment horizontal="right" vertical="center"/>
    </xf>
    <xf numFmtId="2" fontId="4" fillId="16" borderId="5" xfId="0" applyNumberFormat="1" applyFont="1" applyFill="1" applyBorder="1" applyAlignment="1">
      <alignment horizontal="right" vertical="center"/>
    </xf>
    <xf numFmtId="2" fontId="6" fillId="12" borderId="5" xfId="0" applyNumberFormat="1" applyFont="1" applyFill="1" applyBorder="1" applyAlignment="1">
      <alignment horizontal="right" vertical="center"/>
    </xf>
    <xf numFmtId="2" fontId="4" fillId="4" borderId="1" xfId="0" applyNumberFormat="1" applyFont="1" applyFill="1" applyBorder="1" applyAlignment="1">
      <alignment horizontal="left" vertical="justify"/>
    </xf>
    <xf numFmtId="2" fontId="4" fillId="8" borderId="1" xfId="1" applyNumberFormat="1" applyFont="1" applyFill="1" applyBorder="1" applyAlignment="1">
      <alignment horizontal="right" vertical="center" wrapText="1"/>
    </xf>
    <xf numFmtId="2" fontId="4" fillId="6" borderId="1" xfId="1" applyNumberFormat="1" applyFont="1" applyFill="1" applyBorder="1" applyAlignment="1">
      <alignment horizontal="right" vertical="center" wrapText="1"/>
    </xf>
    <xf numFmtId="2" fontId="4" fillId="16" borderId="1" xfId="1" applyNumberFormat="1" applyFont="1" applyFill="1" applyBorder="1" applyAlignment="1">
      <alignment horizontal="right" vertical="center" wrapText="1"/>
    </xf>
    <xf numFmtId="2" fontId="4" fillId="9" borderId="1" xfId="0" applyNumberFormat="1" applyFont="1" applyFill="1" applyBorder="1" applyAlignment="1">
      <alignment horizontal="right" vertical="center"/>
    </xf>
    <xf numFmtId="2" fontId="4" fillId="16" borderId="1" xfId="0" applyNumberFormat="1" applyFont="1" applyFill="1" applyBorder="1" applyAlignment="1">
      <alignment horizontal="right" vertical="center"/>
    </xf>
    <xf numFmtId="2" fontId="6" fillId="7" borderId="1" xfId="0" applyNumberFormat="1" applyFont="1" applyFill="1" applyBorder="1" applyAlignment="1">
      <alignment horizontal="right" vertical="center"/>
    </xf>
    <xf numFmtId="2" fontId="6" fillId="9" borderId="1" xfId="0" applyNumberFormat="1" applyFont="1" applyFill="1" applyBorder="1" applyAlignment="1">
      <alignment horizontal="right" vertical="center"/>
    </xf>
    <xf numFmtId="2" fontId="6" fillId="12" borderId="1" xfId="0" applyNumberFormat="1" applyFont="1" applyFill="1" applyBorder="1" applyAlignment="1">
      <alignment horizontal="right" vertical="center"/>
    </xf>
    <xf numFmtId="0" fontId="0" fillId="0" borderId="0" xfId="0" applyFill="1"/>
    <xf numFmtId="1" fontId="4" fillId="4" borderId="1" xfId="0" applyNumberFormat="1" applyFont="1" applyFill="1" applyBorder="1" applyAlignment="1">
      <alignment horizontal="center" vertical="center"/>
    </xf>
    <xf numFmtId="0" fontId="0" fillId="0" borderId="0" xfId="0"/>
    <xf numFmtId="0" fontId="0" fillId="0" borderId="0" xfId="0" applyFill="1"/>
    <xf numFmtId="2" fontId="0" fillId="0" borderId="0" xfId="0" applyNumberFormat="1" applyFill="1"/>
    <xf numFmtId="2" fontId="0" fillId="0" borderId="0" xfId="0" applyNumberFormat="1"/>
    <xf numFmtId="1" fontId="4" fillId="0" borderId="1" xfId="0" applyNumberFormat="1" applyFont="1" applyFill="1" applyBorder="1" applyAlignment="1">
      <alignment horizontal="center" vertical="center" wrapText="1"/>
    </xf>
    <xf numFmtId="1" fontId="4" fillId="4" borderId="1" xfId="0" applyNumberFormat="1" applyFont="1" applyFill="1" applyBorder="1" applyAlignment="1">
      <alignment horizontal="center" vertical="center" wrapText="1"/>
    </xf>
    <xf numFmtId="2" fontId="13" fillId="12" borderId="5" xfId="0" applyNumberFormat="1" applyFont="1" applyFill="1" applyBorder="1" applyAlignment="1">
      <alignment horizontal="center" vertical="center"/>
    </xf>
    <xf numFmtId="2" fontId="4" fillId="0" borderId="1" xfId="1" applyNumberFormat="1" applyFont="1" applyFill="1" applyBorder="1" applyAlignment="1">
      <alignment horizontal="right" vertical="center" wrapText="1"/>
    </xf>
    <xf numFmtId="0" fontId="8" fillId="0" borderId="0" xfId="0" applyFont="1" applyFill="1" applyAlignment="1">
      <alignment horizontal="left"/>
    </xf>
    <xf numFmtId="2" fontId="4" fillId="10" borderId="1" xfId="0" applyNumberFormat="1" applyFont="1" applyFill="1" applyBorder="1" applyAlignment="1">
      <alignment horizontal="right" vertical="center"/>
    </xf>
    <xf numFmtId="2" fontId="13" fillId="10" borderId="5" xfId="0" applyNumberFormat="1" applyFont="1" applyFill="1" applyBorder="1" applyAlignment="1">
      <alignment horizontal="center" vertical="center"/>
    </xf>
    <xf numFmtId="2" fontId="4" fillId="10" borderId="5" xfId="0" applyNumberFormat="1" applyFont="1" applyFill="1" applyBorder="1" applyAlignment="1">
      <alignment horizontal="center" vertical="center"/>
    </xf>
    <xf numFmtId="0" fontId="11" fillId="17" borderId="0" xfId="0" applyFont="1" applyFill="1"/>
    <xf numFmtId="1" fontId="4" fillId="10" borderId="5" xfId="0" applyNumberFormat="1" applyFont="1" applyFill="1" applyBorder="1" applyAlignment="1">
      <alignment horizontal="center" vertical="center"/>
    </xf>
    <xf numFmtId="2" fontId="17" fillId="10" borderId="4" xfId="0" applyNumberFormat="1" applyFont="1" applyFill="1" applyBorder="1" applyAlignment="1">
      <alignment horizontal="left" vertical="center"/>
    </xf>
    <xf numFmtId="1" fontId="4" fillId="12" borderId="5" xfId="0" applyNumberFormat="1" applyFont="1" applyFill="1" applyBorder="1" applyAlignment="1">
      <alignment horizontal="center" vertical="center"/>
    </xf>
    <xf numFmtId="1" fontId="4" fillId="16" borderId="5" xfId="0" applyNumberFormat="1" applyFont="1" applyFill="1" applyBorder="1" applyAlignment="1">
      <alignment horizontal="center" vertical="center"/>
    </xf>
    <xf numFmtId="2" fontId="18" fillId="10" borderId="4" xfId="0" applyNumberFormat="1" applyFont="1" applyFill="1" applyBorder="1" applyAlignment="1">
      <alignment horizontal="left" vertical="center"/>
    </xf>
    <xf numFmtId="1" fontId="13" fillId="10" borderId="5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right"/>
    </xf>
    <xf numFmtId="2" fontId="4" fillId="13" borderId="1" xfId="1" applyNumberFormat="1" applyFont="1" applyFill="1" applyBorder="1" applyAlignment="1">
      <alignment horizontal="right" vertical="center" wrapText="1"/>
    </xf>
    <xf numFmtId="0" fontId="11" fillId="0" borderId="0" xfId="0" applyFont="1" applyAlignment="1">
      <alignment horizontal="left" vertical="top"/>
    </xf>
    <xf numFmtId="0" fontId="6" fillId="0" borderId="1" xfId="0" applyFont="1" applyBorder="1" applyAlignment="1">
      <alignment horizontal="center"/>
    </xf>
    <xf numFmtId="49" fontId="4" fillId="0" borderId="1" xfId="0" applyNumberFormat="1" applyFont="1" applyBorder="1" applyAlignment="1">
      <alignment horizontal="center" vertical="top" wrapText="1"/>
    </xf>
    <xf numFmtId="0" fontId="12" fillId="0" borderId="0" xfId="0" applyFont="1" applyAlignment="1">
      <alignment horizontal="right"/>
    </xf>
    <xf numFmtId="49" fontId="7" fillId="0" borderId="6" xfId="0" applyNumberFormat="1" applyFont="1" applyBorder="1" applyAlignment="1">
      <alignment horizontal="center" vertical="top" wrapText="1"/>
    </xf>
    <xf numFmtId="49" fontId="7" fillId="0" borderId="7" xfId="0" applyNumberFormat="1" applyFont="1" applyBorder="1" applyAlignment="1">
      <alignment horizontal="center" vertical="top" wrapText="1"/>
    </xf>
    <xf numFmtId="49" fontId="7" fillId="0" borderId="3" xfId="0" applyNumberFormat="1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vertical="top"/>
    </xf>
    <xf numFmtId="0" fontId="8" fillId="0" borderId="1" xfId="0" applyFont="1" applyBorder="1" applyAlignment="1">
      <alignment horizontal="center"/>
    </xf>
    <xf numFmtId="0" fontId="6" fillId="0" borderId="6" xfId="0" applyFont="1" applyBorder="1" applyAlignment="1">
      <alignment horizontal="center" wrapText="1"/>
    </xf>
    <xf numFmtId="0" fontId="6" fillId="0" borderId="7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10" fillId="0" borderId="6" xfId="0" applyFont="1" applyBorder="1" applyAlignment="1">
      <alignment horizontal="center" vertical="top" wrapText="1"/>
    </xf>
    <xf numFmtId="0" fontId="10" fillId="0" borderId="7" xfId="0" applyFont="1" applyBorder="1" applyAlignment="1">
      <alignment horizontal="center" vertical="top" wrapText="1"/>
    </xf>
    <xf numFmtId="0" fontId="10" fillId="0" borderId="3" xfId="0" applyFont="1" applyBorder="1" applyAlignment="1">
      <alignment horizontal="center" vertical="top" wrapText="1"/>
    </xf>
  </cellXfs>
  <cellStyles count="187"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1" builtinId="9" hidden="1"/>
    <cellStyle name="Followed Hyperlink" xfId="103" builtinId="9" hidden="1"/>
    <cellStyle name="Followed Hyperlink" xfId="105" builtinId="9" hidden="1"/>
    <cellStyle name="Followed Hyperlink" xfId="107" builtinId="9" hidden="1"/>
    <cellStyle name="Followed Hyperlink" xfId="109" builtinId="9" hidden="1"/>
    <cellStyle name="Followed Hyperlink" xfId="111" builtinId="9" hidden="1"/>
    <cellStyle name="Followed Hyperlink" xfId="113" builtinId="9" hidden="1"/>
    <cellStyle name="Followed Hyperlink" xfId="115" builtinId="9" hidden="1"/>
    <cellStyle name="Followed Hyperlink" xfId="117" builtinId="9" hidden="1"/>
    <cellStyle name="Followed Hyperlink" xfId="119" builtinId="9" hidden="1"/>
    <cellStyle name="Followed Hyperlink" xfId="121" builtinId="9" hidden="1"/>
    <cellStyle name="Followed Hyperlink" xfId="123" builtinId="9" hidden="1"/>
    <cellStyle name="Followed Hyperlink" xfId="125" builtinId="9" hidden="1"/>
    <cellStyle name="Followed Hyperlink" xfId="127" builtinId="9" hidden="1"/>
    <cellStyle name="Followed Hyperlink" xfId="129" builtinId="9" hidden="1"/>
    <cellStyle name="Followed Hyperlink" xfId="131" builtinId="9" hidden="1"/>
    <cellStyle name="Followed Hyperlink" xfId="133" builtinId="9" hidden="1"/>
    <cellStyle name="Followed Hyperlink" xfId="135" builtinId="9" hidden="1"/>
    <cellStyle name="Followed Hyperlink" xfId="137" builtinId="9" hidden="1"/>
    <cellStyle name="Followed Hyperlink" xfId="139" builtinId="9" hidden="1"/>
    <cellStyle name="Followed Hyperlink" xfId="141" builtinId="9" hidden="1"/>
    <cellStyle name="Followed Hyperlink" xfId="143" builtinId="9" hidden="1"/>
    <cellStyle name="Followed Hyperlink" xfId="145" builtinId="9" hidden="1"/>
    <cellStyle name="Followed Hyperlink" xfId="147" builtinId="9" hidden="1"/>
    <cellStyle name="Followed Hyperlink" xfId="149" builtinId="9" hidden="1"/>
    <cellStyle name="Followed Hyperlink" xfId="151" builtinId="9" hidden="1"/>
    <cellStyle name="Followed Hyperlink" xfId="153" builtinId="9" hidden="1"/>
    <cellStyle name="Followed Hyperlink" xfId="155" builtinId="9" hidden="1"/>
    <cellStyle name="Followed Hyperlink" xfId="157" builtinId="9" hidden="1"/>
    <cellStyle name="Followed Hyperlink" xfId="159" builtinId="9" hidden="1"/>
    <cellStyle name="Followed Hyperlink" xfId="161" builtinId="9" hidden="1"/>
    <cellStyle name="Followed Hyperlink" xfId="163" builtinId="9" hidden="1"/>
    <cellStyle name="Followed Hyperlink" xfId="165" builtinId="9" hidden="1"/>
    <cellStyle name="Followed Hyperlink" xfId="167" builtinId="9" hidden="1"/>
    <cellStyle name="Followed Hyperlink" xfId="169" builtinId="9" hidden="1"/>
    <cellStyle name="Followed Hyperlink" xfId="171" builtinId="9" hidden="1"/>
    <cellStyle name="Followed Hyperlink" xfId="173" builtinId="9" hidden="1"/>
    <cellStyle name="Followed Hyperlink" xfId="175" builtinId="9" hidden="1"/>
    <cellStyle name="Followed Hyperlink" xfId="177" builtinId="9" hidden="1"/>
    <cellStyle name="Followed Hyperlink" xfId="179" builtinId="9" hidden="1"/>
    <cellStyle name="Followed Hyperlink" xfId="181" builtinId="9" hidden="1"/>
    <cellStyle name="Followed Hyperlink" xfId="183" builtinId="9" hidden="1"/>
    <cellStyle name="Good" xfId="1" builtinId="26"/>
    <cellStyle name="Good 2" xfId="186" xr:uid="{F2E0F0F8-124C-4C14-B0EC-9902C41DC8D6}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00" builtinId="8" hidden="1"/>
    <cellStyle name="Hyperlink" xfId="102" builtinId="8" hidden="1"/>
    <cellStyle name="Hyperlink" xfId="104" builtinId="8" hidden="1"/>
    <cellStyle name="Hyperlink" xfId="106" builtinId="8" hidden="1"/>
    <cellStyle name="Hyperlink" xfId="108" builtinId="8" hidden="1"/>
    <cellStyle name="Hyperlink" xfId="110" builtinId="8" hidden="1"/>
    <cellStyle name="Hyperlink" xfId="112" builtinId="8" hidden="1"/>
    <cellStyle name="Hyperlink" xfId="114" builtinId="8" hidden="1"/>
    <cellStyle name="Hyperlink" xfId="116" builtinId="8" hidden="1"/>
    <cellStyle name="Hyperlink" xfId="118" builtinId="8" hidden="1"/>
    <cellStyle name="Hyperlink" xfId="120" builtinId="8" hidden="1"/>
    <cellStyle name="Hyperlink" xfId="122" builtinId="8" hidden="1"/>
    <cellStyle name="Hyperlink" xfId="124" builtinId="8" hidden="1"/>
    <cellStyle name="Hyperlink" xfId="126" builtinId="8" hidden="1"/>
    <cellStyle name="Hyperlink" xfId="128" builtinId="8" hidden="1"/>
    <cellStyle name="Hyperlink" xfId="130" builtinId="8" hidden="1"/>
    <cellStyle name="Hyperlink" xfId="132" builtinId="8" hidden="1"/>
    <cellStyle name="Hyperlink" xfId="134" builtinId="8" hidden="1"/>
    <cellStyle name="Hyperlink" xfId="136" builtinId="8" hidden="1"/>
    <cellStyle name="Hyperlink" xfId="138" builtinId="8" hidden="1"/>
    <cellStyle name="Hyperlink" xfId="140" builtinId="8" hidden="1"/>
    <cellStyle name="Hyperlink" xfId="142" builtinId="8" hidden="1"/>
    <cellStyle name="Hyperlink" xfId="144" builtinId="8" hidden="1"/>
    <cellStyle name="Hyperlink" xfId="146" builtinId="8" hidden="1"/>
    <cellStyle name="Hyperlink" xfId="148" builtinId="8" hidden="1"/>
    <cellStyle name="Hyperlink" xfId="150" builtinId="8" hidden="1"/>
    <cellStyle name="Hyperlink" xfId="152" builtinId="8" hidden="1"/>
    <cellStyle name="Hyperlink" xfId="154" builtinId="8" hidden="1"/>
    <cellStyle name="Hyperlink" xfId="156" builtinId="8" hidden="1"/>
    <cellStyle name="Hyperlink" xfId="158" builtinId="8" hidden="1"/>
    <cellStyle name="Hyperlink" xfId="160" builtinId="8" hidden="1"/>
    <cellStyle name="Hyperlink" xfId="162" builtinId="8" hidden="1"/>
    <cellStyle name="Hyperlink" xfId="164" builtinId="8" hidden="1"/>
    <cellStyle name="Hyperlink" xfId="166" builtinId="8" hidden="1"/>
    <cellStyle name="Hyperlink" xfId="168" builtinId="8" hidden="1"/>
    <cellStyle name="Hyperlink" xfId="170" builtinId="8" hidden="1"/>
    <cellStyle name="Hyperlink" xfId="172" builtinId="8" hidden="1"/>
    <cellStyle name="Hyperlink" xfId="174" builtinId="8" hidden="1"/>
    <cellStyle name="Hyperlink" xfId="176" builtinId="8" hidden="1"/>
    <cellStyle name="Hyperlink" xfId="178" builtinId="8" hidden="1"/>
    <cellStyle name="Hyperlink" xfId="180" builtinId="8" hidden="1"/>
    <cellStyle name="Hyperlink" xfId="182" builtinId="8" hidden="1"/>
    <cellStyle name="Normal" xfId="0" builtinId="0"/>
    <cellStyle name="Normal 2" xfId="184" xr:uid="{3BA86478-E560-44BB-B0D9-331B5735F617}"/>
    <cellStyle name="Normal 3" xfId="185" xr:uid="{D0AE56F0-AEF8-4900-821A-E45B33E3CA03}"/>
  </cellStyles>
  <dxfs count="0"/>
  <tableStyles count="0" defaultTableStyle="TableStyleMedium2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Garcia-Rodriguez, Lizzette" id="{FA4FFFAA-4B09-41F1-BB7A-ADE0EE4E15B9}" userId="S::LGarcia-Rodriguez@semprautilities.com::d16ec0bb-b5e6-4717-bc59-b921a6ddca65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23" dT="2020-06-24T19:47:02.39" personId="{FA4FFFAA-4B09-41F1-BB7A-ADE0EE4E15B9}" id="{47EA46FF-4CD9-426E-8078-7F6B863469E3}">
    <text>Per Natalie Guishar on 6/24, include only the incremental value between year 2020 and 2021.</text>
  </threadedComment>
  <threadedComment ref="A24" dT="2020-06-24T19:47:11.84" personId="{FA4FFFAA-4B09-41F1-BB7A-ADE0EE4E15B9}" id="{F72BAD05-5040-4CBA-861F-0066BC97645B}">
    <text>Per Natalie Guishar on 6/24, include only the incremental value between year 2020 and 2021.</text>
  </threadedComment>
  <threadedComment ref="A26" dT="2020-06-24T19:47:17.00" personId="{FA4FFFAA-4B09-41F1-BB7A-ADE0EE4E15B9}" id="{A39DED57-B920-4B3F-811B-D590FBC79EC5}">
    <text>Per Natalie Guishar on 6/24, include only the incremental value between year 2020 and 2021.</text>
  </threadedComment>
  <threadedComment ref="A27" dT="2020-06-24T19:47:23.54" personId="{FA4FFFAA-4B09-41F1-BB7A-ADE0EE4E15B9}" id="{618CBE73-ED05-4437-9C2B-E68A12942B03}">
    <text>Per Natalie Guishar on 6/24, include only the incremental value between year 2020 and 2021.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A23" dT="2020-06-24T19:47:02.39" personId="{FA4FFFAA-4B09-41F1-BB7A-ADE0EE4E15B9}" id="{A4B0CF12-7438-40D6-8EEC-36346F9B2A6B}">
    <text>Per Natalie Guishar on 6/24, include only the incremental value between year 2020 and 2021.</text>
  </threadedComment>
  <threadedComment ref="A24" dT="2020-06-24T19:47:11.84" personId="{FA4FFFAA-4B09-41F1-BB7A-ADE0EE4E15B9}" id="{81035872-260A-4A52-8B7D-FB5A5EED59B1}">
    <text>Per Natalie Guishar on 6/24, include only the incremental value between year 2020 and 2021.</text>
  </threadedComment>
  <threadedComment ref="A26" dT="2020-06-24T19:47:17.00" personId="{FA4FFFAA-4B09-41F1-BB7A-ADE0EE4E15B9}" id="{69176B7F-3E5D-4DEF-BE2C-B50F4FA9C980}">
    <text>Per Natalie Guishar on 6/24, include only the incremental value between year 2020 and 2021.</text>
  </threadedComment>
  <threadedComment ref="A27" dT="2020-06-24T19:47:23.54" personId="{FA4FFFAA-4B09-41F1-BB7A-ADE0EE4E15B9}" id="{82C1F2F1-6419-4751-93F1-35951ABDD494}">
    <text>Per Natalie Guishar on 6/24, include only the incremental value between year 2020 and 2021.</text>
  </threadedComment>
</ThreadedComments>
</file>

<file path=xl/threadedComments/threadedComment3.xml><?xml version="1.0" encoding="utf-8"?>
<ThreadedComments xmlns="http://schemas.microsoft.com/office/spreadsheetml/2018/threadedcomments" xmlns:x="http://schemas.openxmlformats.org/spreadsheetml/2006/main">
  <threadedComment ref="A23" dT="2020-06-24T19:47:02.39" personId="{FA4FFFAA-4B09-41F1-BB7A-ADE0EE4E15B9}" id="{489DF48A-B2A6-45D4-904A-CFB42F725C74}">
    <text>Per Natalie Guishar on 6/24, include only the incremental value between year 2020 and 2021.</text>
  </threadedComment>
  <threadedComment ref="A24" dT="2020-06-24T19:47:11.84" personId="{FA4FFFAA-4B09-41F1-BB7A-ADE0EE4E15B9}" id="{4E03FFDC-F3B1-405F-ABE9-E71AE03F289C}">
    <text>Per Natalie Guishar on 6/24, include only the incremental value between year 2020 and 2021.</text>
  </threadedComment>
  <threadedComment ref="A26" dT="2020-06-24T19:47:17.00" personId="{FA4FFFAA-4B09-41F1-BB7A-ADE0EE4E15B9}" id="{B61162F6-B112-44CE-AD2B-00F29C518269}">
    <text>Per Natalie Guishar on 6/24, include only the incremental value between year 2020 and 2021.</text>
  </threadedComment>
  <threadedComment ref="A27" dT="2020-06-24T19:47:23.54" personId="{FA4FFFAA-4B09-41F1-BB7A-ADE0EE4E15B9}" id="{6B08D668-EF83-4511-9115-2736FF3D065C}">
    <text>Per Natalie Guishar on 6/24, include only the incremental value between year 2020 and 2021.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3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2.xml"/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5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3.xml"/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36"/>
  <sheetViews>
    <sheetView tabSelected="1" zoomScaleNormal="100" zoomScalePageLayoutView="150" workbookViewId="0">
      <selection activeCell="A4" sqref="A4:P4"/>
    </sheetView>
  </sheetViews>
  <sheetFormatPr defaultColWidth="8.85546875" defaultRowHeight="15" x14ac:dyDescent="0.25"/>
  <cols>
    <col min="1" max="1" width="72.140625" bestFit="1" customWidth="1"/>
    <col min="2" max="2" width="12.140625" bestFit="1" customWidth="1"/>
    <col min="3" max="3" width="18.85546875" bestFit="1" customWidth="1"/>
    <col min="4" max="4" width="8.7109375" bestFit="1" customWidth="1"/>
    <col min="5" max="5" width="8.5703125" bestFit="1" customWidth="1"/>
    <col min="6" max="6" width="8.42578125" bestFit="1" customWidth="1"/>
    <col min="7" max="7" width="9" bestFit="1" customWidth="1"/>
    <col min="8" max="8" width="8.7109375" bestFit="1" customWidth="1"/>
    <col min="9" max="9" width="7.85546875" bestFit="1" customWidth="1"/>
    <col min="10" max="10" width="9" bestFit="1" customWidth="1"/>
    <col min="11" max="11" width="8.85546875" bestFit="1" customWidth="1"/>
    <col min="12" max="12" width="8.28515625" bestFit="1" customWidth="1"/>
    <col min="13" max="13" width="9" bestFit="1" customWidth="1"/>
    <col min="14" max="14" width="8.85546875" bestFit="1" customWidth="1"/>
    <col min="15" max="15" width="5.42578125" bestFit="1" customWidth="1"/>
    <col min="16" max="16" width="6.28515625" bestFit="1" customWidth="1"/>
    <col min="17" max="17" width="5.42578125" bestFit="1" customWidth="1"/>
    <col min="18" max="18" width="6.28515625" bestFit="1" customWidth="1"/>
    <col min="19" max="19" width="5.42578125" bestFit="1" customWidth="1"/>
    <col min="20" max="20" width="6.28515625" bestFit="1" customWidth="1"/>
    <col min="21" max="21" width="5.42578125" bestFit="1" customWidth="1"/>
    <col min="22" max="22" width="6.28515625" bestFit="1" customWidth="1"/>
    <col min="23" max="23" width="5.42578125" bestFit="1" customWidth="1"/>
    <col min="24" max="24" width="6.28515625" bestFit="1" customWidth="1"/>
    <col min="25" max="25" width="5.42578125" bestFit="1" customWidth="1"/>
    <col min="26" max="26" width="6.28515625" bestFit="1" customWidth="1"/>
    <col min="27" max="27" width="5.42578125" bestFit="1" customWidth="1"/>
    <col min="28" max="28" width="15.42578125" customWidth="1"/>
    <col min="29" max="29" width="5" customWidth="1"/>
    <col min="30" max="30" width="16" customWidth="1"/>
    <col min="31" max="31" width="5.28515625" customWidth="1"/>
    <col min="32" max="32" width="16.140625" customWidth="1"/>
  </cols>
  <sheetData>
    <row r="1" spans="1:29" ht="15.75" x14ac:dyDescent="0.25">
      <c r="A1" s="110" t="s">
        <v>32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</row>
    <row r="2" spans="1:29" x14ac:dyDescent="0.25">
      <c r="A2" s="111" t="s">
        <v>27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</row>
    <row r="3" spans="1:29" ht="30.95" customHeight="1" x14ac:dyDescent="0.25">
      <c r="A3" s="111" t="s">
        <v>30</v>
      </c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111"/>
    </row>
    <row r="4" spans="1:29" ht="17.100000000000001" customHeight="1" x14ac:dyDescent="0.25">
      <c r="A4" s="111" t="s">
        <v>28</v>
      </c>
      <c r="B4" s="111"/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1"/>
      <c r="N4" s="111"/>
      <c r="O4" s="111"/>
      <c r="P4" s="111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"/>
    </row>
    <row r="5" spans="1:29" ht="15" customHeight="1" x14ac:dyDescent="0.25">
      <c r="A5" s="9"/>
      <c r="B5" s="9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</row>
    <row r="6" spans="1:29" ht="30" customHeight="1" x14ac:dyDescent="0.25">
      <c r="A6" s="24" t="s">
        <v>21</v>
      </c>
      <c r="B6" s="30" t="s">
        <v>31</v>
      </c>
      <c r="C6" s="25">
        <v>44197</v>
      </c>
      <c r="D6" s="25">
        <v>44228</v>
      </c>
      <c r="E6" s="25">
        <v>44256</v>
      </c>
      <c r="F6" s="25">
        <v>44287</v>
      </c>
      <c r="G6" s="25">
        <v>44317</v>
      </c>
      <c r="H6" s="25">
        <v>44348</v>
      </c>
      <c r="I6" s="25">
        <v>44378</v>
      </c>
      <c r="J6" s="26">
        <v>44409</v>
      </c>
      <c r="K6" s="25">
        <v>44440</v>
      </c>
      <c r="L6" s="25">
        <v>44470</v>
      </c>
      <c r="M6" s="25">
        <v>44501</v>
      </c>
      <c r="N6" s="25">
        <v>44531</v>
      </c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</row>
    <row r="7" spans="1:29" ht="15" customHeight="1" x14ac:dyDescent="0.25">
      <c r="A7" s="12" t="s">
        <v>0</v>
      </c>
      <c r="B7" s="87">
        <v>1</v>
      </c>
      <c r="C7" s="5">
        <v>0.88763546943664551</v>
      </c>
      <c r="D7" s="50">
        <v>0.74015015363693237</v>
      </c>
      <c r="E7" s="50">
        <v>1.0049140453338623</v>
      </c>
      <c r="F7" s="50">
        <v>0.90997922420501709</v>
      </c>
      <c r="G7" s="50">
        <v>0.87870413064956665</v>
      </c>
      <c r="H7" s="50">
        <v>1.0618112087249756</v>
      </c>
      <c r="I7" s="50">
        <v>0.99924397468566895</v>
      </c>
      <c r="J7" s="51">
        <v>0.99241846799850464</v>
      </c>
      <c r="K7" s="50">
        <v>1.1064672470092773</v>
      </c>
      <c r="L7" s="50">
        <v>0.92952156066894531</v>
      </c>
      <c r="M7" s="50">
        <v>1.0614895820617676</v>
      </c>
      <c r="N7" s="50">
        <v>0.70318812131881714</v>
      </c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</row>
    <row r="8" spans="1:29" ht="14.1" customHeight="1" x14ac:dyDescent="0.25">
      <c r="A8" s="13" t="s">
        <v>10</v>
      </c>
      <c r="B8" s="92">
        <v>1</v>
      </c>
      <c r="C8" s="52">
        <v>0</v>
      </c>
      <c r="D8" s="53">
        <v>0</v>
      </c>
      <c r="E8" s="53">
        <v>0</v>
      </c>
      <c r="F8" s="53">
        <v>0</v>
      </c>
      <c r="G8" s="53">
        <v>3.2902870000000002</v>
      </c>
      <c r="H8" s="53">
        <v>3.2902870000000002</v>
      </c>
      <c r="I8" s="53">
        <v>3.2902870000000002</v>
      </c>
      <c r="J8" s="54">
        <v>3.2902870000000002</v>
      </c>
      <c r="K8" s="53">
        <v>3.2902870000000002</v>
      </c>
      <c r="L8" s="53">
        <v>3.2902870000000002</v>
      </c>
      <c r="M8" s="53">
        <v>0</v>
      </c>
      <c r="N8" s="53">
        <v>0</v>
      </c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</row>
    <row r="9" spans="1:29" ht="15.75" x14ac:dyDescent="0.25">
      <c r="A9" s="12" t="s">
        <v>11</v>
      </c>
      <c r="B9" s="87">
        <v>1</v>
      </c>
      <c r="C9" s="49">
        <v>0</v>
      </c>
      <c r="D9" s="55">
        <v>0</v>
      </c>
      <c r="E9" s="55">
        <v>0</v>
      </c>
      <c r="F9" s="55">
        <v>0</v>
      </c>
      <c r="G9" s="56">
        <v>0.21221519999999999</v>
      </c>
      <c r="H9" s="56">
        <v>0.21529870000000001</v>
      </c>
      <c r="I9" s="55">
        <v>0.21221519999999999</v>
      </c>
      <c r="J9" s="57">
        <v>0.21221519999999999</v>
      </c>
      <c r="K9" s="55">
        <v>0.21221519999999999</v>
      </c>
      <c r="L9" s="55">
        <v>0.21221519999999999</v>
      </c>
      <c r="M9" s="55">
        <v>0</v>
      </c>
      <c r="N9" s="55">
        <v>0</v>
      </c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</row>
    <row r="10" spans="1:29" ht="29.1" customHeight="1" x14ac:dyDescent="0.25">
      <c r="A10" s="13" t="s">
        <v>12</v>
      </c>
      <c r="B10" s="92">
        <v>1</v>
      </c>
      <c r="C10" s="52">
        <v>0</v>
      </c>
      <c r="D10" s="53">
        <v>0</v>
      </c>
      <c r="E10" s="53">
        <v>0</v>
      </c>
      <c r="F10" s="53">
        <v>0.1875637</v>
      </c>
      <c r="G10" s="53">
        <v>0.2674628</v>
      </c>
      <c r="H10" s="53">
        <v>0.20586160000000001</v>
      </c>
      <c r="I10" s="53">
        <v>0.42180689999999998</v>
      </c>
      <c r="J10" s="54">
        <v>0.51547829999999994</v>
      </c>
      <c r="K10" s="53">
        <v>0.61897060000000004</v>
      </c>
      <c r="L10" s="53">
        <v>0.41757070000000002</v>
      </c>
      <c r="M10" s="53">
        <v>0</v>
      </c>
      <c r="N10" s="53">
        <v>0</v>
      </c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</row>
    <row r="11" spans="1:29" s="88" customFormat="1" ht="15.75" x14ac:dyDescent="0.25">
      <c r="A11" s="48" t="s">
        <v>13</v>
      </c>
      <c r="B11" s="93">
        <v>1</v>
      </c>
      <c r="C11" s="49">
        <v>0</v>
      </c>
      <c r="D11" s="55">
        <v>0</v>
      </c>
      <c r="E11" s="55">
        <v>0</v>
      </c>
      <c r="F11" s="55">
        <v>0</v>
      </c>
      <c r="G11" s="55">
        <v>0.23516709999999999</v>
      </c>
      <c r="H11" s="55">
        <v>2.1053700000000002E-2</v>
      </c>
      <c r="I11" s="55">
        <v>1.060989</v>
      </c>
      <c r="J11" s="57">
        <v>1.6075349999999999</v>
      </c>
      <c r="K11" s="55">
        <v>1.966199</v>
      </c>
      <c r="L11" s="55">
        <v>1.057582</v>
      </c>
      <c r="M11" s="55">
        <v>0</v>
      </c>
      <c r="N11" s="55">
        <v>0</v>
      </c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C11" s="91"/>
    </row>
    <row r="12" spans="1:29" s="89" customFormat="1" ht="15.75" x14ac:dyDescent="0.25">
      <c r="A12" s="47" t="s">
        <v>38</v>
      </c>
      <c r="B12" s="92">
        <v>1</v>
      </c>
      <c r="C12" s="52">
        <v>6.0354699219666917E-4</v>
      </c>
      <c r="D12" s="95">
        <v>1.397735856455622E-4</v>
      </c>
      <c r="E12" s="95">
        <v>3.2414514140685661E-3</v>
      </c>
      <c r="F12" s="95">
        <v>0.34472572235249344</v>
      </c>
      <c r="G12" s="95">
        <v>0.49952760554650205</v>
      </c>
      <c r="H12" s="95">
        <v>0.46466342644615216</v>
      </c>
      <c r="I12" s="95">
        <v>0.80061144216840407</v>
      </c>
      <c r="J12" s="108">
        <v>1.0020228712748884</v>
      </c>
      <c r="K12" s="95">
        <v>1.1348889380664993</v>
      </c>
      <c r="L12" s="95">
        <v>0.70748875186375737</v>
      </c>
      <c r="M12" s="95">
        <v>0.13953562449980123</v>
      </c>
      <c r="N12" s="95">
        <v>2.7258640780085668E-4</v>
      </c>
      <c r="O12" s="96"/>
      <c r="P12" s="96"/>
      <c r="Q12" s="96"/>
      <c r="R12" s="96"/>
      <c r="S12" s="96"/>
      <c r="T12" s="96"/>
      <c r="U12" s="96"/>
      <c r="V12" s="96"/>
      <c r="W12" s="96"/>
      <c r="X12" s="96"/>
      <c r="Y12" s="96"/>
      <c r="Z12" s="96"/>
      <c r="AA12" s="96"/>
      <c r="AC12" s="90"/>
    </row>
    <row r="13" spans="1:29" ht="15.75" x14ac:dyDescent="0.25">
      <c r="A13" s="48" t="s">
        <v>39</v>
      </c>
      <c r="B13" s="93">
        <v>1</v>
      </c>
      <c r="C13" s="49">
        <v>2.7304313636388968E-4</v>
      </c>
      <c r="D13" s="55">
        <v>6.3233495448754095E-5</v>
      </c>
      <c r="E13" s="55">
        <v>1.0103726134881015E-3</v>
      </c>
      <c r="F13" s="55">
        <v>1.9854573170496466</v>
      </c>
      <c r="G13" s="55">
        <v>3.1680061676064213</v>
      </c>
      <c r="H13" s="55">
        <v>2.7660478539186188</v>
      </c>
      <c r="I13" s="55">
        <v>5.3354136100158112</v>
      </c>
      <c r="J13" s="57">
        <v>7.2095544861503758</v>
      </c>
      <c r="K13" s="55">
        <v>8.8308870663974623</v>
      </c>
      <c r="L13" s="55">
        <v>4.8970820168237523</v>
      </c>
      <c r="M13" s="55">
        <v>0.64856761374456828</v>
      </c>
      <c r="N13" s="55">
        <v>1.2331750388707856E-4</v>
      </c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C13" s="1"/>
    </row>
    <row r="14" spans="1:29" ht="31.5" x14ac:dyDescent="0.25">
      <c r="A14" s="14" t="s">
        <v>24</v>
      </c>
      <c r="B14" s="14"/>
      <c r="C14" s="58">
        <f>SUM(C7:C13)</f>
        <v>0.88851205956520607</v>
      </c>
      <c r="D14" s="58">
        <f t="shared" ref="D14:N14" si="0">SUM(D7:D13)</f>
        <v>0.7403531607180267</v>
      </c>
      <c r="E14" s="58">
        <f t="shared" si="0"/>
        <v>1.0091658693614189</v>
      </c>
      <c r="F14" s="58">
        <f t="shared" si="0"/>
        <v>3.4277259636071573</v>
      </c>
      <c r="G14" s="58">
        <f t="shared" si="0"/>
        <v>8.5513700038024894</v>
      </c>
      <c r="H14" s="58">
        <f t="shared" si="0"/>
        <v>8.0250234890897474</v>
      </c>
      <c r="I14" s="58">
        <f t="shared" si="0"/>
        <v>12.120567126869885</v>
      </c>
      <c r="J14" s="59">
        <f t="shared" si="0"/>
        <v>14.82951132542377</v>
      </c>
      <c r="K14" s="58">
        <f t="shared" si="0"/>
        <v>17.159915051473241</v>
      </c>
      <c r="L14" s="58">
        <f t="shared" si="0"/>
        <v>11.511747229356455</v>
      </c>
      <c r="M14" s="58">
        <f t="shared" si="0"/>
        <v>1.8495928203061371</v>
      </c>
      <c r="N14" s="58">
        <f t="shared" si="0"/>
        <v>0.70358402523050501</v>
      </c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C14" s="1"/>
    </row>
    <row r="15" spans="1:29" ht="15.75" x14ac:dyDescent="0.25">
      <c r="A15" s="15"/>
      <c r="B15" s="15"/>
      <c r="C15" s="16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</row>
    <row r="16" spans="1:29" ht="15.75" x14ac:dyDescent="0.25">
      <c r="A16" s="24" t="s">
        <v>25</v>
      </c>
      <c r="B16" s="24" t="s">
        <v>31</v>
      </c>
      <c r="C16" s="25">
        <v>44197</v>
      </c>
      <c r="D16" s="25">
        <v>44228</v>
      </c>
      <c r="E16" s="25">
        <v>44256</v>
      </c>
      <c r="F16" s="25">
        <v>44287</v>
      </c>
      <c r="G16" s="25">
        <v>44317</v>
      </c>
      <c r="H16" s="25">
        <v>44348</v>
      </c>
      <c r="I16" s="25">
        <v>44378</v>
      </c>
      <c r="J16" s="26">
        <v>44409</v>
      </c>
      <c r="K16" s="25">
        <v>44440</v>
      </c>
      <c r="L16" s="25">
        <v>44470</v>
      </c>
      <c r="M16" s="25">
        <v>44501</v>
      </c>
      <c r="N16" s="25">
        <v>44531</v>
      </c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</row>
    <row r="17" spans="1:29" ht="15.75" x14ac:dyDescent="0.25">
      <c r="A17" s="105" t="s">
        <v>1</v>
      </c>
      <c r="B17" s="98" t="s">
        <v>44</v>
      </c>
      <c r="C17" s="60">
        <v>2.0420639999999999</v>
      </c>
      <c r="D17" s="60">
        <v>2.042065</v>
      </c>
      <c r="E17" s="60">
        <v>2.042065</v>
      </c>
      <c r="F17" s="60">
        <v>1.9946109999999999</v>
      </c>
      <c r="G17" s="60">
        <v>1.983689</v>
      </c>
      <c r="H17" s="60">
        <v>1.990278</v>
      </c>
      <c r="I17" s="60">
        <v>3.9151820000000002</v>
      </c>
      <c r="J17" s="61">
        <v>2.9264929999999998</v>
      </c>
      <c r="K17" s="60">
        <v>3.4095339999999998</v>
      </c>
      <c r="L17" s="60">
        <v>1.956199</v>
      </c>
      <c r="M17" s="60">
        <v>2.0032019999999999</v>
      </c>
      <c r="N17" s="60">
        <v>2.042065</v>
      </c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C17" s="1"/>
    </row>
    <row r="18" spans="1:29" ht="15.75" x14ac:dyDescent="0.25">
      <c r="A18" s="105" t="s">
        <v>5</v>
      </c>
      <c r="B18" s="99" t="s">
        <v>44</v>
      </c>
      <c r="C18" s="60">
        <v>0</v>
      </c>
      <c r="D18" s="60">
        <v>0</v>
      </c>
      <c r="E18" s="60">
        <v>0</v>
      </c>
      <c r="F18" s="60">
        <v>0</v>
      </c>
      <c r="G18" s="60">
        <v>0</v>
      </c>
      <c r="H18" s="60">
        <v>0</v>
      </c>
      <c r="I18" s="60">
        <v>0</v>
      </c>
      <c r="J18" s="61">
        <v>-0.69696380000000002</v>
      </c>
      <c r="K18" s="60">
        <v>1.7307319999999999</v>
      </c>
      <c r="L18" s="60">
        <v>-1.092033</v>
      </c>
      <c r="M18" s="60">
        <v>0</v>
      </c>
      <c r="N18" s="60">
        <v>0</v>
      </c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C18" s="1"/>
    </row>
    <row r="19" spans="1:29" ht="15.75" x14ac:dyDescent="0.25">
      <c r="A19" s="105" t="s">
        <v>3</v>
      </c>
      <c r="B19" s="101">
        <v>0</v>
      </c>
      <c r="C19" s="60">
        <v>1.3020713329315186</v>
      </c>
      <c r="D19" s="60">
        <v>1.2708761692047119</v>
      </c>
      <c r="E19" s="60">
        <v>7.0558629930019379E-2</v>
      </c>
      <c r="F19" s="60">
        <v>8.5190139710903168E-2</v>
      </c>
      <c r="G19" s="60">
        <v>1.0799367427825928</v>
      </c>
      <c r="H19" s="60">
        <v>0.70949089527130127</v>
      </c>
      <c r="I19" s="60">
        <v>1.0433919429779053</v>
      </c>
      <c r="J19" s="61">
        <v>1.1438403129577637</v>
      </c>
      <c r="K19" s="60">
        <v>1.4728778600692749</v>
      </c>
      <c r="L19" s="60">
        <v>0.91800189018249512</v>
      </c>
      <c r="M19" s="60">
        <v>1.2069244384765625</v>
      </c>
      <c r="N19" s="60">
        <v>1.3733559846878052</v>
      </c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C19" s="1"/>
    </row>
    <row r="20" spans="1:29" ht="15.75" x14ac:dyDescent="0.25">
      <c r="A20" s="105" t="s">
        <v>4</v>
      </c>
      <c r="B20" s="101">
        <v>0</v>
      </c>
      <c r="C20" s="60">
        <v>3.6504302024841309</v>
      </c>
      <c r="D20" s="60">
        <v>3.6727027893066406</v>
      </c>
      <c r="E20" s="60">
        <v>1.8937666416168213</v>
      </c>
      <c r="F20" s="60">
        <v>1.8297454118728638</v>
      </c>
      <c r="G20" s="60">
        <v>3.3497531414031982</v>
      </c>
      <c r="H20" s="60">
        <v>4.5437326431274414</v>
      </c>
      <c r="I20" s="60">
        <v>5.7720203399658203</v>
      </c>
      <c r="J20" s="61">
        <v>6.1397294998168945</v>
      </c>
      <c r="K20" s="60">
        <v>7.6968469619750977</v>
      </c>
      <c r="L20" s="60">
        <v>5.407649040222168</v>
      </c>
      <c r="M20" s="60">
        <v>3.97271728515625</v>
      </c>
      <c r="N20" s="60">
        <v>4.3840632438659668</v>
      </c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C20" s="1"/>
    </row>
    <row r="21" spans="1:29" ht="15.75" x14ac:dyDescent="0.25">
      <c r="A21" s="105" t="s">
        <v>6</v>
      </c>
      <c r="B21" s="101">
        <v>0</v>
      </c>
      <c r="C21" s="60">
        <v>1.7497145000000001</v>
      </c>
      <c r="D21" s="60">
        <v>6.5451700000000002E-2</v>
      </c>
      <c r="E21" s="60">
        <v>-0.43065113999999999</v>
      </c>
      <c r="F21" s="60">
        <v>3.9554878000000002</v>
      </c>
      <c r="G21" s="60">
        <v>3.8909899000000001</v>
      </c>
      <c r="H21" s="60">
        <v>4.1717221999999996</v>
      </c>
      <c r="I21" s="60">
        <v>8.7032735999999993</v>
      </c>
      <c r="J21" s="61">
        <v>12.888712999999999</v>
      </c>
      <c r="K21" s="60">
        <v>15.140256000000001</v>
      </c>
      <c r="L21" s="60">
        <v>10.298754000000001</v>
      </c>
      <c r="M21" s="60">
        <v>3.6719172000000002</v>
      </c>
      <c r="N21" s="60">
        <v>2.5299575999999999</v>
      </c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</row>
    <row r="22" spans="1:29" ht="15.75" x14ac:dyDescent="0.25">
      <c r="A22" s="105" t="s">
        <v>7</v>
      </c>
      <c r="B22" s="101">
        <v>0</v>
      </c>
      <c r="C22" s="60">
        <v>0.10586908</v>
      </c>
      <c r="D22" s="60">
        <v>0.11293679</v>
      </c>
      <c r="E22" s="60">
        <v>3.913233E-2</v>
      </c>
      <c r="F22" s="60">
        <v>0.21057427000000001</v>
      </c>
      <c r="G22" s="60">
        <v>0.27613001999999998</v>
      </c>
      <c r="H22" s="60">
        <v>0.43840293000000002</v>
      </c>
      <c r="I22" s="60">
        <v>0.60839443000000004</v>
      </c>
      <c r="J22" s="61">
        <v>0.57084650000000003</v>
      </c>
      <c r="K22" s="60">
        <v>0.61907540000000005</v>
      </c>
      <c r="L22" s="60">
        <v>0.33238123000000003</v>
      </c>
      <c r="M22" s="60">
        <v>0.21445508999999999</v>
      </c>
      <c r="N22" s="60">
        <v>0.16816202</v>
      </c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</row>
    <row r="23" spans="1:29" ht="15.75" x14ac:dyDescent="0.25">
      <c r="A23" s="102" t="s">
        <v>8</v>
      </c>
      <c r="B23" s="99" t="s">
        <v>44</v>
      </c>
      <c r="C23" s="60">
        <v>-2.6880196653338647E-5</v>
      </c>
      <c r="D23" s="60">
        <v>-2.6880196653338647E-5</v>
      </c>
      <c r="E23" s="60">
        <v>-2.7832268929195306E-5</v>
      </c>
      <c r="F23" s="60">
        <v>-1.3708770874232886E-4</v>
      </c>
      <c r="G23" s="60">
        <v>-1.7678114724440763E-4</v>
      </c>
      <c r="H23" s="60">
        <v>-1.7613187260628622E-4</v>
      </c>
      <c r="I23" s="60">
        <v>-2.5606643591284846E-4</v>
      </c>
      <c r="J23" s="61">
        <v>-2.9793948685325096E-4</v>
      </c>
      <c r="K23" s="60">
        <v>-2.9414100342970047E-4</v>
      </c>
      <c r="L23" s="60">
        <v>-2.1695025265061792E-4</v>
      </c>
      <c r="M23" s="60">
        <v>-7.9694045687107688E-5</v>
      </c>
      <c r="N23" s="60">
        <v>-2.6880196653338647E-5</v>
      </c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</row>
    <row r="24" spans="1:29" ht="15.75" x14ac:dyDescent="0.25">
      <c r="A24" s="102" t="s">
        <v>9</v>
      </c>
      <c r="B24" s="99" t="s">
        <v>44</v>
      </c>
      <c r="C24" s="60">
        <v>-3.9348242019211055E-2</v>
      </c>
      <c r="D24" s="60">
        <v>-3.9343363197754888E-2</v>
      </c>
      <c r="E24" s="60">
        <v>-3.9362569388458724E-2</v>
      </c>
      <c r="F24" s="60">
        <v>-4.802145147353909E-2</v>
      </c>
      <c r="G24" s="60">
        <v>-5.0762024764615443E-2</v>
      </c>
      <c r="H24" s="60">
        <v>-5.2018027333893047E-2</v>
      </c>
      <c r="I24" s="60">
        <v>-5.8188095308857601E-2</v>
      </c>
      <c r="J24" s="61">
        <v>-6.0979364792353552E-2</v>
      </c>
      <c r="K24" s="60">
        <v>-5.8628389604584275E-2</v>
      </c>
      <c r="L24" s="60">
        <v>-5.3237154860204861E-2</v>
      </c>
      <c r="M24" s="60">
        <v>-4.3756376581885581E-2</v>
      </c>
      <c r="N24" s="60">
        <v>-3.9344760373452692E-2</v>
      </c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</row>
    <row r="25" spans="1:29" ht="15.75" x14ac:dyDescent="0.25">
      <c r="A25" s="105" t="s">
        <v>45</v>
      </c>
      <c r="B25" s="101">
        <v>1</v>
      </c>
      <c r="C25" s="60">
        <v>1.6292886664563829E-4</v>
      </c>
      <c r="D25" s="60">
        <v>3.7732361352111886E-5</v>
      </c>
      <c r="E25" s="60">
        <v>1.1812088763484255E-3</v>
      </c>
      <c r="F25" s="60">
        <v>4.1065263285975914E-2</v>
      </c>
      <c r="G25" s="60">
        <v>7.1772551206623431E-2</v>
      </c>
      <c r="H25" s="60">
        <v>5.2483541047069801E-2</v>
      </c>
      <c r="I25" s="60">
        <v>0.10973503503471267</v>
      </c>
      <c r="J25" s="61">
        <v>0.16537780810251701</v>
      </c>
      <c r="K25" s="60">
        <v>0.21626990540899366</v>
      </c>
      <c r="L25" s="60">
        <v>0.11590606758899787</v>
      </c>
      <c r="M25" s="60">
        <v>1.25049444938987E-2</v>
      </c>
      <c r="N25" s="60">
        <v>7.358537097232394E-5</v>
      </c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</row>
    <row r="26" spans="1:29" ht="15.75" x14ac:dyDescent="0.25">
      <c r="A26" s="102" t="s">
        <v>2</v>
      </c>
      <c r="B26" s="99" t="s">
        <v>44</v>
      </c>
      <c r="C26" s="60">
        <v>8.4206581115722656E-2</v>
      </c>
      <c r="D26" s="60">
        <v>8.0153822898864746E-2</v>
      </c>
      <c r="E26" s="60">
        <v>6.1262130737304688E-2</v>
      </c>
      <c r="F26" s="60">
        <v>6.0838580131530762E-2</v>
      </c>
      <c r="G26" s="60">
        <v>6.5345406532287598E-2</v>
      </c>
      <c r="H26" s="60">
        <v>7.7916622161865234E-2</v>
      </c>
      <c r="I26" s="60">
        <v>0.10311055183410645</v>
      </c>
      <c r="J26" s="61">
        <v>0.11466240882873535</v>
      </c>
      <c r="K26" s="60">
        <v>0.12494492530822754</v>
      </c>
      <c r="L26" s="60">
        <v>9.6696615219116211E-2</v>
      </c>
      <c r="M26" s="60">
        <v>7.497704029083252E-2</v>
      </c>
      <c r="N26" s="60">
        <v>8.8812112808227539E-2</v>
      </c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</row>
    <row r="27" spans="1:29" ht="15.75" x14ac:dyDescent="0.25">
      <c r="A27" s="102" t="s">
        <v>47</v>
      </c>
      <c r="B27" s="99" t="s">
        <v>44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  <c r="H27" s="60">
        <v>0</v>
      </c>
      <c r="I27" s="60">
        <v>0</v>
      </c>
      <c r="J27" s="61">
        <v>0</v>
      </c>
      <c r="K27" s="60">
        <v>0</v>
      </c>
      <c r="L27" s="60">
        <v>0</v>
      </c>
      <c r="M27" s="60">
        <v>0</v>
      </c>
      <c r="N27" s="60">
        <v>0</v>
      </c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</row>
    <row r="28" spans="1:29" ht="15.75" x14ac:dyDescent="0.25">
      <c r="A28" s="105" t="s">
        <v>41</v>
      </c>
      <c r="B28" s="101">
        <v>1</v>
      </c>
      <c r="C28" s="60">
        <v>2.9110722243785858E-2</v>
      </c>
      <c r="D28" s="60">
        <v>2.2551761940121651E-2</v>
      </c>
      <c r="E28" s="60">
        <v>2.5453649461269379E-2</v>
      </c>
      <c r="F28" s="60">
        <v>2.7317184954881668E-2</v>
      </c>
      <c r="G28" s="60">
        <v>2.7590161189436913E-2</v>
      </c>
      <c r="H28" s="60">
        <v>2.972833625972271E-2</v>
      </c>
      <c r="I28" s="60">
        <v>3.6027431488037109E-2</v>
      </c>
      <c r="J28" s="61">
        <v>3.645358607172966E-2</v>
      </c>
      <c r="K28" s="60">
        <v>3.616660088300705E-2</v>
      </c>
      <c r="L28" s="60">
        <v>2.5763465091586113E-2</v>
      </c>
      <c r="M28" s="60">
        <v>2.9954584315419197E-2</v>
      </c>
      <c r="N28" s="60">
        <v>3.1809505075216293E-2</v>
      </c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</row>
    <row r="29" spans="1:29" ht="15.75" x14ac:dyDescent="0.25">
      <c r="A29" s="18" t="s">
        <v>26</v>
      </c>
      <c r="B29" s="23"/>
      <c r="C29" s="63">
        <f>SUM(C17:C28)</f>
        <v>8.9242542254259387</v>
      </c>
      <c r="D29" s="63">
        <f t="shared" ref="D29:N29" si="1">SUM(D17:D28)</f>
        <v>7.2274055223172819</v>
      </c>
      <c r="E29" s="63">
        <f t="shared" si="1"/>
        <v>3.6633780489643755</v>
      </c>
      <c r="F29" s="63">
        <f t="shared" si="1"/>
        <v>8.156671110773873</v>
      </c>
      <c r="G29" s="63">
        <f t="shared" si="1"/>
        <v>10.694268117202277</v>
      </c>
      <c r="H29" s="63">
        <f t="shared" si="1"/>
        <v>11.961561008660899</v>
      </c>
      <c r="I29" s="63">
        <f t="shared" si="1"/>
        <v>20.23269116955581</v>
      </c>
      <c r="J29" s="64">
        <f t="shared" si="1"/>
        <v>23.227875011498433</v>
      </c>
      <c r="K29" s="63">
        <f t="shared" si="1"/>
        <v>30.387781123036586</v>
      </c>
      <c r="L29" s="63">
        <f t="shared" si="1"/>
        <v>18.005864203191507</v>
      </c>
      <c r="M29" s="63">
        <f t="shared" si="1"/>
        <v>11.142816512105389</v>
      </c>
      <c r="N29" s="63">
        <f t="shared" si="1"/>
        <v>10.578927411238082</v>
      </c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</row>
    <row r="30" spans="1:29" ht="15.75" x14ac:dyDescent="0.25">
      <c r="A30" s="15"/>
      <c r="B30" s="15"/>
      <c r="C30" s="65"/>
      <c r="D30" s="66"/>
      <c r="E30" s="66"/>
      <c r="F30" s="66"/>
      <c r="G30" s="66"/>
      <c r="H30" s="66"/>
      <c r="I30" s="66"/>
      <c r="J30" s="67"/>
      <c r="K30" s="66"/>
      <c r="L30" s="66"/>
      <c r="M30" s="66"/>
      <c r="N30" s="66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</row>
    <row r="31" spans="1:29" ht="15.75" x14ac:dyDescent="0.25">
      <c r="A31" s="19" t="s">
        <v>14</v>
      </c>
      <c r="B31" s="19"/>
      <c r="C31" s="68">
        <f>SUM(C14,C29)</f>
        <v>9.8127662849911452</v>
      </c>
      <c r="D31" s="68">
        <f t="shared" ref="D31:N31" si="2">SUM(D14,D29)</f>
        <v>7.9677586830353082</v>
      </c>
      <c r="E31" s="68">
        <f t="shared" si="2"/>
        <v>4.6725439183257942</v>
      </c>
      <c r="F31" s="68">
        <f t="shared" si="2"/>
        <v>11.58439707438103</v>
      </c>
      <c r="G31" s="68">
        <f t="shared" si="2"/>
        <v>19.245638121004767</v>
      </c>
      <c r="H31" s="68">
        <f t="shared" si="2"/>
        <v>19.986584497750648</v>
      </c>
      <c r="I31" s="68">
        <f t="shared" si="2"/>
        <v>32.353258296425693</v>
      </c>
      <c r="J31" s="69">
        <f t="shared" si="2"/>
        <v>38.057386336922207</v>
      </c>
      <c r="K31" s="68">
        <f t="shared" si="2"/>
        <v>47.547696174509824</v>
      </c>
      <c r="L31" s="68">
        <f t="shared" si="2"/>
        <v>29.517611432547962</v>
      </c>
      <c r="M31" s="68">
        <f t="shared" si="2"/>
        <v>12.992409332411526</v>
      </c>
      <c r="N31" s="68">
        <f t="shared" si="2"/>
        <v>11.282511436468587</v>
      </c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</row>
    <row r="32" spans="1:29" s="46" customFormat="1" x14ac:dyDescent="0.25">
      <c r="C32" s="62"/>
      <c r="D32" s="62"/>
      <c r="E32" s="62"/>
      <c r="F32" s="62"/>
      <c r="G32" s="62"/>
      <c r="H32" s="62"/>
      <c r="I32" s="62"/>
      <c r="J32" s="62"/>
      <c r="K32" s="62"/>
      <c r="L32" s="62"/>
      <c r="M32" s="62"/>
      <c r="N32" s="62"/>
    </row>
    <row r="33" spans="1:14" s="46" customFormat="1" x14ac:dyDescent="0.25">
      <c r="A33" s="112"/>
      <c r="B33" s="112"/>
    </row>
    <row r="34" spans="1:14" x14ac:dyDescent="0.25">
      <c r="A34" s="109" t="s">
        <v>42</v>
      </c>
      <c r="B34" s="109"/>
      <c r="C34" s="109"/>
      <c r="D34" s="109"/>
      <c r="E34" s="109"/>
      <c r="F34" s="109"/>
      <c r="G34" s="109"/>
      <c r="H34" s="109"/>
      <c r="I34" s="109"/>
      <c r="J34" s="109"/>
      <c r="K34" s="109"/>
      <c r="L34" s="109"/>
      <c r="M34" s="109"/>
      <c r="N34" s="109"/>
    </row>
    <row r="35" spans="1:14" x14ac:dyDescent="0.25">
      <c r="A35" s="109" t="s">
        <v>43</v>
      </c>
      <c r="B35" s="109"/>
      <c r="C35" s="109"/>
      <c r="D35" s="109"/>
      <c r="E35" s="109"/>
      <c r="F35" s="109"/>
      <c r="G35" s="109"/>
      <c r="H35" s="109"/>
      <c r="I35" s="109"/>
      <c r="J35" s="109"/>
      <c r="K35" s="109"/>
      <c r="L35" s="109"/>
      <c r="M35" s="109"/>
      <c r="N35" s="109"/>
    </row>
    <row r="36" spans="1:14" x14ac:dyDescent="0.25">
      <c r="A36" s="100" t="s">
        <v>46</v>
      </c>
    </row>
  </sheetData>
  <mergeCells count="7">
    <mergeCell ref="A35:N35"/>
    <mergeCell ref="A1:P1"/>
    <mergeCell ref="A2:P2"/>
    <mergeCell ref="A3:P3"/>
    <mergeCell ref="A4:P4"/>
    <mergeCell ref="A34:N34"/>
    <mergeCell ref="A33:B33"/>
  </mergeCells>
  <pageMargins left="0.7" right="0.7" top="0.75" bottom="0.75" header="0.3" footer="0.3"/>
  <pageSetup orientation="portrait" horizontalDpi="4294967292" verticalDpi="4294967292" r:id="rId1"/>
  <ignoredErrors>
    <ignoredError sqref="C29:N29 C14:N14" formulaRange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36"/>
  <sheetViews>
    <sheetView zoomScaleNormal="100" zoomScalePageLayoutView="125" workbookViewId="0">
      <selection activeCell="A12" sqref="A12"/>
    </sheetView>
  </sheetViews>
  <sheetFormatPr defaultColWidth="11.42578125" defaultRowHeight="15" x14ac:dyDescent="0.25"/>
  <cols>
    <col min="1" max="1" width="61.85546875" customWidth="1"/>
    <col min="2" max="2" width="12.140625" customWidth="1"/>
    <col min="3" max="3" width="8.5703125" bestFit="1" customWidth="1"/>
    <col min="4" max="4" width="8.7109375" bestFit="1" customWidth="1"/>
    <col min="5" max="5" width="8.5703125" bestFit="1" customWidth="1"/>
    <col min="6" max="6" width="8.42578125" bestFit="1" customWidth="1"/>
    <col min="7" max="7" width="9" bestFit="1" customWidth="1"/>
    <col min="8" max="8" width="8.7109375" bestFit="1" customWidth="1"/>
    <col min="9" max="9" width="7.85546875" bestFit="1" customWidth="1"/>
    <col min="10" max="10" width="9" bestFit="1" customWidth="1"/>
    <col min="11" max="11" width="8.85546875" bestFit="1" customWidth="1"/>
    <col min="12" max="12" width="8.28515625" bestFit="1" customWidth="1"/>
    <col min="13" max="13" width="9" bestFit="1" customWidth="1"/>
    <col min="14" max="14" width="8.85546875" bestFit="1" customWidth="1"/>
  </cols>
  <sheetData>
    <row r="1" spans="1:14" ht="15.75" x14ac:dyDescent="0.25">
      <c r="A1" s="116" t="s">
        <v>32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</row>
    <row r="2" spans="1:14" x14ac:dyDescent="0.25">
      <c r="A2" s="117" t="s">
        <v>33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</row>
    <row r="3" spans="1:14" x14ac:dyDescent="0.25">
      <c r="A3" s="117" t="s">
        <v>35</v>
      </c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</row>
    <row r="4" spans="1:14" x14ac:dyDescent="0.25">
      <c r="A4" s="117" t="s">
        <v>28</v>
      </c>
      <c r="B4" s="117"/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7"/>
    </row>
    <row r="5" spans="1:14" ht="15.75" x14ac:dyDescent="0.25">
      <c r="A5" s="22" t="s">
        <v>34</v>
      </c>
      <c r="B5" s="22" t="s">
        <v>29</v>
      </c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ht="15.75" x14ac:dyDescent="0.25">
      <c r="A6" s="113"/>
      <c r="B6" s="114"/>
      <c r="C6" s="114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5"/>
    </row>
    <row r="7" spans="1:14" ht="31.5" x14ac:dyDescent="0.25">
      <c r="A7" s="24" t="s">
        <v>21</v>
      </c>
      <c r="B7" s="24" t="s">
        <v>31</v>
      </c>
      <c r="C7" s="25">
        <v>44197</v>
      </c>
      <c r="D7" s="25">
        <v>44228</v>
      </c>
      <c r="E7" s="25">
        <v>44256</v>
      </c>
      <c r="F7" s="25">
        <v>44287</v>
      </c>
      <c r="G7" s="25">
        <v>44317</v>
      </c>
      <c r="H7" s="25">
        <v>44348</v>
      </c>
      <c r="I7" s="25">
        <v>44378</v>
      </c>
      <c r="J7" s="26">
        <v>44409</v>
      </c>
      <c r="K7" s="25">
        <v>44440</v>
      </c>
      <c r="L7" s="25">
        <v>44470</v>
      </c>
      <c r="M7" s="25">
        <v>44501</v>
      </c>
      <c r="N7" s="25">
        <v>44531</v>
      </c>
    </row>
    <row r="8" spans="1:14" x14ac:dyDescent="0.25">
      <c r="A8" s="12" t="s">
        <v>0</v>
      </c>
      <c r="B8" s="87">
        <f>'SDG&amp;E 2021 DR Allocations'!B7</f>
        <v>1</v>
      </c>
      <c r="C8" s="49">
        <f>$B$5*'SDG&amp;E 2021 DR Allocations'!C7</f>
        <v>0.97284847450256351</v>
      </c>
      <c r="D8" s="55">
        <f>$B$5*'SDG&amp;E 2021 DR Allocations'!D7</f>
        <v>0.81120456838607791</v>
      </c>
      <c r="E8" s="55">
        <f>$B$5*'SDG&amp;E 2021 DR Allocations'!E7</f>
        <v>1.1013857936859133</v>
      </c>
      <c r="F8" s="55">
        <f>$B$5*'SDG&amp;E 2021 DR Allocations'!F7</f>
        <v>0.99733722972869876</v>
      </c>
      <c r="G8" s="55">
        <f>$B$5*'SDG&amp;E 2021 DR Allocations'!G7</f>
        <v>0.96305972719192512</v>
      </c>
      <c r="H8" s="55">
        <f>$B$5*'SDG&amp;E 2021 DR Allocations'!H7</f>
        <v>1.1637450847625734</v>
      </c>
      <c r="I8" s="55">
        <f>$B$5*'SDG&amp;E 2021 DR Allocations'!I7</f>
        <v>1.0951713962554932</v>
      </c>
      <c r="J8" s="57">
        <f>$B$5*'SDG&amp;E 2021 DR Allocations'!J7</f>
        <v>1.0876906409263611</v>
      </c>
      <c r="K8" s="55">
        <f>$B$5*'SDG&amp;E 2021 DR Allocations'!K7</f>
        <v>1.2126881027221681</v>
      </c>
      <c r="L8" s="55">
        <f>$B$5*'SDG&amp;E 2021 DR Allocations'!L7</f>
        <v>1.0187556304931642</v>
      </c>
      <c r="M8" s="55">
        <f>$B$5*'SDG&amp;E 2021 DR Allocations'!M7</f>
        <v>1.1633925819396973</v>
      </c>
      <c r="N8" s="55">
        <f>$B$5*'SDG&amp;E 2021 DR Allocations'!N7</f>
        <v>0.77069418096542364</v>
      </c>
    </row>
    <row r="9" spans="1:14" x14ac:dyDescent="0.25">
      <c r="A9" s="13" t="s">
        <v>10</v>
      </c>
      <c r="B9" s="92">
        <f>'SDG&amp;E 2021 DR Allocations'!B8</f>
        <v>1</v>
      </c>
      <c r="C9" s="52">
        <f>$B$5*'SDG&amp;E 2021 DR Allocations'!C8</f>
        <v>0</v>
      </c>
      <c r="D9" s="53">
        <f>$B$5*'SDG&amp;E 2021 DR Allocations'!D8</f>
        <v>0</v>
      </c>
      <c r="E9" s="53">
        <f>$B$5*'SDG&amp;E 2021 DR Allocations'!E8</f>
        <v>0</v>
      </c>
      <c r="F9" s="53">
        <f>$B$5*'SDG&amp;E 2021 DR Allocations'!F8</f>
        <v>0</v>
      </c>
      <c r="G9" s="53">
        <f>$B$5*'SDG&amp;E 2021 DR Allocations'!G8</f>
        <v>3.6061545520000005</v>
      </c>
      <c r="H9" s="53">
        <f>$B$5*'SDG&amp;E 2021 DR Allocations'!H8</f>
        <v>3.6061545520000005</v>
      </c>
      <c r="I9" s="53">
        <f>$B$5*'SDG&amp;E 2021 DR Allocations'!I8</f>
        <v>3.6061545520000005</v>
      </c>
      <c r="J9" s="54">
        <f>$B$5*'SDG&amp;E 2021 DR Allocations'!J8</f>
        <v>3.6061545520000005</v>
      </c>
      <c r="K9" s="53">
        <f>$B$5*'SDG&amp;E 2021 DR Allocations'!K8</f>
        <v>3.6061545520000005</v>
      </c>
      <c r="L9" s="53">
        <f>$B$5*'SDG&amp;E 2021 DR Allocations'!L8</f>
        <v>3.6061545520000005</v>
      </c>
      <c r="M9" s="53">
        <f>$B$5*'SDG&amp;E 2021 DR Allocations'!M8</f>
        <v>0</v>
      </c>
      <c r="N9" s="53">
        <f>$B$5*'SDG&amp;E 2021 DR Allocations'!N8</f>
        <v>0</v>
      </c>
    </row>
    <row r="10" spans="1:14" x14ac:dyDescent="0.25">
      <c r="A10" s="12" t="s">
        <v>11</v>
      </c>
      <c r="B10" s="87">
        <f>'SDG&amp;E 2021 DR Allocations'!B9</f>
        <v>1</v>
      </c>
      <c r="C10" s="49">
        <f>$B$5*'SDG&amp;E 2021 DR Allocations'!C9</f>
        <v>0</v>
      </c>
      <c r="D10" s="55">
        <f>$B$5*'SDG&amp;E 2021 DR Allocations'!D9</f>
        <v>0</v>
      </c>
      <c r="E10" s="55">
        <f>$B$5*'SDG&amp;E 2021 DR Allocations'!E9</f>
        <v>0</v>
      </c>
      <c r="F10" s="55">
        <f>$B$5*'SDG&amp;E 2021 DR Allocations'!F9</f>
        <v>0</v>
      </c>
      <c r="G10" s="56">
        <f>$B$5*'SDG&amp;E 2021 DR Allocations'!G9</f>
        <v>0.2325878592</v>
      </c>
      <c r="H10" s="56">
        <f>$B$5*'SDG&amp;E 2021 DR Allocations'!H9</f>
        <v>0.23596737520000002</v>
      </c>
      <c r="I10" s="55">
        <f>$B$5*'SDG&amp;E 2021 DR Allocations'!I9</f>
        <v>0.2325878592</v>
      </c>
      <c r="J10" s="57">
        <f>$B$5*'SDG&amp;E 2021 DR Allocations'!J9</f>
        <v>0.2325878592</v>
      </c>
      <c r="K10" s="55">
        <f>$B$5*'SDG&amp;E 2021 DR Allocations'!K9</f>
        <v>0.2325878592</v>
      </c>
      <c r="L10" s="55">
        <f>$B$5*'SDG&amp;E 2021 DR Allocations'!L9</f>
        <v>0.2325878592</v>
      </c>
      <c r="M10" s="55">
        <f>$B$5*'SDG&amp;E 2021 DR Allocations'!M9</f>
        <v>0</v>
      </c>
      <c r="N10" s="55">
        <f>$B$5*'SDG&amp;E 2021 DR Allocations'!N9</f>
        <v>0</v>
      </c>
    </row>
    <row r="11" spans="1:14" ht="30" x14ac:dyDescent="0.25">
      <c r="A11" s="13" t="s">
        <v>12</v>
      </c>
      <c r="B11" s="92">
        <f>'SDG&amp;E 2021 DR Allocations'!B10</f>
        <v>1</v>
      </c>
      <c r="C11" s="52">
        <f>$B$5*'SDG&amp;E 2021 DR Allocations'!C10</f>
        <v>0</v>
      </c>
      <c r="D11" s="53">
        <f>$B$5*'SDG&amp;E 2021 DR Allocations'!D10</f>
        <v>0</v>
      </c>
      <c r="E11" s="53">
        <f>$B$5*'SDG&amp;E 2021 DR Allocations'!E10</f>
        <v>0</v>
      </c>
      <c r="F11" s="53">
        <f>$B$5*'SDG&amp;E 2021 DR Allocations'!F10</f>
        <v>0.20556981520000001</v>
      </c>
      <c r="G11" s="53">
        <f>$B$5*'SDG&amp;E 2021 DR Allocations'!G10</f>
        <v>0.29313922880000004</v>
      </c>
      <c r="H11" s="53">
        <f>$B$5*'SDG&amp;E 2021 DR Allocations'!H10</f>
        <v>0.22562431360000001</v>
      </c>
      <c r="I11" s="53">
        <f>$B$5*'SDG&amp;E 2021 DR Allocations'!I10</f>
        <v>0.4623003624</v>
      </c>
      <c r="J11" s="54">
        <f>$B$5*'SDG&amp;E 2021 DR Allocations'!J10</f>
        <v>0.56496421679999997</v>
      </c>
      <c r="K11" s="53">
        <f>$B$5*'SDG&amp;E 2021 DR Allocations'!K10</f>
        <v>0.67839177760000013</v>
      </c>
      <c r="L11" s="53">
        <f>$B$5*'SDG&amp;E 2021 DR Allocations'!L10</f>
        <v>0.45765748720000005</v>
      </c>
      <c r="M11" s="53">
        <f>$B$5*'SDG&amp;E 2021 DR Allocations'!M10</f>
        <v>0</v>
      </c>
      <c r="N11" s="53">
        <f>$B$5*'SDG&amp;E 2021 DR Allocations'!N10</f>
        <v>0</v>
      </c>
    </row>
    <row r="12" spans="1:14" ht="33.75" customHeight="1" x14ac:dyDescent="0.25">
      <c r="A12" s="77" t="s">
        <v>13</v>
      </c>
      <c r="B12" s="87">
        <f>'SDG&amp;E 2021 DR Allocations'!B11</f>
        <v>1</v>
      </c>
      <c r="C12" s="70">
        <f>$B$5*'SDG&amp;E 2021 DR Allocations'!C11</f>
        <v>0</v>
      </c>
      <c r="D12" s="71">
        <f>$B$5*'SDG&amp;E 2021 DR Allocations'!D11</f>
        <v>0</v>
      </c>
      <c r="E12" s="71">
        <f>$B$5*'SDG&amp;E 2021 DR Allocations'!E11</f>
        <v>0</v>
      </c>
      <c r="F12" s="71">
        <f>$B$5*'SDG&amp;E 2021 DR Allocations'!F11</f>
        <v>0</v>
      </c>
      <c r="G12" s="71">
        <f>$B$5*'SDG&amp;E 2021 DR Allocations'!G11</f>
        <v>0.2577431416</v>
      </c>
      <c r="H12" s="71">
        <f>$B$5*'SDG&amp;E 2021 DR Allocations'!H11</f>
        <v>2.3074855200000004E-2</v>
      </c>
      <c r="I12" s="71">
        <f>$B$5*'SDG&amp;E 2021 DR Allocations'!I11</f>
        <v>1.162843944</v>
      </c>
      <c r="J12" s="54">
        <f>$B$5*'SDG&amp;E 2021 DR Allocations'!J11</f>
        <v>1.76185836</v>
      </c>
      <c r="K12" s="71">
        <f>$B$5*'SDG&amp;E 2021 DR Allocations'!K11</f>
        <v>2.1549541040000002</v>
      </c>
      <c r="L12" s="71">
        <f>$B$5*'SDG&amp;E 2021 DR Allocations'!L11</f>
        <v>1.1591098720000002</v>
      </c>
      <c r="M12" s="71">
        <f>$B$5*'SDG&amp;E 2021 DR Allocations'!M11</f>
        <v>0</v>
      </c>
      <c r="N12" s="71">
        <f>$B$5*'SDG&amp;E 2021 DR Allocations'!N11</f>
        <v>0</v>
      </c>
    </row>
    <row r="13" spans="1:14" ht="30" x14ac:dyDescent="0.25">
      <c r="A13" s="47" t="s">
        <v>38</v>
      </c>
      <c r="B13" s="92">
        <f>'SDG&amp;E 2021 DR Allocations'!B12</f>
        <v>1</v>
      </c>
      <c r="C13" s="72">
        <f>$B$5*'SDG&amp;E 2021 DR Allocations'!C12</f>
        <v>6.6148750344754948E-4</v>
      </c>
      <c r="D13" s="73">
        <f>$B$5*'SDG&amp;E 2021 DR Allocations'!D12</f>
        <v>1.5319184986753619E-4</v>
      </c>
      <c r="E13" s="73">
        <f>$B$5*'SDG&amp;E 2021 DR Allocations'!E12</f>
        <v>3.5526307498191488E-3</v>
      </c>
      <c r="F13" s="73">
        <f>$B$5*'SDG&amp;E 2021 DR Allocations'!F12</f>
        <v>0.37781939169833284</v>
      </c>
      <c r="G13" s="73">
        <f>$B$5*'SDG&amp;E 2021 DR Allocations'!G12</f>
        <v>0.54748225567896625</v>
      </c>
      <c r="H13" s="73">
        <f>$B$5*'SDG&amp;E 2021 DR Allocations'!H12</f>
        <v>0.50927111538498282</v>
      </c>
      <c r="I13" s="73">
        <f>$B$5*'SDG&amp;E 2021 DR Allocations'!I12</f>
        <v>0.87747014061657091</v>
      </c>
      <c r="J13" s="57">
        <f>$B$5*'SDG&amp;E 2021 DR Allocations'!J12</f>
        <v>1.0982170669172777</v>
      </c>
      <c r="K13" s="73">
        <f>$B$5*'SDG&amp;E 2021 DR Allocations'!K12</f>
        <v>1.2438382761208833</v>
      </c>
      <c r="L13" s="73">
        <f>$B$5*'SDG&amp;E 2021 DR Allocations'!L12</f>
        <v>0.77540767204267813</v>
      </c>
      <c r="M13" s="73">
        <f>$B$5*'SDG&amp;E 2021 DR Allocations'!M12</f>
        <v>0.15293104445178216</v>
      </c>
      <c r="N13" s="73">
        <f>$B$5*'SDG&amp;E 2021 DR Allocations'!N12</f>
        <v>2.9875470294973892E-4</v>
      </c>
    </row>
    <row r="14" spans="1:14" ht="30" x14ac:dyDescent="0.25">
      <c r="A14" s="77" t="s">
        <v>39</v>
      </c>
      <c r="B14" s="93">
        <f>'SDG&amp;E 2021 DR Allocations'!B13</f>
        <v>1</v>
      </c>
      <c r="C14" s="49">
        <f>$B$5*'SDG&amp;E 2021 DR Allocations'!C13</f>
        <v>2.9925527745482312E-4</v>
      </c>
      <c r="D14" s="55">
        <f>$B$5*'SDG&amp;E 2021 DR Allocations'!D13</f>
        <v>6.9303911011834489E-5</v>
      </c>
      <c r="E14" s="55">
        <f>$B$5*'SDG&amp;E 2021 DR Allocations'!E13</f>
        <v>1.1073683843829593E-3</v>
      </c>
      <c r="F14" s="55">
        <f>$B$5*'SDG&amp;E 2021 DR Allocations'!F13</f>
        <v>2.1760612194864128</v>
      </c>
      <c r="G14" s="55">
        <f>$B$5*'SDG&amp;E 2021 DR Allocations'!G13</f>
        <v>3.4721347596966381</v>
      </c>
      <c r="H14" s="55">
        <f>$B$5*'SDG&amp;E 2021 DR Allocations'!H13</f>
        <v>3.0315884478948063</v>
      </c>
      <c r="I14" s="55">
        <f>$B$5*'SDG&amp;E 2021 DR Allocations'!I13</f>
        <v>5.8476133165773296</v>
      </c>
      <c r="J14" s="57">
        <f>$B$5*'SDG&amp;E 2021 DR Allocations'!J13</f>
        <v>7.9016717168208128</v>
      </c>
      <c r="K14" s="55">
        <f>$B$5*'SDG&amp;E 2021 DR Allocations'!K13</f>
        <v>9.6786522247716196</v>
      </c>
      <c r="L14" s="55">
        <f>$B$5*'SDG&amp;E 2021 DR Allocations'!L13</f>
        <v>5.3672018904388326</v>
      </c>
      <c r="M14" s="55">
        <f>$B$5*'SDG&amp;E 2021 DR Allocations'!M13</f>
        <v>0.71083010466404695</v>
      </c>
      <c r="N14" s="55">
        <f>$B$5*'SDG&amp;E 2021 DR Allocations'!N13</f>
        <v>1.3515598426023812E-4</v>
      </c>
    </row>
    <row r="15" spans="1:14" ht="15.75" x14ac:dyDescent="0.25">
      <c r="A15" s="14" t="s">
        <v>24</v>
      </c>
      <c r="B15" s="14"/>
      <c r="C15" s="58">
        <f>SUM(C8:C14)</f>
        <v>0.97380921728346581</v>
      </c>
      <c r="D15" s="58">
        <f t="shared" ref="D15:N15" si="0">SUM(D8:D14)</f>
        <v>0.8114270641469572</v>
      </c>
      <c r="E15" s="58">
        <f t="shared" si="0"/>
        <v>1.1060457928201153</v>
      </c>
      <c r="F15" s="58">
        <f t="shared" si="0"/>
        <v>3.7567876561134446</v>
      </c>
      <c r="G15" s="58">
        <f t="shared" si="0"/>
        <v>9.3723015241675292</v>
      </c>
      <c r="H15" s="58">
        <f t="shared" si="0"/>
        <v>8.7954257440423635</v>
      </c>
      <c r="I15" s="58">
        <f t="shared" si="0"/>
        <v>13.284141571049393</v>
      </c>
      <c r="J15" s="59">
        <f t="shared" si="0"/>
        <v>16.253144412664451</v>
      </c>
      <c r="K15" s="58">
        <f t="shared" si="0"/>
        <v>18.807266896414671</v>
      </c>
      <c r="L15" s="58">
        <f t="shared" si="0"/>
        <v>12.616874963374674</v>
      </c>
      <c r="M15" s="58">
        <f t="shared" si="0"/>
        <v>2.0271537310555265</v>
      </c>
      <c r="N15" s="58">
        <f t="shared" si="0"/>
        <v>0.77112809165263363</v>
      </c>
    </row>
    <row r="16" spans="1:14" ht="15.75" x14ac:dyDescent="0.25">
      <c r="A16" s="15"/>
      <c r="B16" s="15"/>
      <c r="C16" s="16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</row>
    <row r="17" spans="1:14" ht="31.5" x14ac:dyDescent="0.25">
      <c r="A17" s="24" t="s">
        <v>25</v>
      </c>
      <c r="B17" s="24" t="s">
        <v>31</v>
      </c>
      <c r="C17" s="25">
        <v>44197</v>
      </c>
      <c r="D17" s="25">
        <v>44228</v>
      </c>
      <c r="E17" s="25">
        <v>44256</v>
      </c>
      <c r="F17" s="25">
        <v>44287</v>
      </c>
      <c r="G17" s="25">
        <v>44317</v>
      </c>
      <c r="H17" s="25">
        <v>44348</v>
      </c>
      <c r="I17" s="25">
        <v>44378</v>
      </c>
      <c r="J17" s="26">
        <v>44409</v>
      </c>
      <c r="K17" s="25">
        <v>44440</v>
      </c>
      <c r="L17" s="25">
        <v>44470</v>
      </c>
      <c r="M17" s="25">
        <v>44501</v>
      </c>
      <c r="N17" s="25">
        <v>44531</v>
      </c>
    </row>
    <row r="18" spans="1:14" x14ac:dyDescent="0.25">
      <c r="A18" s="40" t="s">
        <v>1</v>
      </c>
      <c r="B18" s="94" t="str">
        <f>'SDG&amp;E 2021 DR Allocations'!B17</f>
        <v>1*</v>
      </c>
      <c r="C18" s="74">
        <f>$B$5*'SDG&amp;E 2021 DR Allocations'!C17</f>
        <v>2.238102144</v>
      </c>
      <c r="D18" s="74">
        <f>$B$5*'SDG&amp;E 2021 DR Allocations'!D17</f>
        <v>2.23810324</v>
      </c>
      <c r="E18" s="74">
        <f>$B$5*'SDG&amp;E 2021 DR Allocations'!E17</f>
        <v>2.23810324</v>
      </c>
      <c r="F18" s="74">
        <f>$B$5*'SDG&amp;E 2021 DR Allocations'!F17</f>
        <v>2.1860936560000002</v>
      </c>
      <c r="G18" s="74">
        <f>$B$5*'SDG&amp;E 2021 DR Allocations'!G17</f>
        <v>2.1741231440000002</v>
      </c>
      <c r="H18" s="74">
        <f>$B$5*'SDG&amp;E 2021 DR Allocations'!H17</f>
        <v>2.1813446880000003</v>
      </c>
      <c r="I18" s="74">
        <f>$B$5*'SDG&amp;E 2021 DR Allocations'!I17</f>
        <v>4.2910394720000005</v>
      </c>
      <c r="J18" s="61">
        <f>$B$5*'SDG&amp;E 2021 DR Allocations'!J17</f>
        <v>3.207436328</v>
      </c>
      <c r="K18" s="74">
        <f>$B$5*'SDG&amp;E 2021 DR Allocations'!K17</f>
        <v>3.7368492639999999</v>
      </c>
      <c r="L18" s="74">
        <f>$B$5*'SDG&amp;E 2021 DR Allocations'!L17</f>
        <v>2.1439941040000003</v>
      </c>
      <c r="M18" s="74">
        <f>$B$5*'SDG&amp;E 2021 DR Allocations'!M17</f>
        <v>2.1955093919999999</v>
      </c>
      <c r="N18" s="74">
        <f>$B$5*'SDG&amp;E 2021 DR Allocations'!N17</f>
        <v>2.23810324</v>
      </c>
    </row>
    <row r="19" spans="1:14" x14ac:dyDescent="0.25">
      <c r="A19" s="41" t="s">
        <v>5</v>
      </c>
      <c r="B19" s="45" t="str">
        <f>'SDG&amp;E 2021 DR Allocations'!B18</f>
        <v>1*</v>
      </c>
      <c r="C19" s="75">
        <f>$B$5*'SDG&amp;E 2021 DR Allocations'!C18</f>
        <v>0</v>
      </c>
      <c r="D19" s="75">
        <f>$B$5*'SDG&amp;E 2021 DR Allocations'!D18</f>
        <v>0</v>
      </c>
      <c r="E19" s="75">
        <f>$B$5*'SDG&amp;E 2021 DR Allocations'!E18</f>
        <v>0</v>
      </c>
      <c r="F19" s="75">
        <f>$B$5*'SDG&amp;E 2021 DR Allocations'!F18</f>
        <v>0</v>
      </c>
      <c r="G19" s="75">
        <f>$B$5*'SDG&amp;E 2021 DR Allocations'!G18</f>
        <v>0</v>
      </c>
      <c r="H19" s="75">
        <f>$B$5*'SDG&amp;E 2021 DR Allocations'!H18</f>
        <v>0</v>
      </c>
      <c r="I19" s="75">
        <f>$B$5*'SDG&amp;E 2021 DR Allocations'!I18</f>
        <v>0</v>
      </c>
      <c r="J19" s="61">
        <f>$B$5*'SDG&amp;E 2021 DR Allocations'!J18</f>
        <v>-0.76387232480000011</v>
      </c>
      <c r="K19" s="75">
        <f>$B$5*'SDG&amp;E 2021 DR Allocations'!K18</f>
        <v>1.896882272</v>
      </c>
      <c r="L19" s="75">
        <f>$B$5*'SDG&amp;E 2021 DR Allocations'!L18</f>
        <v>-1.1968681680000002</v>
      </c>
      <c r="M19" s="75">
        <f>$B$5*'SDG&amp;E 2021 DR Allocations'!M18</f>
        <v>0</v>
      </c>
      <c r="N19" s="75">
        <f>$B$5*'SDG&amp;E 2021 DR Allocations'!N18</f>
        <v>0</v>
      </c>
    </row>
    <row r="20" spans="1:14" x14ac:dyDescent="0.25">
      <c r="A20" s="40" t="s">
        <v>3</v>
      </c>
      <c r="B20" s="103">
        <f>'SDG&amp;E 2021 DR Allocations'!B19</f>
        <v>0</v>
      </c>
      <c r="C20" s="74">
        <f>$B$5*'SDG&amp;E 2021 DR Allocations'!C19</f>
        <v>1.4270701808929445</v>
      </c>
      <c r="D20" s="74">
        <f>$B$5*'SDG&amp;E 2021 DR Allocations'!D19</f>
        <v>1.3928802814483643</v>
      </c>
      <c r="E20" s="74">
        <f>$B$5*'SDG&amp;E 2021 DR Allocations'!E19</f>
        <v>7.7332258403301241E-2</v>
      </c>
      <c r="F20" s="74">
        <f>$B$5*'SDG&amp;E 2021 DR Allocations'!F19</f>
        <v>9.3368393123149873E-2</v>
      </c>
      <c r="G20" s="74">
        <f>$B$5*'SDG&amp;E 2021 DR Allocations'!G19</f>
        <v>1.1836106700897218</v>
      </c>
      <c r="H20" s="74">
        <f>$B$5*'SDG&amp;E 2021 DR Allocations'!H19</f>
        <v>0.77760202121734623</v>
      </c>
      <c r="I20" s="74">
        <f>$B$5*'SDG&amp;E 2021 DR Allocations'!I19</f>
        <v>1.1435575695037843</v>
      </c>
      <c r="J20" s="61">
        <f>$B$5*'SDG&amp;E 2021 DR Allocations'!J19</f>
        <v>1.253648983001709</v>
      </c>
      <c r="K20" s="74">
        <f>$B$5*'SDG&amp;E 2021 DR Allocations'!K19</f>
        <v>1.6142741346359255</v>
      </c>
      <c r="L20" s="74">
        <f>$B$5*'SDG&amp;E 2021 DR Allocations'!L19</f>
        <v>1.0061300716400148</v>
      </c>
      <c r="M20" s="74">
        <f>$B$5*'SDG&amp;E 2021 DR Allocations'!M19</f>
        <v>1.3227891845703126</v>
      </c>
      <c r="N20" s="74">
        <f>$B$5*'SDG&amp;E 2021 DR Allocations'!N19</f>
        <v>1.5051981592178345</v>
      </c>
    </row>
    <row r="21" spans="1:14" x14ac:dyDescent="0.25">
      <c r="A21" s="41" t="s">
        <v>4</v>
      </c>
      <c r="B21" s="104">
        <f>'SDG&amp;E 2021 DR Allocations'!B20</f>
        <v>0</v>
      </c>
      <c r="C21" s="75">
        <f>$B$5*'SDG&amp;E 2021 DR Allocations'!C20</f>
        <v>4.0008715019226075</v>
      </c>
      <c r="D21" s="75">
        <f>$B$5*'SDG&amp;E 2021 DR Allocations'!D20</f>
        <v>4.0252822570800788</v>
      </c>
      <c r="E21" s="75">
        <f>$B$5*'SDG&amp;E 2021 DR Allocations'!E20</f>
        <v>2.0755682392120365</v>
      </c>
      <c r="F21" s="75">
        <f>$B$5*'SDG&amp;E 2021 DR Allocations'!F20</f>
        <v>2.0054009714126591</v>
      </c>
      <c r="G21" s="75">
        <f>$B$5*'SDG&amp;E 2021 DR Allocations'!G20</f>
        <v>3.6713294429779055</v>
      </c>
      <c r="H21" s="75">
        <f>$B$5*'SDG&amp;E 2021 DR Allocations'!H20</f>
        <v>4.9799309768676761</v>
      </c>
      <c r="I21" s="75">
        <f>$B$5*'SDG&amp;E 2021 DR Allocations'!I20</f>
        <v>6.3261342926025392</v>
      </c>
      <c r="J21" s="61">
        <f>$B$5*'SDG&amp;E 2021 DR Allocations'!J20</f>
        <v>6.7291435317993171</v>
      </c>
      <c r="K21" s="75">
        <f>$B$5*'SDG&amp;E 2021 DR Allocations'!K20</f>
        <v>8.4357442703247081</v>
      </c>
      <c r="L21" s="75">
        <f>$B$5*'SDG&amp;E 2021 DR Allocations'!L20</f>
        <v>5.9267833480834966</v>
      </c>
      <c r="M21" s="75">
        <f>$B$5*'SDG&amp;E 2021 DR Allocations'!M20</f>
        <v>4.3540981445312505</v>
      </c>
      <c r="N21" s="75">
        <f>$B$5*'SDG&amp;E 2021 DR Allocations'!N20</f>
        <v>4.8049333152770997</v>
      </c>
    </row>
    <row r="22" spans="1:14" x14ac:dyDescent="0.25">
      <c r="A22" s="40" t="s">
        <v>6</v>
      </c>
      <c r="B22" s="103">
        <f>'SDG&amp;E 2021 DR Allocations'!B21</f>
        <v>0</v>
      </c>
      <c r="C22" s="74">
        <f>$B$5*'SDG&amp;E 2021 DR Allocations'!C21</f>
        <v>1.9176870920000002</v>
      </c>
      <c r="D22" s="74">
        <f>$B$5*'SDG&amp;E 2021 DR Allocations'!D21</f>
        <v>7.1735063200000004E-2</v>
      </c>
      <c r="E22" s="74">
        <f>$B$5*'SDG&amp;E 2021 DR Allocations'!E21</f>
        <v>-0.47199364944</v>
      </c>
      <c r="F22" s="74">
        <f>$B$5*'SDG&amp;E 2021 DR Allocations'!F21</f>
        <v>4.3352146288000002</v>
      </c>
      <c r="G22" s="74">
        <f>$B$5*'SDG&amp;E 2021 DR Allocations'!G21</f>
        <v>4.2645249304000004</v>
      </c>
      <c r="H22" s="74">
        <f>$B$5*'SDG&amp;E 2021 DR Allocations'!H21</f>
        <v>4.5722075312000001</v>
      </c>
      <c r="I22" s="74">
        <f>$B$5*'SDG&amp;E 2021 DR Allocations'!I21</f>
        <v>9.5387878655999998</v>
      </c>
      <c r="J22" s="61">
        <f>$B$5*'SDG&amp;E 2021 DR Allocations'!J21</f>
        <v>14.126029448000001</v>
      </c>
      <c r="K22" s="74">
        <f>$B$5*'SDG&amp;E 2021 DR Allocations'!K21</f>
        <v>16.593720576000003</v>
      </c>
      <c r="L22" s="74">
        <f>$B$5*'SDG&amp;E 2021 DR Allocations'!L21</f>
        <v>11.287434384000001</v>
      </c>
      <c r="M22" s="74">
        <f>$B$5*'SDG&amp;E 2021 DR Allocations'!M21</f>
        <v>4.0244212512000006</v>
      </c>
      <c r="N22" s="74">
        <f>$B$5*'SDG&amp;E 2021 DR Allocations'!N21</f>
        <v>2.7728335296000002</v>
      </c>
    </row>
    <row r="23" spans="1:14" x14ac:dyDescent="0.25">
      <c r="A23" s="41" t="s">
        <v>7</v>
      </c>
      <c r="B23" s="104">
        <f>'SDG&amp;E 2021 DR Allocations'!B22</f>
        <v>0</v>
      </c>
      <c r="C23" s="75">
        <f>$B$5*'SDG&amp;E 2021 DR Allocations'!C22</f>
        <v>0.11603251168000002</v>
      </c>
      <c r="D23" s="75">
        <f>$B$5*'SDG&amp;E 2021 DR Allocations'!D22</f>
        <v>0.12377872184000001</v>
      </c>
      <c r="E23" s="75">
        <f>$B$5*'SDG&amp;E 2021 DR Allocations'!E22</f>
        <v>4.2889033680000001E-2</v>
      </c>
      <c r="F23" s="75">
        <f>$B$5*'SDG&amp;E 2021 DR Allocations'!F22</f>
        <v>0.23078939992000003</v>
      </c>
      <c r="G23" s="75">
        <f>$B$5*'SDG&amp;E 2021 DR Allocations'!G22</f>
        <v>0.30263850192000002</v>
      </c>
      <c r="H23" s="75">
        <f>$B$5*'SDG&amp;E 2021 DR Allocations'!H22</f>
        <v>0.48048961128000006</v>
      </c>
      <c r="I23" s="75">
        <f>$B$5*'SDG&amp;E 2021 DR Allocations'!I22</f>
        <v>0.66680029528000007</v>
      </c>
      <c r="J23" s="61">
        <f>$B$5*'SDG&amp;E 2021 DR Allocations'!J22</f>
        <v>0.62564776400000011</v>
      </c>
      <c r="K23" s="75">
        <f>$B$5*'SDG&amp;E 2021 DR Allocations'!K22</f>
        <v>0.67850663840000014</v>
      </c>
      <c r="L23" s="75">
        <f>$B$5*'SDG&amp;E 2021 DR Allocations'!L22</f>
        <v>0.36428982808000004</v>
      </c>
      <c r="M23" s="75">
        <f>$B$5*'SDG&amp;E 2021 DR Allocations'!M22</f>
        <v>0.23504277864000001</v>
      </c>
      <c r="N23" s="75">
        <f>$B$5*'SDG&amp;E 2021 DR Allocations'!N22</f>
        <v>0.18430557392000002</v>
      </c>
    </row>
    <row r="24" spans="1:14" x14ac:dyDescent="0.25">
      <c r="A24" s="40" t="s">
        <v>8</v>
      </c>
      <c r="B24" s="43" t="str">
        <f>'SDG&amp;E 2021 DR Allocations'!B23</f>
        <v>1*</v>
      </c>
      <c r="C24" s="74">
        <f>$B$5*'SDG&amp;E 2021 DR Allocations'!C23</f>
        <v>-2.9460695532059159E-5</v>
      </c>
      <c r="D24" s="74">
        <f>$B$5*'SDG&amp;E 2021 DR Allocations'!D23</f>
        <v>-2.9460695532059159E-5</v>
      </c>
      <c r="E24" s="74">
        <f>$B$5*'SDG&amp;E 2021 DR Allocations'!E23</f>
        <v>-3.0504166746398059E-5</v>
      </c>
      <c r="F24" s="74">
        <f>$B$5*'SDG&amp;E 2021 DR Allocations'!F23</f>
        <v>-1.5024812878159245E-4</v>
      </c>
      <c r="G24" s="74">
        <f>$B$5*'SDG&amp;E 2021 DR Allocations'!G23</f>
        <v>-1.9375213737987077E-4</v>
      </c>
      <c r="H24" s="74">
        <f>$B$5*'SDG&amp;E 2021 DR Allocations'!H23</f>
        <v>-1.9304053237648972E-4</v>
      </c>
      <c r="I24" s="74">
        <f>$B$5*'SDG&amp;E 2021 DR Allocations'!I23</f>
        <v>-2.8064881376048195E-4</v>
      </c>
      <c r="J24" s="61">
        <f>$B$5*'SDG&amp;E 2021 DR Allocations'!J23</f>
        <v>-3.265416775911631E-4</v>
      </c>
      <c r="K24" s="74">
        <f>$B$5*'SDG&amp;E 2021 DR Allocations'!K23</f>
        <v>-3.2237853975895174E-4</v>
      </c>
      <c r="L24" s="74">
        <f>$B$5*'SDG&amp;E 2021 DR Allocations'!L23</f>
        <v>-2.3777747690507725E-4</v>
      </c>
      <c r="M24" s="74">
        <f>$B$5*'SDG&amp;E 2021 DR Allocations'!M23</f>
        <v>-8.7344674073070035E-5</v>
      </c>
      <c r="N24" s="74">
        <f>$B$5*'SDG&amp;E 2021 DR Allocations'!N23</f>
        <v>-2.9460695532059159E-5</v>
      </c>
    </row>
    <row r="25" spans="1:14" x14ac:dyDescent="0.25">
      <c r="A25" s="41" t="s">
        <v>9</v>
      </c>
      <c r="B25" s="45" t="str">
        <f>'SDG&amp;E 2021 DR Allocations'!B24</f>
        <v>1*</v>
      </c>
      <c r="C25" s="75">
        <f>$B$5*'SDG&amp;E 2021 DR Allocations'!C24</f>
        <v>-4.3125673253055316E-2</v>
      </c>
      <c r="D25" s="75">
        <f>$B$5*'SDG&amp;E 2021 DR Allocations'!D24</f>
        <v>-4.312032606473936E-2</v>
      </c>
      <c r="E25" s="75">
        <f>$B$5*'SDG&amp;E 2021 DR Allocations'!E24</f>
        <v>-4.3141376049750761E-2</v>
      </c>
      <c r="F25" s="75">
        <f>$B$5*'SDG&amp;E 2021 DR Allocations'!F24</f>
        <v>-5.2631510814998846E-2</v>
      </c>
      <c r="G25" s="75">
        <f>$B$5*'SDG&amp;E 2021 DR Allocations'!G24</f>
        <v>-5.5635179142018529E-2</v>
      </c>
      <c r="H25" s="75">
        <f>$B$5*'SDG&amp;E 2021 DR Allocations'!H24</f>
        <v>-5.7011757957946781E-2</v>
      </c>
      <c r="I25" s="75">
        <f>$B$5*'SDG&amp;E 2021 DR Allocations'!I24</f>
        <v>-6.3774152458507941E-2</v>
      </c>
      <c r="J25" s="61">
        <f>$B$5*'SDG&amp;E 2021 DR Allocations'!J24</f>
        <v>-6.6833383812419503E-2</v>
      </c>
      <c r="K25" s="75">
        <f>$B$5*'SDG&amp;E 2021 DR Allocations'!K24</f>
        <v>-6.4256715006624374E-2</v>
      </c>
      <c r="L25" s="75">
        <f>$B$5*'SDG&amp;E 2021 DR Allocations'!L24</f>
        <v>-5.8347921726784532E-2</v>
      </c>
      <c r="M25" s="75">
        <f>$B$5*'SDG&amp;E 2021 DR Allocations'!M24</f>
        <v>-4.7956988733746597E-2</v>
      </c>
      <c r="N25" s="75">
        <f>$B$5*'SDG&amp;E 2021 DR Allocations'!N24</f>
        <v>-4.3121857369304156E-2</v>
      </c>
    </row>
    <row r="26" spans="1:14" x14ac:dyDescent="0.25">
      <c r="A26" s="40" t="s">
        <v>45</v>
      </c>
      <c r="B26" s="103">
        <f>'SDG&amp;E 2021 DR Allocations'!B25</f>
        <v>1</v>
      </c>
      <c r="C26" s="74">
        <f>$B$5*'SDG&amp;E 2021 DR Allocations'!C25</f>
        <v>1.7857003784361959E-4</v>
      </c>
      <c r="D26" s="74">
        <f>$B$5*'SDG&amp;E 2021 DR Allocations'!D25</f>
        <v>4.1354668041914631E-5</v>
      </c>
      <c r="E26" s="74">
        <f>$B$5*'SDG&amp;E 2021 DR Allocations'!E25</f>
        <v>1.2946049284778744E-3</v>
      </c>
      <c r="F26" s="74">
        <f>$B$5*'SDG&amp;E 2021 DR Allocations'!F25</f>
        <v>4.5007528561429602E-2</v>
      </c>
      <c r="G26" s="74">
        <f>$B$5*'SDG&amp;E 2021 DR Allocations'!G25</f>
        <v>7.8662716122459286E-2</v>
      </c>
      <c r="H26" s="74">
        <f>$B$5*'SDG&amp;E 2021 DR Allocations'!H25</f>
        <v>5.7521960987588508E-2</v>
      </c>
      <c r="I26" s="74">
        <f>$B$5*'SDG&amp;E 2021 DR Allocations'!I25</f>
        <v>0.1202695983980451</v>
      </c>
      <c r="J26" s="61">
        <f>$B$5*'SDG&amp;E 2021 DR Allocations'!J25</f>
        <v>0.18125407768035864</v>
      </c>
      <c r="K26" s="74">
        <f>$B$5*'SDG&amp;E 2021 DR Allocations'!K25</f>
        <v>0.23703181632825707</v>
      </c>
      <c r="L26" s="74">
        <f>$B$5*'SDG&amp;E 2021 DR Allocations'!L25</f>
        <v>0.12703305007754168</v>
      </c>
      <c r="M26" s="74">
        <f>$B$5*'SDG&amp;E 2021 DR Allocations'!M25</f>
        <v>1.3705419165312977E-2</v>
      </c>
      <c r="N26" s="74">
        <f>$B$5*'SDG&amp;E 2021 DR Allocations'!N25</f>
        <v>8.0649566585667048E-5</v>
      </c>
    </row>
    <row r="27" spans="1:14" x14ac:dyDescent="0.25">
      <c r="A27" s="41" t="s">
        <v>2</v>
      </c>
      <c r="B27" s="45" t="str">
        <f>'SDG&amp;E 2021 DR Allocations'!B26</f>
        <v>1*</v>
      </c>
      <c r="C27" s="75">
        <f>$B$5*'SDG&amp;E 2021 DR Allocations'!C26</f>
        <v>9.2290412902832034E-2</v>
      </c>
      <c r="D27" s="75">
        <f>$B$5*'SDG&amp;E 2021 DR Allocations'!D26</f>
        <v>8.7848589897155771E-2</v>
      </c>
      <c r="E27" s="75">
        <f>$B$5*'SDG&amp;E 2021 DR Allocations'!E26</f>
        <v>6.714329528808595E-2</v>
      </c>
      <c r="F27" s="75">
        <f>$B$5*'SDG&amp;E 2021 DR Allocations'!F26</f>
        <v>6.6679083824157714E-2</v>
      </c>
      <c r="G27" s="75">
        <f>$B$5*'SDG&amp;E 2021 DR Allocations'!G26</f>
        <v>7.1618565559387212E-2</v>
      </c>
      <c r="H27" s="75">
        <f>$B$5*'SDG&amp;E 2021 DR Allocations'!H26</f>
        <v>8.5396617889404308E-2</v>
      </c>
      <c r="I27" s="75">
        <f>$B$5*'SDG&amp;E 2021 DR Allocations'!I26</f>
        <v>0.11300916481018067</v>
      </c>
      <c r="J27" s="61">
        <f>$B$5*'SDG&amp;E 2021 DR Allocations'!J26</f>
        <v>0.12567000007629395</v>
      </c>
      <c r="K27" s="75">
        <f>$B$5*'SDG&amp;E 2021 DR Allocations'!K26</f>
        <v>0.1369396381378174</v>
      </c>
      <c r="L27" s="75">
        <f>$B$5*'SDG&amp;E 2021 DR Allocations'!L26</f>
        <v>0.10597949028015137</v>
      </c>
      <c r="M27" s="75">
        <f>$B$5*'SDG&amp;E 2021 DR Allocations'!M26</f>
        <v>8.2174836158752443E-2</v>
      </c>
      <c r="N27" s="75">
        <f>$B$5*'SDG&amp;E 2021 DR Allocations'!N26</f>
        <v>9.7338075637817392E-2</v>
      </c>
    </row>
    <row r="28" spans="1:14" x14ac:dyDescent="0.25">
      <c r="A28" s="40" t="s">
        <v>47</v>
      </c>
      <c r="B28" s="43" t="str">
        <f>'SDG&amp;E 2021 DR Allocations'!B27</f>
        <v>1*</v>
      </c>
      <c r="C28" s="74">
        <f>$B$5*'SDG&amp;E 2021 DR Allocations'!C27</f>
        <v>0</v>
      </c>
      <c r="D28" s="74">
        <f>$B$5*'SDG&amp;E 2021 DR Allocations'!D27</f>
        <v>0</v>
      </c>
      <c r="E28" s="74">
        <f>$B$5*'SDG&amp;E 2021 DR Allocations'!E27</f>
        <v>0</v>
      </c>
      <c r="F28" s="74">
        <f>$B$5*'SDG&amp;E 2021 DR Allocations'!F27</f>
        <v>0</v>
      </c>
      <c r="G28" s="74">
        <f>$B$5*'SDG&amp;E 2021 DR Allocations'!G27</f>
        <v>0</v>
      </c>
      <c r="H28" s="74">
        <f>$B$5*'SDG&amp;E 2021 DR Allocations'!H27</f>
        <v>0</v>
      </c>
      <c r="I28" s="74">
        <f>$B$5*'SDG&amp;E 2021 DR Allocations'!I27</f>
        <v>0</v>
      </c>
      <c r="J28" s="61">
        <f>$B$5*'SDG&amp;E 2021 DR Allocations'!J27</f>
        <v>0</v>
      </c>
      <c r="K28" s="74">
        <f>$B$5*'SDG&amp;E 2021 DR Allocations'!K27</f>
        <v>0</v>
      </c>
      <c r="L28" s="74">
        <f>$B$5*'SDG&amp;E 2021 DR Allocations'!L27</f>
        <v>0</v>
      </c>
      <c r="M28" s="74">
        <f>$B$5*'SDG&amp;E 2021 DR Allocations'!M27</f>
        <v>0</v>
      </c>
      <c r="N28" s="74">
        <f>$B$5*'SDG&amp;E 2021 DR Allocations'!N27</f>
        <v>0</v>
      </c>
    </row>
    <row r="29" spans="1:14" x14ac:dyDescent="0.25">
      <c r="A29" s="41" t="s">
        <v>41</v>
      </c>
      <c r="B29" s="104">
        <f>'SDG&amp;E 2021 DR Allocations'!B28</f>
        <v>1</v>
      </c>
      <c r="C29" s="75">
        <f>$B$5*'SDG&amp;E 2021 DR Allocations'!C28</f>
        <v>3.1905351579189306E-2</v>
      </c>
      <c r="D29" s="75">
        <f>$B$5*'SDG&amp;E 2021 DR Allocations'!D28</f>
        <v>2.4716731086373331E-2</v>
      </c>
      <c r="E29" s="75">
        <f>$B$5*'SDG&amp;E 2021 DR Allocations'!E28</f>
        <v>2.789719980955124E-2</v>
      </c>
      <c r="F29" s="75">
        <f>$B$5*'SDG&amp;E 2021 DR Allocations'!F28</f>
        <v>2.9939634710550309E-2</v>
      </c>
      <c r="G29" s="75">
        <f>$B$5*'SDG&amp;E 2021 DR Allocations'!G28</f>
        <v>3.023881666362286E-2</v>
      </c>
      <c r="H29" s="75">
        <f>$B$5*'SDG&amp;E 2021 DR Allocations'!H28</f>
        <v>3.2582256540656093E-2</v>
      </c>
      <c r="I29" s="75">
        <f>$B$5*'SDG&amp;E 2021 DR Allocations'!I28</f>
        <v>3.9486064910888678E-2</v>
      </c>
      <c r="J29" s="61">
        <f>$B$5*'SDG&amp;E 2021 DR Allocations'!J28</f>
        <v>3.9953130334615714E-2</v>
      </c>
      <c r="K29" s="75">
        <f>$B$5*'SDG&amp;E 2021 DR Allocations'!K28</f>
        <v>3.9638594567775728E-2</v>
      </c>
      <c r="L29" s="75">
        <f>$B$5*'SDG&amp;E 2021 DR Allocations'!L28</f>
        <v>2.8236757740378381E-2</v>
      </c>
      <c r="M29" s="75">
        <f>$B$5*'SDG&amp;E 2021 DR Allocations'!M28</f>
        <v>3.2830224409699439E-2</v>
      </c>
      <c r="N29" s="75">
        <f>$B$5*'SDG&amp;E 2021 DR Allocations'!N28</f>
        <v>3.4863217562437057E-2</v>
      </c>
    </row>
    <row r="30" spans="1:14" ht="15.75" x14ac:dyDescent="0.25">
      <c r="A30" s="18" t="s">
        <v>26</v>
      </c>
      <c r="B30" s="23"/>
      <c r="C30" s="63">
        <f>SUM(C18:C29)</f>
        <v>9.7809826310668306</v>
      </c>
      <c r="D30" s="63">
        <f t="shared" ref="D30:N30" si="1">SUM(D18:D29)</f>
        <v>7.9212364524597429</v>
      </c>
      <c r="E30" s="63">
        <f t="shared" si="1"/>
        <v>4.0150623416649553</v>
      </c>
      <c r="F30" s="63">
        <f t="shared" si="1"/>
        <v>8.939711537408165</v>
      </c>
      <c r="G30" s="63">
        <f t="shared" si="1"/>
        <v>11.720917856453697</v>
      </c>
      <c r="H30" s="63">
        <f t="shared" si="1"/>
        <v>13.109870865492347</v>
      </c>
      <c r="I30" s="63">
        <f t="shared" si="1"/>
        <v>22.175029521833174</v>
      </c>
      <c r="J30" s="64">
        <f t="shared" si="1"/>
        <v>25.457751012602284</v>
      </c>
      <c r="K30" s="63">
        <f t="shared" si="1"/>
        <v>33.305008110848107</v>
      </c>
      <c r="L30" s="63">
        <f t="shared" si="1"/>
        <v>19.734427166697895</v>
      </c>
      <c r="M30" s="63">
        <f t="shared" si="1"/>
        <v>12.212526897267509</v>
      </c>
      <c r="N30" s="63">
        <f t="shared" si="1"/>
        <v>11.594504442716937</v>
      </c>
    </row>
    <row r="31" spans="1:14" ht="15.75" x14ac:dyDescent="0.25">
      <c r="A31" s="15"/>
      <c r="B31" s="15"/>
      <c r="C31" s="65"/>
      <c r="D31" s="66"/>
      <c r="E31" s="66"/>
      <c r="F31" s="66"/>
      <c r="G31" s="66"/>
      <c r="H31" s="66"/>
      <c r="I31" s="66"/>
      <c r="J31" s="67"/>
      <c r="K31" s="66"/>
      <c r="L31" s="66"/>
      <c r="M31" s="66"/>
      <c r="N31" s="66"/>
    </row>
    <row r="32" spans="1:14" ht="15.75" x14ac:dyDescent="0.25">
      <c r="A32" s="19" t="s">
        <v>14</v>
      </c>
      <c r="B32" s="19"/>
      <c r="C32" s="68">
        <f>SUM(C15,C30)</f>
        <v>10.754791848350296</v>
      </c>
      <c r="D32" s="68">
        <f t="shared" ref="D32:N32" si="2">SUM(D15,D30)</f>
        <v>8.7326635166066993</v>
      </c>
      <c r="E32" s="68">
        <f t="shared" si="2"/>
        <v>5.1211081344850706</v>
      </c>
      <c r="F32" s="68">
        <f t="shared" si="2"/>
        <v>12.69649919352161</v>
      </c>
      <c r="G32" s="68">
        <f t="shared" si="2"/>
        <v>21.093219380621228</v>
      </c>
      <c r="H32" s="68">
        <f t="shared" si="2"/>
        <v>21.905296609534709</v>
      </c>
      <c r="I32" s="68">
        <f t="shared" si="2"/>
        <v>35.459171092882571</v>
      </c>
      <c r="J32" s="69">
        <f t="shared" si="2"/>
        <v>41.710895425266735</v>
      </c>
      <c r="K32" s="68">
        <f t="shared" si="2"/>
        <v>52.112275007262781</v>
      </c>
      <c r="L32" s="68">
        <f t="shared" si="2"/>
        <v>32.351302130072568</v>
      </c>
      <c r="M32" s="68">
        <f t="shared" si="2"/>
        <v>14.239680628323036</v>
      </c>
      <c r="N32" s="68">
        <f t="shared" si="2"/>
        <v>12.365632534369571</v>
      </c>
    </row>
    <row r="33" spans="1:14" x14ac:dyDescent="0.25">
      <c r="D33" s="91"/>
    </row>
    <row r="34" spans="1:14" s="88" customFormat="1" x14ac:dyDescent="0.25">
      <c r="D34" s="91"/>
    </row>
    <row r="35" spans="1:14" x14ac:dyDescent="0.25">
      <c r="A35" s="109" t="s">
        <v>42</v>
      </c>
      <c r="B35" s="109"/>
      <c r="C35" s="109"/>
      <c r="D35" s="109"/>
      <c r="E35" s="109"/>
      <c r="F35" s="109"/>
      <c r="G35" s="109"/>
      <c r="H35" s="109"/>
      <c r="I35" s="109"/>
      <c r="J35" s="109"/>
      <c r="K35" s="109"/>
      <c r="L35" s="109"/>
      <c r="M35" s="109"/>
      <c r="N35" s="109"/>
    </row>
    <row r="36" spans="1:14" x14ac:dyDescent="0.25">
      <c r="A36" s="109" t="s">
        <v>43</v>
      </c>
      <c r="B36" s="109"/>
      <c r="C36" s="109"/>
      <c r="D36" s="109"/>
      <c r="E36" s="109"/>
      <c r="F36" s="109"/>
      <c r="G36" s="109"/>
      <c r="H36" s="109"/>
      <c r="I36" s="109"/>
      <c r="J36" s="109"/>
      <c r="K36" s="109"/>
      <c r="L36" s="109"/>
      <c r="M36" s="109"/>
      <c r="N36" s="109"/>
    </row>
  </sheetData>
  <mergeCells count="7">
    <mergeCell ref="A35:N35"/>
    <mergeCell ref="A36:N36"/>
    <mergeCell ref="A6:N6"/>
    <mergeCell ref="A1:N1"/>
    <mergeCell ref="A2:N2"/>
    <mergeCell ref="A3:N3"/>
    <mergeCell ref="A4:N4"/>
  </mergeCell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36"/>
  <sheetViews>
    <sheetView workbookViewId="0">
      <selection activeCell="A13" sqref="A13"/>
    </sheetView>
  </sheetViews>
  <sheetFormatPr defaultColWidth="11.42578125" defaultRowHeight="15" x14ac:dyDescent="0.25"/>
  <cols>
    <col min="1" max="1" width="61.85546875" customWidth="1"/>
    <col min="2" max="2" width="13.85546875" customWidth="1"/>
  </cols>
  <sheetData>
    <row r="1" spans="1:14" ht="15" customHeight="1" x14ac:dyDescent="0.25">
      <c r="A1" s="118" t="s">
        <v>36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</row>
    <row r="2" spans="1:14" ht="15.95" customHeight="1" x14ac:dyDescent="0.25">
      <c r="A2" s="119" t="s">
        <v>33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</row>
    <row r="3" spans="1:14" ht="32.1" customHeight="1" x14ac:dyDescent="0.25">
      <c r="A3" s="117" t="s">
        <v>30</v>
      </c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</row>
    <row r="4" spans="1:14" ht="18.95" customHeight="1" x14ac:dyDescent="0.25">
      <c r="A4" s="120" t="s">
        <v>28</v>
      </c>
      <c r="B4" s="120"/>
      <c r="C4" s="120"/>
      <c r="D4" s="120"/>
      <c r="E4" s="120"/>
      <c r="F4" s="120"/>
      <c r="G4" s="120"/>
      <c r="H4" s="120"/>
      <c r="I4" s="120"/>
      <c r="J4" s="120"/>
      <c r="K4" s="120"/>
      <c r="L4" s="120"/>
      <c r="M4" s="120"/>
      <c r="N4" s="120"/>
    </row>
    <row r="5" spans="1:14" ht="15.75" x14ac:dyDescent="0.25">
      <c r="A5" s="33"/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</row>
    <row r="6" spans="1:14" ht="31.5" x14ac:dyDescent="0.25">
      <c r="A6" s="30" t="s">
        <v>21</v>
      </c>
      <c r="B6" s="30" t="s">
        <v>31</v>
      </c>
      <c r="C6" s="31">
        <v>44562</v>
      </c>
      <c r="D6" s="31">
        <v>44593</v>
      </c>
      <c r="E6" s="31">
        <v>44621</v>
      </c>
      <c r="F6" s="31">
        <v>44652</v>
      </c>
      <c r="G6" s="31">
        <v>44682</v>
      </c>
      <c r="H6" s="31">
        <v>44713</v>
      </c>
      <c r="I6" s="31">
        <v>44743</v>
      </c>
      <c r="J6" s="32">
        <v>44774</v>
      </c>
      <c r="K6" s="31">
        <v>44805</v>
      </c>
      <c r="L6" s="31">
        <v>44835</v>
      </c>
      <c r="M6" s="31">
        <v>44866</v>
      </c>
      <c r="N6" s="31">
        <v>44896</v>
      </c>
    </row>
    <row r="7" spans="1:14" x14ac:dyDescent="0.25">
      <c r="A7" s="12" t="s">
        <v>0</v>
      </c>
      <c r="B7" s="87">
        <f>'SDG&amp;E 2021 DR Allocations'!B7</f>
        <v>1</v>
      </c>
      <c r="C7" s="5">
        <v>0.98763543367385864</v>
      </c>
      <c r="D7" s="50">
        <v>0.84015023708343506</v>
      </c>
      <c r="E7" s="50">
        <v>1.1049139499664307</v>
      </c>
      <c r="F7" s="50">
        <v>1.0099791288375854</v>
      </c>
      <c r="G7" s="50">
        <v>0.97870415449142456</v>
      </c>
      <c r="H7" s="50">
        <v>1.1618112325668335</v>
      </c>
      <c r="I7" s="50">
        <v>1.099244236946106</v>
      </c>
      <c r="J7" s="51">
        <v>1.0924184322357178</v>
      </c>
      <c r="K7" s="50">
        <v>1.2064670324325562</v>
      </c>
      <c r="L7" s="50">
        <v>1.0295217037200928</v>
      </c>
      <c r="M7" s="50">
        <v>1.1614894866943359</v>
      </c>
      <c r="N7" s="50">
        <v>0.80318814516067505</v>
      </c>
    </row>
    <row r="8" spans="1:14" x14ac:dyDescent="0.25">
      <c r="A8" s="13" t="s">
        <v>10</v>
      </c>
      <c r="B8" s="92">
        <f>'SDG&amp;E 2021 DR Allocations'!B8</f>
        <v>1</v>
      </c>
      <c r="C8" s="52">
        <v>0</v>
      </c>
      <c r="D8" s="52">
        <v>0</v>
      </c>
      <c r="E8" s="52">
        <v>0</v>
      </c>
      <c r="F8" s="52">
        <v>0</v>
      </c>
      <c r="G8" s="53">
        <v>3.356093</v>
      </c>
      <c r="H8" s="53">
        <v>3.356093</v>
      </c>
      <c r="I8" s="53">
        <v>3.356093</v>
      </c>
      <c r="J8" s="54">
        <v>3.356093</v>
      </c>
      <c r="K8" s="53">
        <v>3.356093</v>
      </c>
      <c r="L8" s="53">
        <v>3.356093</v>
      </c>
      <c r="M8" s="53">
        <v>0</v>
      </c>
      <c r="N8" s="53">
        <v>0</v>
      </c>
    </row>
    <row r="9" spans="1:14" x14ac:dyDescent="0.25">
      <c r="A9" s="12" t="s">
        <v>11</v>
      </c>
      <c r="B9" s="87">
        <f>'SDG&amp;E 2021 DR Allocations'!B9</f>
        <v>1</v>
      </c>
      <c r="C9" s="49">
        <v>0</v>
      </c>
      <c r="D9" s="49">
        <v>0</v>
      </c>
      <c r="E9" s="49">
        <v>0</v>
      </c>
      <c r="F9" s="49">
        <v>0</v>
      </c>
      <c r="G9" s="56">
        <v>0.21538660000000001</v>
      </c>
      <c r="H9" s="55">
        <v>0.21863560000000001</v>
      </c>
      <c r="I9" s="55">
        <v>0.21538660000000001</v>
      </c>
      <c r="J9" s="57">
        <v>0.21538660000000001</v>
      </c>
      <c r="K9" s="55">
        <v>0.21538660000000001</v>
      </c>
      <c r="L9" s="55">
        <v>0.21538660000000001</v>
      </c>
      <c r="M9" s="55">
        <v>0</v>
      </c>
      <c r="N9" s="55">
        <v>0</v>
      </c>
    </row>
    <row r="10" spans="1:14" ht="30" x14ac:dyDescent="0.25">
      <c r="A10" s="13" t="s">
        <v>12</v>
      </c>
      <c r="B10" s="92">
        <f>'SDG&amp;E 2021 DR Allocations'!B10</f>
        <v>1</v>
      </c>
      <c r="C10" s="52">
        <v>0</v>
      </c>
      <c r="D10" s="52">
        <v>0</v>
      </c>
      <c r="E10" s="52">
        <v>0</v>
      </c>
      <c r="F10" s="52">
        <v>0.18196499999999999</v>
      </c>
      <c r="G10" s="53">
        <v>0.25948490000000002</v>
      </c>
      <c r="H10" s="53">
        <v>0.19971910000000001</v>
      </c>
      <c r="I10" s="53">
        <v>0.40923320000000002</v>
      </c>
      <c r="J10" s="54">
        <v>0.50011620000000001</v>
      </c>
      <c r="K10" s="53">
        <v>0.60052300000000003</v>
      </c>
      <c r="L10" s="53">
        <v>0.40512169999999997</v>
      </c>
      <c r="M10" s="53">
        <v>0</v>
      </c>
      <c r="N10" s="53">
        <v>0</v>
      </c>
    </row>
    <row r="11" spans="1:14" ht="37.5" customHeight="1" x14ac:dyDescent="0.25">
      <c r="A11" s="77" t="s">
        <v>13</v>
      </c>
      <c r="B11" s="87">
        <f>'SDG&amp;E 2021 DR Allocations'!B11</f>
        <v>1</v>
      </c>
      <c r="C11" s="70">
        <v>0</v>
      </c>
      <c r="D11" s="70">
        <v>0</v>
      </c>
      <c r="E11" s="70">
        <v>0</v>
      </c>
      <c r="F11" s="70">
        <v>0</v>
      </c>
      <c r="G11" s="71">
        <v>0.22774159999999999</v>
      </c>
      <c r="H11" s="71">
        <v>2.0648900000000001E-2</v>
      </c>
      <c r="I11" s="71">
        <v>1.0151589999999999</v>
      </c>
      <c r="J11" s="54">
        <v>1.536508</v>
      </c>
      <c r="K11" s="71">
        <v>1.877289</v>
      </c>
      <c r="L11" s="71">
        <v>1.01159</v>
      </c>
      <c r="M11" s="71">
        <v>0</v>
      </c>
      <c r="N11" s="71">
        <v>0</v>
      </c>
    </row>
    <row r="12" spans="1:14" ht="30" x14ac:dyDescent="0.25">
      <c r="A12" s="13" t="s">
        <v>38</v>
      </c>
      <c r="B12" s="92">
        <f>'SDG&amp;E 2021 DR Allocations'!B12</f>
        <v>1</v>
      </c>
      <c r="C12" s="72">
        <v>6.6329152475241241E-4</v>
      </c>
      <c r="D12" s="72">
        <v>1.5360963759512294E-4</v>
      </c>
      <c r="E12" s="72">
        <v>3.5623195519924058E-3</v>
      </c>
      <c r="F12" s="73">
        <v>0.37884978793176394</v>
      </c>
      <c r="G12" s="73">
        <v>0.54897535970305089</v>
      </c>
      <c r="H12" s="73">
        <v>0.51066000926025246</v>
      </c>
      <c r="I12" s="73">
        <v>0.87986319387880663</v>
      </c>
      <c r="J12" s="57">
        <v>1.1012121453968515</v>
      </c>
      <c r="K12" s="73">
        <v>1.247230495532786</v>
      </c>
      <c r="L12" s="73">
        <v>0.77752237859877871</v>
      </c>
      <c r="M12" s="73">
        <v>0.15334812090587696</v>
      </c>
      <c r="N12" s="73">
        <v>2.9956947245973026E-4</v>
      </c>
    </row>
    <row r="13" spans="1:14" ht="30" customHeight="1" x14ac:dyDescent="0.25">
      <c r="A13" s="77" t="s">
        <v>39</v>
      </c>
      <c r="B13" s="93">
        <f>'SDG&amp;E 2021 DR Allocations'!B13</f>
        <v>1</v>
      </c>
      <c r="C13" s="49">
        <v>2.935746494089943E-4</v>
      </c>
      <c r="D13" s="49">
        <v>6.7988346107088939E-5</v>
      </c>
      <c r="E13" s="49">
        <v>1.0863477094766008E-3</v>
      </c>
      <c r="F13" s="49">
        <v>2.1347540301930805</v>
      </c>
      <c r="G13" s="55">
        <v>3.4062247905806968</v>
      </c>
      <c r="H13" s="55">
        <v>2.97404117084429</v>
      </c>
      <c r="I13" s="55">
        <v>5.7366107087375191</v>
      </c>
      <c r="J13" s="57">
        <v>7.7516778442138996</v>
      </c>
      <c r="K13" s="55">
        <v>9.4949267321371202</v>
      </c>
      <c r="L13" s="55">
        <v>5.2653187161611292</v>
      </c>
      <c r="M13" s="55">
        <v>0.69733673718623002</v>
      </c>
      <c r="N13" s="55">
        <v>1.3259037913113149E-4</v>
      </c>
    </row>
    <row r="14" spans="1:14" ht="15.75" x14ac:dyDescent="0.25">
      <c r="A14" s="6" t="s">
        <v>22</v>
      </c>
      <c r="B14" s="6"/>
      <c r="C14" s="58">
        <f>SUM(C7:C13)</f>
        <v>0.98859229984802011</v>
      </c>
      <c r="D14" s="58">
        <f t="shared" ref="D14:N14" si="0">SUM(D7:D13)</f>
        <v>0.84037183506713731</v>
      </c>
      <c r="E14" s="58">
        <f t="shared" si="0"/>
        <v>1.1095626172278998</v>
      </c>
      <c r="F14" s="58">
        <f t="shared" si="0"/>
        <v>3.70554794696243</v>
      </c>
      <c r="G14" s="58">
        <f t="shared" si="0"/>
        <v>8.9926104047751725</v>
      </c>
      <c r="H14" s="58">
        <f t="shared" si="0"/>
        <v>8.4416090126713765</v>
      </c>
      <c r="I14" s="58">
        <f t="shared" si="0"/>
        <v>12.711589939562431</v>
      </c>
      <c r="J14" s="59">
        <f t="shared" si="0"/>
        <v>15.553412221846468</v>
      </c>
      <c r="K14" s="58">
        <f t="shared" si="0"/>
        <v>17.997915860102463</v>
      </c>
      <c r="L14" s="58">
        <f t="shared" si="0"/>
        <v>12.060554098480001</v>
      </c>
      <c r="M14" s="58">
        <f t="shared" si="0"/>
        <v>2.0121743447864429</v>
      </c>
      <c r="N14" s="58">
        <f t="shared" si="0"/>
        <v>0.80362030501226589</v>
      </c>
    </row>
    <row r="15" spans="1:14" ht="15.75" x14ac:dyDescent="0.25">
      <c r="A15" s="4"/>
      <c r="B15" s="4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</row>
    <row r="16" spans="1:14" ht="31.5" x14ac:dyDescent="0.25">
      <c r="A16" s="30" t="s">
        <v>19</v>
      </c>
      <c r="B16" s="30" t="s">
        <v>31</v>
      </c>
      <c r="C16" s="31">
        <v>44562</v>
      </c>
      <c r="D16" s="31">
        <v>44614</v>
      </c>
      <c r="E16" s="31">
        <v>44621</v>
      </c>
      <c r="F16" s="31">
        <v>44652</v>
      </c>
      <c r="G16" s="31">
        <v>44682</v>
      </c>
      <c r="H16" s="31">
        <v>44713</v>
      </c>
      <c r="I16" s="31">
        <v>44743</v>
      </c>
      <c r="J16" s="32">
        <v>44774</v>
      </c>
      <c r="K16" s="31">
        <v>44805</v>
      </c>
      <c r="L16" s="31">
        <v>44835</v>
      </c>
      <c r="M16" s="31">
        <v>44866</v>
      </c>
      <c r="N16" s="31">
        <v>44896</v>
      </c>
    </row>
    <row r="17" spans="1:14" x14ac:dyDescent="0.25">
      <c r="A17" s="105" t="s">
        <v>1</v>
      </c>
      <c r="B17" s="98" t="str">
        <f>'SDG&amp;E 2021 DR Allocations'!B17</f>
        <v>1*</v>
      </c>
      <c r="C17" s="60">
        <v>2.097715</v>
      </c>
      <c r="D17" s="60">
        <v>2.097715</v>
      </c>
      <c r="E17" s="60">
        <v>2.097715</v>
      </c>
      <c r="F17" s="60">
        <v>2.0489679999999999</v>
      </c>
      <c r="G17" s="60">
        <v>2.0377489999999998</v>
      </c>
      <c r="H17" s="60">
        <v>2.0445180000000001</v>
      </c>
      <c r="I17" s="60">
        <v>4.0218790000000002</v>
      </c>
      <c r="J17" s="61">
        <v>3.006246</v>
      </c>
      <c r="K17" s="60">
        <v>3.5024510000000002</v>
      </c>
      <c r="L17" s="60">
        <v>2.0095100000000001</v>
      </c>
      <c r="M17" s="60">
        <v>2.0577939999999999</v>
      </c>
      <c r="N17" s="60">
        <v>2.097715</v>
      </c>
    </row>
    <row r="18" spans="1:14" x14ac:dyDescent="0.25">
      <c r="A18" s="105" t="s">
        <v>5</v>
      </c>
      <c r="B18" s="98" t="str">
        <f>'SDG&amp;E 2021 DR Allocations'!B18</f>
        <v>1*</v>
      </c>
      <c r="C18" s="60">
        <v>0</v>
      </c>
      <c r="D18" s="60">
        <v>0</v>
      </c>
      <c r="E18" s="60">
        <v>0</v>
      </c>
      <c r="F18" s="60">
        <v>0</v>
      </c>
      <c r="G18" s="60">
        <v>0</v>
      </c>
      <c r="H18" s="60">
        <v>0</v>
      </c>
      <c r="I18" s="60">
        <v>0</v>
      </c>
      <c r="J18" s="61">
        <v>-0.69032000000000004</v>
      </c>
      <c r="K18" s="60">
        <v>1.714234</v>
      </c>
      <c r="L18" s="60">
        <v>-1.081623</v>
      </c>
      <c r="M18" s="60">
        <v>0</v>
      </c>
      <c r="N18" s="60">
        <v>0</v>
      </c>
    </row>
    <row r="19" spans="1:14" x14ac:dyDescent="0.25">
      <c r="A19" s="105" t="s">
        <v>3</v>
      </c>
      <c r="B19" s="106">
        <f>'SDG&amp;E 2021 DR Allocations'!B19</f>
        <v>0</v>
      </c>
      <c r="C19" s="60">
        <v>1.2970271110534668</v>
      </c>
      <c r="D19" s="60">
        <v>1.2659457921981812</v>
      </c>
      <c r="E19" s="60">
        <v>7.0095345377922058E-2</v>
      </c>
      <c r="F19" s="60">
        <v>8.4672078490257263E-2</v>
      </c>
      <c r="G19" s="60">
        <v>1.0757105350494385</v>
      </c>
      <c r="H19" s="60">
        <v>0.7068437933921814</v>
      </c>
      <c r="I19" s="60">
        <v>1.0395063161849976</v>
      </c>
      <c r="J19" s="61">
        <v>1.1395833492279053</v>
      </c>
      <c r="K19" s="60">
        <v>1.4673997163772583</v>
      </c>
      <c r="L19" s="60">
        <v>0.91457962989807129</v>
      </c>
      <c r="M19" s="60">
        <v>1.2022178173065186</v>
      </c>
      <c r="N19" s="60">
        <v>1.3680299520492554</v>
      </c>
    </row>
    <row r="20" spans="1:14" x14ac:dyDescent="0.25">
      <c r="A20" s="105" t="s">
        <v>4</v>
      </c>
      <c r="B20" s="106">
        <f>'SDG&amp;E 2021 DR Allocations'!B20</f>
        <v>0</v>
      </c>
      <c r="C20" s="60">
        <v>4.2836441993713379</v>
      </c>
      <c r="D20" s="60">
        <v>4.3037986755371094</v>
      </c>
      <c r="E20" s="60">
        <v>2.0929036140441895</v>
      </c>
      <c r="F20" s="60">
        <v>2.0233409404754639</v>
      </c>
      <c r="G20" s="60">
        <v>3.9479765892028809</v>
      </c>
      <c r="H20" s="60">
        <v>5.2926754951477051</v>
      </c>
      <c r="I20" s="60">
        <v>6.5997929573059082</v>
      </c>
      <c r="J20" s="61">
        <v>6.9875855445861816</v>
      </c>
      <c r="K20" s="60">
        <v>8.6440753936767578</v>
      </c>
      <c r="L20" s="60">
        <v>6.1974368095397949</v>
      </c>
      <c r="M20" s="60">
        <v>4.5923504829406738</v>
      </c>
      <c r="N20" s="60">
        <v>5.0273590087890625</v>
      </c>
    </row>
    <row r="21" spans="1:14" x14ac:dyDescent="0.25">
      <c r="A21" s="105" t="s">
        <v>6</v>
      </c>
      <c r="B21" s="106">
        <f>'SDG&amp;E 2021 DR Allocations'!B21</f>
        <v>0</v>
      </c>
      <c r="C21" s="60">
        <v>1.7773239000000001</v>
      </c>
      <c r="D21" s="60">
        <v>6.6446870000000005E-2</v>
      </c>
      <c r="E21" s="60">
        <v>-0.43695160999999999</v>
      </c>
      <c r="F21" s="60">
        <v>4.0110859000000003</v>
      </c>
      <c r="G21" s="60">
        <v>3.9434486999999998</v>
      </c>
      <c r="H21" s="60">
        <v>4.2255732999999998</v>
      </c>
      <c r="I21" s="60">
        <v>8.8106322000000006</v>
      </c>
      <c r="J21" s="61">
        <v>13.040317999999999</v>
      </c>
      <c r="K21" s="60">
        <v>15.309676</v>
      </c>
      <c r="L21" s="60">
        <v>10.408105000000001</v>
      </c>
      <c r="M21" s="60">
        <v>3.7088051000000002</v>
      </c>
      <c r="N21" s="60">
        <v>2.5553734000000001</v>
      </c>
    </row>
    <row r="22" spans="1:14" x14ac:dyDescent="0.25">
      <c r="A22" s="105" t="s">
        <v>7</v>
      </c>
      <c r="B22" s="106">
        <f>'SDG&amp;E 2021 DR Allocations'!B22</f>
        <v>0</v>
      </c>
      <c r="C22" s="60">
        <v>0.10707787000000001</v>
      </c>
      <c r="D22" s="60">
        <v>0.11397152000000001</v>
      </c>
      <c r="E22" s="60">
        <v>3.940279E-2</v>
      </c>
      <c r="F22" s="60">
        <v>0.21155677000000001</v>
      </c>
      <c r="G22" s="60">
        <v>0.27679969999999998</v>
      </c>
      <c r="H22" s="60">
        <v>0.43848605000000002</v>
      </c>
      <c r="I22" s="60">
        <v>0.60715266999999995</v>
      </c>
      <c r="J22" s="61">
        <v>0.56841085999999996</v>
      </c>
      <c r="K22" s="60">
        <v>0.61505920999999997</v>
      </c>
      <c r="L22" s="60">
        <v>0.32948845999999998</v>
      </c>
      <c r="M22" s="60">
        <v>0.21211453999999999</v>
      </c>
      <c r="N22" s="60">
        <v>0.16648809000000001</v>
      </c>
    </row>
    <row r="23" spans="1:14" x14ac:dyDescent="0.25">
      <c r="A23" s="102" t="s">
        <v>8</v>
      </c>
      <c r="B23" s="98" t="str">
        <f>'SDG&amp;E 2021 DR Allocations'!B23</f>
        <v>1*</v>
      </c>
      <c r="C23" s="60">
        <v>-2.6022589539321443E-5</v>
      </c>
      <c r="D23" s="60">
        <v>-2.6022589539321443E-5</v>
      </c>
      <c r="E23" s="60">
        <v>-2.6944286146154072E-5</v>
      </c>
      <c r="F23" s="60">
        <v>-1.3271395375169439E-4</v>
      </c>
      <c r="G23" s="60">
        <v>-1.7114098130900819E-4</v>
      </c>
      <c r="H23" s="60">
        <v>-1.7051242164391276E-4</v>
      </c>
      <c r="I23" s="60">
        <v>-2.4789668924276101E-4</v>
      </c>
      <c r="J23" s="61">
        <v>-2.8843378915441135E-4</v>
      </c>
      <c r="K23" s="60">
        <v>-2.8475649555876476E-4</v>
      </c>
      <c r="L23" s="60">
        <v>-2.1002849971627022E-4</v>
      </c>
      <c r="M23" s="60">
        <v>-7.7151423644288182E-5</v>
      </c>
      <c r="N23" s="60">
        <v>-2.6022589539321443E-5</v>
      </c>
    </row>
    <row r="24" spans="1:14" x14ac:dyDescent="0.25">
      <c r="A24" s="102" t="s">
        <v>9</v>
      </c>
      <c r="B24" s="98" t="str">
        <f>'SDG&amp;E 2021 DR Allocations'!B24</f>
        <v>1*</v>
      </c>
      <c r="C24" s="60">
        <v>-3.8092844496828704E-2</v>
      </c>
      <c r="D24" s="60">
        <v>-3.808812133316164E-2</v>
      </c>
      <c r="E24" s="60">
        <v>-3.8106714754323923E-2</v>
      </c>
      <c r="F24" s="60">
        <v>-4.6489336997581621E-2</v>
      </c>
      <c r="G24" s="60">
        <v>-4.9142472864697639E-2</v>
      </c>
      <c r="H24" s="60">
        <v>-5.0358402931808488E-2</v>
      </c>
      <c r="I24" s="60">
        <v>-5.6331616164319698E-2</v>
      </c>
      <c r="J24" s="61">
        <v>-5.9033830772322826E-2</v>
      </c>
      <c r="K24" s="60">
        <v>-5.6757862961616778E-2</v>
      </c>
      <c r="L24" s="60">
        <v>-5.1538634446571807E-2</v>
      </c>
      <c r="M24" s="60">
        <v>-4.2360338438109713E-2</v>
      </c>
      <c r="N24" s="60">
        <v>-3.8089473932258144E-2</v>
      </c>
    </row>
    <row r="25" spans="1:14" x14ac:dyDescent="0.25">
      <c r="A25" s="105" t="s">
        <v>45</v>
      </c>
      <c r="B25" s="106">
        <f>'SDG&amp;E 2021 DR Allocations'!B25</f>
        <v>1</v>
      </c>
      <c r="C25" s="60">
        <v>1.0963489309553233E-4</v>
      </c>
      <c r="D25" s="60">
        <v>2.5390119554922503E-5</v>
      </c>
      <c r="E25" s="60">
        <v>7.9483587867589401E-4</v>
      </c>
      <c r="F25" s="60">
        <v>2.7632830467604463E-2</v>
      </c>
      <c r="G25" s="60">
        <v>4.8295775578221831E-2</v>
      </c>
      <c r="H25" s="60">
        <v>3.5316193688900974E-2</v>
      </c>
      <c r="I25" s="60">
        <v>7.3840744630179908E-2</v>
      </c>
      <c r="J25" s="61">
        <v>0.11128278668461662</v>
      </c>
      <c r="K25" s="60">
        <v>0.14552809730681732</v>
      </c>
      <c r="L25" s="60">
        <v>7.7993234660381827E-2</v>
      </c>
      <c r="M25" s="60">
        <v>8.4145816575030563E-3</v>
      </c>
      <c r="N25" s="60">
        <v>4.9515622652014525E-5</v>
      </c>
    </row>
    <row r="26" spans="1:14" x14ac:dyDescent="0.25">
      <c r="A26" s="102" t="s">
        <v>2</v>
      </c>
      <c r="B26" s="98" t="str">
        <f>'SDG&amp;E 2021 DR Allocations'!B26</f>
        <v>1*</v>
      </c>
      <c r="C26" s="60">
        <v>8.7986469268798828E-2</v>
      </c>
      <c r="D26" s="60">
        <v>8.3716630935668945E-2</v>
      </c>
      <c r="E26" s="60">
        <v>6.3848018646240234E-2</v>
      </c>
      <c r="F26" s="60">
        <v>6.3409566879272461E-2</v>
      </c>
      <c r="G26" s="60">
        <v>6.8120479583740234E-2</v>
      </c>
      <c r="H26" s="60">
        <v>8.1487536430358887E-2</v>
      </c>
      <c r="I26" s="60">
        <v>0.10804963111877441</v>
      </c>
      <c r="J26" s="61">
        <v>0.12021946907043457</v>
      </c>
      <c r="K26" s="60">
        <v>0.1310884952545166</v>
      </c>
      <c r="L26" s="60">
        <v>0.10129070281982422</v>
      </c>
      <c r="M26" s="60">
        <v>7.8264951705932617E-2</v>
      </c>
      <c r="N26" s="60">
        <v>9.2841148376464844E-2</v>
      </c>
    </row>
    <row r="27" spans="1:14" x14ac:dyDescent="0.25">
      <c r="A27" s="102" t="s">
        <v>47</v>
      </c>
      <c r="B27" s="98" t="str">
        <f>'SDG&amp;E 2021 DR Allocations'!B27</f>
        <v>1*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  <c r="H27" s="60">
        <v>0</v>
      </c>
      <c r="I27" s="60">
        <v>0</v>
      </c>
      <c r="J27" s="61">
        <v>0</v>
      </c>
      <c r="K27" s="60">
        <v>0</v>
      </c>
      <c r="L27" s="60">
        <v>0</v>
      </c>
      <c r="M27" s="60">
        <v>0</v>
      </c>
      <c r="N27" s="60">
        <v>0</v>
      </c>
    </row>
    <row r="28" spans="1:14" x14ac:dyDescent="0.25">
      <c r="A28" s="105" t="s">
        <v>41</v>
      </c>
      <c r="B28" s="106">
        <f>'SDG&amp;E 2021 DR Allocations'!B28</f>
        <v>1</v>
      </c>
      <c r="C28" s="60">
        <v>3.0638080090284348E-2</v>
      </c>
      <c r="D28" s="60">
        <v>2.3734984919428825E-2</v>
      </c>
      <c r="E28" s="60">
        <v>2.6789132505655289E-2</v>
      </c>
      <c r="F28" s="60">
        <v>2.875044196844101E-2</v>
      </c>
      <c r="G28" s="60">
        <v>2.903774194419384E-2</v>
      </c>
      <c r="H28" s="60">
        <v>3.128809854388237E-2</v>
      </c>
      <c r="I28" s="60">
        <v>3.791770339012146E-2</v>
      </c>
      <c r="J28" s="61">
        <v>3.8366209715604782E-2</v>
      </c>
      <c r="K28" s="60">
        <v>3.8064170628786087E-2</v>
      </c>
      <c r="L28" s="60">
        <v>2.7115197852253914E-2</v>
      </c>
      <c r="M28" s="60">
        <v>3.1526219099760056E-2</v>
      </c>
      <c r="N28" s="60">
        <v>3.347846120595932E-2</v>
      </c>
    </row>
    <row r="29" spans="1:14" ht="31.5" x14ac:dyDescent="0.25">
      <c r="A29" s="7" t="s">
        <v>23</v>
      </c>
      <c r="B29" s="28"/>
      <c r="C29" s="63">
        <f>SUM(C17:C28)</f>
        <v>9.6434033975906139</v>
      </c>
      <c r="D29" s="63">
        <f t="shared" ref="D29:N29" si="1">SUM(D17:D28)</f>
        <v>7.9172407197872428</v>
      </c>
      <c r="E29" s="63">
        <f t="shared" si="1"/>
        <v>3.9164634674122127</v>
      </c>
      <c r="F29" s="63">
        <f t="shared" si="1"/>
        <v>8.4527944773297055</v>
      </c>
      <c r="G29" s="63">
        <f t="shared" si="1"/>
        <v>11.377824907512467</v>
      </c>
      <c r="H29" s="63">
        <f t="shared" si="1"/>
        <v>12.805659551849578</v>
      </c>
      <c r="I29" s="63">
        <f t="shared" si="1"/>
        <v>21.242191709776417</v>
      </c>
      <c r="J29" s="64">
        <f t="shared" si="1"/>
        <v>24.262369954723265</v>
      </c>
      <c r="K29" s="63">
        <f t="shared" si="1"/>
        <v>31.510533463786956</v>
      </c>
      <c r="L29" s="63">
        <f t="shared" si="1"/>
        <v>18.932147371824041</v>
      </c>
      <c r="M29" s="63">
        <f t="shared" si="1"/>
        <v>11.849050202848634</v>
      </c>
      <c r="N29" s="63">
        <f t="shared" si="1"/>
        <v>11.303219079521599</v>
      </c>
    </row>
    <row r="30" spans="1:14" ht="15.75" x14ac:dyDescent="0.25">
      <c r="A30" s="20"/>
      <c r="B30" s="29"/>
      <c r="C30" s="76"/>
      <c r="D30" s="76"/>
      <c r="E30" s="76"/>
      <c r="F30" s="76"/>
      <c r="G30" s="76"/>
      <c r="H30" s="76"/>
      <c r="I30" s="76"/>
      <c r="J30" s="76"/>
      <c r="K30" s="76"/>
      <c r="L30" s="76"/>
      <c r="M30" s="76"/>
      <c r="N30" s="76"/>
    </row>
    <row r="31" spans="1:14" ht="15.75" x14ac:dyDescent="0.25">
      <c r="A31" s="7" t="s">
        <v>15</v>
      </c>
      <c r="B31" s="28"/>
      <c r="C31" s="63">
        <f>SUM(C14,C29)</f>
        <v>10.631995697438635</v>
      </c>
      <c r="D31" s="63">
        <f t="shared" ref="D31:N31" si="2">SUM(D14,D29)</f>
        <v>8.7576125548543793</v>
      </c>
      <c r="E31" s="63">
        <f t="shared" si="2"/>
        <v>5.0260260846401126</v>
      </c>
      <c r="F31" s="63">
        <f t="shared" si="2"/>
        <v>12.158342424292135</v>
      </c>
      <c r="G31" s="63">
        <f t="shared" si="2"/>
        <v>20.37043531228764</v>
      </c>
      <c r="H31" s="63">
        <f t="shared" si="2"/>
        <v>21.247268564520954</v>
      </c>
      <c r="I31" s="63">
        <f t="shared" si="2"/>
        <v>33.95378164933885</v>
      </c>
      <c r="J31" s="64">
        <f t="shared" si="2"/>
        <v>39.815782176569734</v>
      </c>
      <c r="K31" s="63">
        <f t="shared" si="2"/>
        <v>49.508449323889423</v>
      </c>
      <c r="L31" s="63">
        <f t="shared" si="2"/>
        <v>30.992701470304041</v>
      </c>
      <c r="M31" s="63">
        <f t="shared" si="2"/>
        <v>13.861224547635077</v>
      </c>
      <c r="N31" s="63">
        <f t="shared" si="2"/>
        <v>12.106839384533865</v>
      </c>
    </row>
    <row r="32" spans="1:14" s="46" customFormat="1" x14ac:dyDescent="0.25">
      <c r="C32" s="62"/>
      <c r="D32" s="62"/>
      <c r="E32" s="62"/>
      <c r="F32" s="62"/>
      <c r="G32" s="62"/>
      <c r="H32" s="62"/>
      <c r="I32" s="62"/>
      <c r="J32" s="62"/>
      <c r="K32" s="62"/>
      <c r="L32" s="62"/>
      <c r="M32" s="62"/>
      <c r="N32" s="62"/>
    </row>
    <row r="33" spans="1:14" s="46" customFormat="1" x14ac:dyDescent="0.25">
      <c r="A33" s="112"/>
      <c r="B33" s="112"/>
    </row>
    <row r="34" spans="1:14" x14ac:dyDescent="0.25">
      <c r="A34" s="109" t="s">
        <v>42</v>
      </c>
      <c r="B34" s="109"/>
      <c r="C34" s="109"/>
      <c r="D34" s="109"/>
      <c r="E34" s="109"/>
      <c r="F34" s="109"/>
      <c r="G34" s="109"/>
      <c r="H34" s="109"/>
      <c r="I34" s="109"/>
      <c r="J34" s="109"/>
      <c r="K34" s="109"/>
      <c r="L34" s="109"/>
      <c r="M34" s="109"/>
      <c r="N34" s="109"/>
    </row>
    <row r="35" spans="1:14" x14ac:dyDescent="0.25">
      <c r="A35" s="109" t="s">
        <v>43</v>
      </c>
      <c r="B35" s="109"/>
      <c r="C35" s="109"/>
      <c r="D35" s="109"/>
      <c r="E35" s="109"/>
      <c r="F35" s="109"/>
      <c r="G35" s="109"/>
      <c r="H35" s="109"/>
      <c r="I35" s="109"/>
      <c r="J35" s="109"/>
      <c r="K35" s="109"/>
      <c r="L35" s="109"/>
      <c r="M35" s="109"/>
      <c r="N35" s="109"/>
    </row>
    <row r="36" spans="1:14" x14ac:dyDescent="0.25">
      <c r="A36" s="100" t="s">
        <v>46</v>
      </c>
    </row>
  </sheetData>
  <mergeCells count="7">
    <mergeCell ref="A35:N35"/>
    <mergeCell ref="A1:N1"/>
    <mergeCell ref="A2:N2"/>
    <mergeCell ref="A3:N3"/>
    <mergeCell ref="A4:N4"/>
    <mergeCell ref="A34:N34"/>
    <mergeCell ref="A33:B33"/>
  </mergeCells>
  <pageMargins left="0.75" right="0.75" top="1" bottom="1" header="0.5" footer="0.5"/>
  <pageSetup orientation="portrait" horizontalDpi="4294967292" verticalDpi="4294967292"/>
  <ignoredErrors>
    <ignoredError sqref="C14:N14 C29:N29" formulaRange="1"/>
  </ignoredErrors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36"/>
  <sheetViews>
    <sheetView workbookViewId="0">
      <selection activeCell="A2" sqref="A2:N2"/>
    </sheetView>
  </sheetViews>
  <sheetFormatPr defaultColWidth="11.42578125" defaultRowHeight="15" x14ac:dyDescent="0.25"/>
  <cols>
    <col min="1" max="1" width="64.28515625" customWidth="1"/>
    <col min="2" max="2" width="14.5703125" customWidth="1"/>
  </cols>
  <sheetData>
    <row r="1" spans="1:14" ht="15.75" x14ac:dyDescent="0.25">
      <c r="A1" s="116" t="s">
        <v>36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</row>
    <row r="2" spans="1:14" x14ac:dyDescent="0.25">
      <c r="A2" s="117" t="s">
        <v>33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</row>
    <row r="3" spans="1:14" x14ac:dyDescent="0.25">
      <c r="A3" s="117" t="s">
        <v>35</v>
      </c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</row>
    <row r="4" spans="1:14" x14ac:dyDescent="0.25">
      <c r="A4" s="117" t="s">
        <v>28</v>
      </c>
      <c r="B4" s="117"/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7"/>
    </row>
    <row r="5" spans="1:14" ht="31.5" x14ac:dyDescent="0.25">
      <c r="A5" s="22" t="s">
        <v>34</v>
      </c>
      <c r="B5" s="22" t="s">
        <v>29</v>
      </c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7" spans="1:14" ht="31.5" x14ac:dyDescent="0.25">
      <c r="A7" s="30" t="s">
        <v>21</v>
      </c>
      <c r="B7" s="30" t="s">
        <v>31</v>
      </c>
      <c r="C7" s="31">
        <v>44562</v>
      </c>
      <c r="D7" s="31">
        <v>44593</v>
      </c>
      <c r="E7" s="31">
        <v>44621</v>
      </c>
      <c r="F7" s="31">
        <v>44652</v>
      </c>
      <c r="G7" s="31">
        <v>44682</v>
      </c>
      <c r="H7" s="31">
        <v>44713</v>
      </c>
      <c r="I7" s="31">
        <v>44743</v>
      </c>
      <c r="J7" s="32">
        <v>44774</v>
      </c>
      <c r="K7" s="31">
        <v>44805</v>
      </c>
      <c r="L7" s="31">
        <v>44835</v>
      </c>
      <c r="M7" s="31">
        <v>44866</v>
      </c>
      <c r="N7" s="31">
        <v>44896</v>
      </c>
    </row>
    <row r="8" spans="1:14" x14ac:dyDescent="0.25">
      <c r="A8" s="12" t="s">
        <v>0</v>
      </c>
      <c r="B8" s="87">
        <f>'SDG&amp;E 2022 DR Allocations'!B7</f>
        <v>1</v>
      </c>
      <c r="C8" s="49">
        <f>$B$5*'SDG&amp;E 2022 DR Allocations'!C7</f>
        <v>1.0824484353065491</v>
      </c>
      <c r="D8" s="55">
        <f>$B$5*'SDG&amp;E 2022 DR Allocations'!D7</f>
        <v>0.92080465984344495</v>
      </c>
      <c r="E8" s="55">
        <f>$B$5*'SDG&amp;E 2022 DR Allocations'!E7</f>
        <v>1.210985689163208</v>
      </c>
      <c r="F8" s="55">
        <f>$B$5*'SDG&amp;E 2022 DR Allocations'!F7</f>
        <v>1.1069371252059936</v>
      </c>
      <c r="G8" s="55">
        <f>$B$5*'SDG&amp;E 2022 DR Allocations'!G7</f>
        <v>1.0726597533226014</v>
      </c>
      <c r="H8" s="55">
        <f>$B$5*'SDG&amp;E 2022 DR Allocations'!H7</f>
        <v>1.2733451108932496</v>
      </c>
      <c r="I8" s="55">
        <f>$B$5*'SDG&amp;E 2022 DR Allocations'!I7</f>
        <v>1.2047716836929323</v>
      </c>
      <c r="J8" s="57">
        <f>$B$5*'SDG&amp;E 2022 DR Allocations'!J7</f>
        <v>1.1972906017303468</v>
      </c>
      <c r="K8" s="55">
        <f>$B$5*'SDG&amp;E 2022 DR Allocations'!K7</f>
        <v>1.3222878675460816</v>
      </c>
      <c r="L8" s="55">
        <f>$B$5*'SDG&amp;E 2022 DR Allocations'!L7</f>
        <v>1.1283557872772219</v>
      </c>
      <c r="M8" s="55">
        <f>$B$5*'SDG&amp;E 2022 DR Allocations'!M7</f>
        <v>1.2729924774169923</v>
      </c>
      <c r="N8" s="55">
        <f>$B$5*'SDG&amp;E 2022 DR Allocations'!N7</f>
        <v>0.88029420709609996</v>
      </c>
    </row>
    <row r="9" spans="1:14" x14ac:dyDescent="0.25">
      <c r="A9" s="13" t="s">
        <v>10</v>
      </c>
      <c r="B9" s="92">
        <f>'SDG&amp;E 2022 DR Allocations'!B8</f>
        <v>1</v>
      </c>
      <c r="C9" s="52">
        <f>$B$5*'SDG&amp;E 2022 DR Allocations'!C8</f>
        <v>0</v>
      </c>
      <c r="D9" s="52">
        <f>$B$5*'SDG&amp;E 2022 DR Allocations'!D8</f>
        <v>0</v>
      </c>
      <c r="E9" s="52">
        <f>$B$5*'SDG&amp;E 2022 DR Allocations'!E8</f>
        <v>0</v>
      </c>
      <c r="F9" s="52">
        <f>$B$5*'SDG&amp;E 2022 DR Allocations'!F8</f>
        <v>0</v>
      </c>
      <c r="G9" s="53">
        <f>$B$5*'SDG&amp;E 2022 DR Allocations'!G8</f>
        <v>3.6782779280000004</v>
      </c>
      <c r="H9" s="53">
        <f>$B$5*'SDG&amp;E 2022 DR Allocations'!H8</f>
        <v>3.6782779280000004</v>
      </c>
      <c r="I9" s="53">
        <f>$B$5*'SDG&amp;E 2022 DR Allocations'!I8</f>
        <v>3.6782779280000004</v>
      </c>
      <c r="J9" s="54">
        <f>$B$5*'SDG&amp;E 2022 DR Allocations'!J8</f>
        <v>3.6782779280000004</v>
      </c>
      <c r="K9" s="53">
        <f>$B$5*'SDG&amp;E 2022 DR Allocations'!K8</f>
        <v>3.6782779280000004</v>
      </c>
      <c r="L9" s="53">
        <f>$B$5*'SDG&amp;E 2022 DR Allocations'!L8</f>
        <v>3.6782779280000004</v>
      </c>
      <c r="M9" s="53">
        <f>$B$5*'SDG&amp;E 2022 DR Allocations'!M8</f>
        <v>0</v>
      </c>
      <c r="N9" s="53">
        <f>$B$5*'SDG&amp;E 2022 DR Allocations'!N8</f>
        <v>0</v>
      </c>
    </row>
    <row r="10" spans="1:14" x14ac:dyDescent="0.25">
      <c r="A10" s="12" t="s">
        <v>11</v>
      </c>
      <c r="B10" s="87">
        <f>'SDG&amp;E 2022 DR Allocations'!B9</f>
        <v>1</v>
      </c>
      <c r="C10" s="49">
        <f>$B$5*'SDG&amp;E 2022 DR Allocations'!C9</f>
        <v>0</v>
      </c>
      <c r="D10" s="49">
        <f>$B$5*'SDG&amp;E 2022 DR Allocations'!D9</f>
        <v>0</v>
      </c>
      <c r="E10" s="49">
        <f>$B$5*'SDG&amp;E 2022 DR Allocations'!E9</f>
        <v>0</v>
      </c>
      <c r="F10" s="49">
        <f>$B$5*'SDG&amp;E 2022 DR Allocations'!F9</f>
        <v>0</v>
      </c>
      <c r="G10" s="56">
        <f>$B$5*'SDG&amp;E 2022 DR Allocations'!G9</f>
        <v>0.23606371360000003</v>
      </c>
      <c r="H10" s="55">
        <f>$B$5*'SDG&amp;E 2022 DR Allocations'!H9</f>
        <v>0.23962461760000003</v>
      </c>
      <c r="I10" s="55">
        <f>$B$5*'SDG&amp;E 2022 DR Allocations'!I9</f>
        <v>0.23606371360000003</v>
      </c>
      <c r="J10" s="57">
        <f>$B$5*'SDG&amp;E 2022 DR Allocations'!J9</f>
        <v>0.23606371360000003</v>
      </c>
      <c r="K10" s="55">
        <f>$B$5*'SDG&amp;E 2022 DR Allocations'!K9</f>
        <v>0.23606371360000003</v>
      </c>
      <c r="L10" s="55">
        <f>$B$5*'SDG&amp;E 2022 DR Allocations'!L9</f>
        <v>0.23606371360000003</v>
      </c>
      <c r="M10" s="55">
        <f>$B$5*'SDG&amp;E 2022 DR Allocations'!M9</f>
        <v>0</v>
      </c>
      <c r="N10" s="55">
        <f>$B$5*'SDG&amp;E 2022 DR Allocations'!N9</f>
        <v>0</v>
      </c>
    </row>
    <row r="11" spans="1:14" ht="30" x14ac:dyDescent="0.25">
      <c r="A11" s="13" t="s">
        <v>12</v>
      </c>
      <c r="B11" s="92">
        <f>'SDG&amp;E 2022 DR Allocations'!B10</f>
        <v>1</v>
      </c>
      <c r="C11" s="52">
        <f>$B$5*'SDG&amp;E 2022 DR Allocations'!C10</f>
        <v>0</v>
      </c>
      <c r="D11" s="52">
        <f>$B$5*'SDG&amp;E 2022 DR Allocations'!D10</f>
        <v>0</v>
      </c>
      <c r="E11" s="52">
        <f>$B$5*'SDG&amp;E 2022 DR Allocations'!E10</f>
        <v>0</v>
      </c>
      <c r="F11" s="52">
        <f>$B$5*'SDG&amp;E 2022 DR Allocations'!F10</f>
        <v>0.19943364</v>
      </c>
      <c r="G11" s="53">
        <f>$B$5*'SDG&amp;E 2022 DR Allocations'!G10</f>
        <v>0.28439545040000003</v>
      </c>
      <c r="H11" s="53">
        <f>$B$5*'SDG&amp;E 2022 DR Allocations'!H10</f>
        <v>0.21889213360000004</v>
      </c>
      <c r="I11" s="53">
        <f>$B$5*'SDG&amp;E 2022 DR Allocations'!I10</f>
        <v>0.44851958720000007</v>
      </c>
      <c r="J11" s="54">
        <f>$B$5*'SDG&amp;E 2022 DR Allocations'!J10</f>
        <v>0.5481273552</v>
      </c>
      <c r="K11" s="53">
        <f>$B$5*'SDG&amp;E 2022 DR Allocations'!K10</f>
        <v>0.65817320800000012</v>
      </c>
      <c r="L11" s="53">
        <f>$B$5*'SDG&amp;E 2022 DR Allocations'!L10</f>
        <v>0.4440133832</v>
      </c>
      <c r="M11" s="53">
        <f>$B$5*'SDG&amp;E 2022 DR Allocations'!M10</f>
        <v>0</v>
      </c>
      <c r="N11" s="53">
        <f>$B$5*'SDG&amp;E 2022 DR Allocations'!N10</f>
        <v>0</v>
      </c>
    </row>
    <row r="12" spans="1:14" ht="30" x14ac:dyDescent="0.25">
      <c r="A12" s="48" t="s">
        <v>13</v>
      </c>
      <c r="B12" s="87">
        <f>'SDG&amp;E 2022 DR Allocations'!B11</f>
        <v>1</v>
      </c>
      <c r="C12" s="70">
        <f>$B$5*'SDG&amp;E 2022 DR Allocations'!C11</f>
        <v>0</v>
      </c>
      <c r="D12" s="70">
        <f>$B$5*'SDG&amp;E 2022 DR Allocations'!D11</f>
        <v>0</v>
      </c>
      <c r="E12" s="70">
        <f>$B$5*'SDG&amp;E 2022 DR Allocations'!E11</f>
        <v>0</v>
      </c>
      <c r="F12" s="70">
        <f>$B$5*'SDG&amp;E 2022 DR Allocations'!F11</f>
        <v>0</v>
      </c>
      <c r="G12" s="71">
        <f>$B$5*'SDG&amp;E 2022 DR Allocations'!G11</f>
        <v>0.24960479360000001</v>
      </c>
      <c r="H12" s="71">
        <f>$B$5*'SDG&amp;E 2022 DR Allocations'!H11</f>
        <v>2.2631194400000002E-2</v>
      </c>
      <c r="I12" s="71">
        <f>$B$5*'SDG&amp;E 2022 DR Allocations'!I11</f>
        <v>1.1126142640000001</v>
      </c>
      <c r="J12" s="54">
        <f>$B$5*'SDG&amp;E 2022 DR Allocations'!J11</f>
        <v>1.6840127680000001</v>
      </c>
      <c r="K12" s="71">
        <f>$B$5*'SDG&amp;E 2022 DR Allocations'!K11</f>
        <v>2.0575087440000002</v>
      </c>
      <c r="L12" s="71">
        <f>$B$5*'SDG&amp;E 2022 DR Allocations'!L11</f>
        <v>1.1087026400000002</v>
      </c>
      <c r="M12" s="71">
        <f>$B$5*'SDG&amp;E 2022 DR Allocations'!M11</f>
        <v>0</v>
      </c>
      <c r="N12" s="71">
        <f>$B$5*'SDG&amp;E 2022 DR Allocations'!N11</f>
        <v>0</v>
      </c>
    </row>
    <row r="13" spans="1:14" ht="30" x14ac:dyDescent="0.25">
      <c r="A13" s="47" t="s">
        <v>38</v>
      </c>
      <c r="B13" s="92">
        <f>'SDG&amp;E 2022 DR Allocations'!B12</f>
        <v>1</v>
      </c>
      <c r="C13" s="72">
        <f>$B$5*'SDG&amp;E 2022 DR Allocations'!C12</f>
        <v>7.269675111286441E-4</v>
      </c>
      <c r="D13" s="72">
        <f>$B$5*'SDG&amp;E 2022 DR Allocations'!D12</f>
        <v>1.6835616280425476E-4</v>
      </c>
      <c r="E13" s="72">
        <f>$B$5*'SDG&amp;E 2022 DR Allocations'!E12</f>
        <v>3.9043022289836772E-3</v>
      </c>
      <c r="F13" s="73">
        <f>$B$5*'SDG&amp;E 2022 DR Allocations'!F12</f>
        <v>0.41521936757321332</v>
      </c>
      <c r="G13" s="73">
        <f>$B$5*'SDG&amp;E 2022 DR Allocations'!G12</f>
        <v>0.60167699423454379</v>
      </c>
      <c r="H13" s="73">
        <f>$B$5*'SDG&amp;E 2022 DR Allocations'!H12</f>
        <v>0.55968337014923675</v>
      </c>
      <c r="I13" s="73">
        <f>$B$5*'SDG&amp;E 2022 DR Allocations'!I12</f>
        <v>0.96433006049117209</v>
      </c>
      <c r="J13" s="57">
        <f>$B$5*'SDG&amp;E 2022 DR Allocations'!J12</f>
        <v>1.2069285113549493</v>
      </c>
      <c r="K13" s="73">
        <f>$B$5*'SDG&amp;E 2022 DR Allocations'!K12</f>
        <v>1.3669646231039336</v>
      </c>
      <c r="L13" s="73">
        <f>$B$5*'SDG&amp;E 2022 DR Allocations'!L12</f>
        <v>0.85216452694426148</v>
      </c>
      <c r="M13" s="73">
        <f>$B$5*'SDG&amp;E 2022 DR Allocations'!M12</f>
        <v>0.16806954051284118</v>
      </c>
      <c r="N13" s="73">
        <f>$B$5*'SDG&amp;E 2022 DR Allocations'!N12</f>
        <v>3.2832814181586441E-4</v>
      </c>
    </row>
    <row r="14" spans="1:14" ht="30" x14ac:dyDescent="0.25">
      <c r="A14" s="48" t="s">
        <v>39</v>
      </c>
      <c r="B14" s="93">
        <f>'SDG&amp;E 2022 DR Allocations'!B13</f>
        <v>1</v>
      </c>
      <c r="C14" s="49">
        <f>$B$5*'SDG&amp;E 2022 DR Allocations'!C13</f>
        <v>3.2175781575225778E-4</v>
      </c>
      <c r="D14" s="49">
        <f>$B$5*'SDG&amp;E 2022 DR Allocations'!D13</f>
        <v>7.4515227333369483E-5</v>
      </c>
      <c r="E14" s="49">
        <f>$B$5*'SDG&amp;E 2022 DR Allocations'!E13</f>
        <v>1.1906370895863546E-3</v>
      </c>
      <c r="F14" s="49">
        <f>$B$5*'SDG&amp;E 2022 DR Allocations'!F13</f>
        <v>2.3396904170916164</v>
      </c>
      <c r="G14" s="55">
        <f>$B$5*'SDG&amp;E 2022 DR Allocations'!G13</f>
        <v>3.7332223704764442</v>
      </c>
      <c r="H14" s="55">
        <f>$B$5*'SDG&amp;E 2022 DR Allocations'!H13</f>
        <v>3.2595491232453422</v>
      </c>
      <c r="I14" s="55">
        <f>$B$5*'SDG&amp;E 2022 DR Allocations'!I13</f>
        <v>6.2873253367763215</v>
      </c>
      <c r="J14" s="57">
        <f>$B$5*'SDG&amp;E 2022 DR Allocations'!J13</f>
        <v>8.4958389172584354</v>
      </c>
      <c r="K14" s="55">
        <f>$B$5*'SDG&amp;E 2022 DR Allocations'!K13</f>
        <v>10.406439698422284</v>
      </c>
      <c r="L14" s="55">
        <f>$B$5*'SDG&amp;E 2022 DR Allocations'!L13</f>
        <v>5.7707893129125978</v>
      </c>
      <c r="M14" s="55">
        <f>$B$5*'SDG&amp;E 2022 DR Allocations'!M13</f>
        <v>0.76428106395610818</v>
      </c>
      <c r="N14" s="55">
        <f>$B$5*'SDG&amp;E 2022 DR Allocations'!N13</f>
        <v>1.4531905552772013E-4</v>
      </c>
    </row>
    <row r="15" spans="1:14" ht="31.5" x14ac:dyDescent="0.25">
      <c r="A15" s="6" t="s">
        <v>22</v>
      </c>
      <c r="B15" s="6"/>
      <c r="C15" s="58">
        <f>SUM(C8:C14)</f>
        <v>1.0834971606334298</v>
      </c>
      <c r="D15" s="58">
        <f t="shared" ref="D15:N15" si="0">SUM(D8:D14)</f>
        <v>0.92104753123358263</v>
      </c>
      <c r="E15" s="58">
        <f t="shared" si="0"/>
        <v>1.2160806284817782</v>
      </c>
      <c r="F15" s="58">
        <f t="shared" si="0"/>
        <v>4.0612805498708235</v>
      </c>
      <c r="G15" s="58">
        <f t="shared" si="0"/>
        <v>9.8559010036335906</v>
      </c>
      <c r="H15" s="58">
        <f t="shared" si="0"/>
        <v>9.2520034778878291</v>
      </c>
      <c r="I15" s="58">
        <f t="shared" si="0"/>
        <v>13.931902573760427</v>
      </c>
      <c r="J15" s="59">
        <f t="shared" si="0"/>
        <v>17.04653979514373</v>
      </c>
      <c r="K15" s="58">
        <f t="shared" si="0"/>
        <v>19.725715782672303</v>
      </c>
      <c r="L15" s="58">
        <f t="shared" si="0"/>
        <v>13.218367291934083</v>
      </c>
      <c r="M15" s="58">
        <f t="shared" si="0"/>
        <v>2.2053430818859416</v>
      </c>
      <c r="N15" s="58">
        <f t="shared" si="0"/>
        <v>0.88076785429344351</v>
      </c>
    </row>
    <row r="16" spans="1:14" ht="15.75" x14ac:dyDescent="0.25">
      <c r="A16" s="4"/>
      <c r="B16" s="4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</row>
    <row r="17" spans="1:14" ht="31.5" x14ac:dyDescent="0.25">
      <c r="A17" s="30" t="s">
        <v>19</v>
      </c>
      <c r="B17" s="30" t="s">
        <v>31</v>
      </c>
      <c r="C17" s="31">
        <v>44562</v>
      </c>
      <c r="D17" s="31">
        <v>44614</v>
      </c>
      <c r="E17" s="31">
        <v>44621</v>
      </c>
      <c r="F17" s="31">
        <v>44652</v>
      </c>
      <c r="G17" s="31">
        <v>44682</v>
      </c>
      <c r="H17" s="31">
        <v>44713</v>
      </c>
      <c r="I17" s="31">
        <v>44743</v>
      </c>
      <c r="J17" s="32">
        <v>44774</v>
      </c>
      <c r="K17" s="31">
        <v>44805</v>
      </c>
      <c r="L17" s="31">
        <v>44835</v>
      </c>
      <c r="M17" s="31">
        <v>44866</v>
      </c>
      <c r="N17" s="31">
        <v>44896</v>
      </c>
    </row>
    <row r="18" spans="1:14" x14ac:dyDescent="0.25">
      <c r="A18" s="42" t="s">
        <v>1</v>
      </c>
      <c r="B18" s="94" t="str">
        <f>'SDG&amp;E 2022 DR Allocations'!B17</f>
        <v>1*</v>
      </c>
      <c r="C18" s="74">
        <f>$B$5*'SDG&amp;E 2022 DR Allocations'!C17</f>
        <v>2.29909564</v>
      </c>
      <c r="D18" s="74">
        <f>$B$5*'SDG&amp;E 2022 DR Allocations'!D17</f>
        <v>2.29909564</v>
      </c>
      <c r="E18" s="74">
        <f>$B$5*'SDG&amp;E 2022 DR Allocations'!E17</f>
        <v>2.29909564</v>
      </c>
      <c r="F18" s="74">
        <f>$B$5*'SDG&amp;E 2022 DR Allocations'!F17</f>
        <v>2.2456689280000002</v>
      </c>
      <c r="G18" s="74">
        <f>$B$5*'SDG&amp;E 2022 DR Allocations'!G17</f>
        <v>2.2333729039999999</v>
      </c>
      <c r="H18" s="74">
        <f>$B$5*'SDG&amp;E 2022 DR Allocations'!H17</f>
        <v>2.240791728</v>
      </c>
      <c r="I18" s="74">
        <f>$B$5*'SDG&amp;E 2022 DR Allocations'!I17</f>
        <v>4.4079793840000008</v>
      </c>
      <c r="J18" s="61">
        <f>$B$5*'SDG&amp;E 2022 DR Allocations'!J17</f>
        <v>3.2948456160000004</v>
      </c>
      <c r="K18" s="74">
        <f>$B$5*'SDG&amp;E 2022 DR Allocations'!K17</f>
        <v>3.8386862960000006</v>
      </c>
      <c r="L18" s="74">
        <f>$B$5*'SDG&amp;E 2022 DR Allocations'!L17</f>
        <v>2.2024229600000003</v>
      </c>
      <c r="M18" s="74">
        <f>$B$5*'SDG&amp;E 2022 DR Allocations'!M17</f>
        <v>2.2553422240000001</v>
      </c>
      <c r="N18" s="74">
        <f>$B$5*'SDG&amp;E 2022 DR Allocations'!N17</f>
        <v>2.29909564</v>
      </c>
    </row>
    <row r="19" spans="1:14" x14ac:dyDescent="0.25">
      <c r="A19" s="44" t="s">
        <v>5</v>
      </c>
      <c r="B19" s="45" t="str">
        <f>'SDG&amp;E 2022 DR Allocations'!B18</f>
        <v>1*</v>
      </c>
      <c r="C19" s="75">
        <f>$B$5*'SDG&amp;E 2022 DR Allocations'!C18</f>
        <v>0</v>
      </c>
      <c r="D19" s="75">
        <f>$B$5*'SDG&amp;E 2022 DR Allocations'!D18</f>
        <v>0</v>
      </c>
      <c r="E19" s="75">
        <f>$B$5*'SDG&amp;E 2022 DR Allocations'!E18</f>
        <v>0</v>
      </c>
      <c r="F19" s="75">
        <f>$B$5*'SDG&amp;E 2022 DR Allocations'!F18</f>
        <v>0</v>
      </c>
      <c r="G19" s="75">
        <f>$B$5*'SDG&amp;E 2022 DR Allocations'!G18</f>
        <v>0</v>
      </c>
      <c r="H19" s="75">
        <f>$B$5*'SDG&amp;E 2022 DR Allocations'!H18</f>
        <v>0</v>
      </c>
      <c r="I19" s="75">
        <f>$B$5*'SDG&amp;E 2022 DR Allocations'!I18</f>
        <v>0</v>
      </c>
      <c r="J19" s="61">
        <f>$B$5*'SDG&amp;E 2022 DR Allocations'!J18</f>
        <v>-0.75659072000000016</v>
      </c>
      <c r="K19" s="75">
        <f>$B$5*'SDG&amp;E 2022 DR Allocations'!K18</f>
        <v>1.8788004640000002</v>
      </c>
      <c r="L19" s="75">
        <f>$B$5*'SDG&amp;E 2022 DR Allocations'!L18</f>
        <v>-1.1854588080000001</v>
      </c>
      <c r="M19" s="75">
        <f>$B$5*'SDG&amp;E 2022 DR Allocations'!M18</f>
        <v>0</v>
      </c>
      <c r="N19" s="75">
        <f>$B$5*'SDG&amp;E 2022 DR Allocations'!N18</f>
        <v>0</v>
      </c>
    </row>
    <row r="20" spans="1:14" x14ac:dyDescent="0.25">
      <c r="A20" s="42" t="s">
        <v>3</v>
      </c>
      <c r="B20" s="103">
        <f>'SDG&amp;E 2022 DR Allocations'!B19</f>
        <v>0</v>
      </c>
      <c r="C20" s="74">
        <f>$B$5*'SDG&amp;E 2022 DR Allocations'!C19</f>
        <v>1.4215417137145998</v>
      </c>
      <c r="D20" s="74">
        <f>$B$5*'SDG&amp;E 2022 DR Allocations'!D19</f>
        <v>1.3874765882492066</v>
      </c>
      <c r="E20" s="74">
        <f>$B$5*'SDG&amp;E 2022 DR Allocations'!E19</f>
        <v>7.6824498534202576E-2</v>
      </c>
      <c r="F20" s="74">
        <f>$B$5*'SDG&amp;E 2022 DR Allocations'!F19</f>
        <v>9.2800598025321965E-2</v>
      </c>
      <c r="G20" s="74">
        <f>$B$5*'SDG&amp;E 2022 DR Allocations'!G19</f>
        <v>1.1789787464141848</v>
      </c>
      <c r="H20" s="74">
        <f>$B$5*'SDG&amp;E 2022 DR Allocations'!H19</f>
        <v>0.77470079755783083</v>
      </c>
      <c r="I20" s="74">
        <f>$B$5*'SDG&amp;E 2022 DR Allocations'!I19</f>
        <v>1.1392989225387573</v>
      </c>
      <c r="J20" s="61">
        <f>$B$5*'SDG&amp;E 2022 DR Allocations'!J19</f>
        <v>1.2489833507537842</v>
      </c>
      <c r="K20" s="74">
        <f>$B$5*'SDG&amp;E 2022 DR Allocations'!K19</f>
        <v>1.6082700891494752</v>
      </c>
      <c r="L20" s="74">
        <f>$B$5*'SDG&amp;E 2022 DR Allocations'!L19</f>
        <v>1.0023792743682862</v>
      </c>
      <c r="M20" s="74">
        <f>$B$5*'SDG&amp;E 2022 DR Allocations'!M19</f>
        <v>1.3176307277679444</v>
      </c>
      <c r="N20" s="74">
        <f>$B$5*'SDG&amp;E 2022 DR Allocations'!N19</f>
        <v>1.499360827445984</v>
      </c>
    </row>
    <row r="21" spans="1:14" x14ac:dyDescent="0.25">
      <c r="A21" s="44" t="s">
        <v>4</v>
      </c>
      <c r="B21" s="104">
        <f>'SDG&amp;E 2022 DR Allocations'!B20</f>
        <v>0</v>
      </c>
      <c r="C21" s="75">
        <f>$B$5*'SDG&amp;E 2022 DR Allocations'!C20</f>
        <v>4.6948740425109863</v>
      </c>
      <c r="D21" s="75">
        <f>$B$5*'SDG&amp;E 2022 DR Allocations'!D20</f>
        <v>4.7169633483886724</v>
      </c>
      <c r="E21" s="75">
        <f>$B$5*'SDG&amp;E 2022 DR Allocations'!E20</f>
        <v>2.293822360992432</v>
      </c>
      <c r="F21" s="75">
        <f>$B$5*'SDG&amp;E 2022 DR Allocations'!F20</f>
        <v>2.2175816707611085</v>
      </c>
      <c r="G21" s="75">
        <f>$B$5*'SDG&amp;E 2022 DR Allocations'!G20</f>
        <v>4.3269823417663575</v>
      </c>
      <c r="H21" s="75">
        <f>$B$5*'SDG&amp;E 2022 DR Allocations'!H20</f>
        <v>5.8007723426818849</v>
      </c>
      <c r="I21" s="75">
        <f>$B$5*'SDG&amp;E 2022 DR Allocations'!I20</f>
        <v>7.2333730812072758</v>
      </c>
      <c r="J21" s="61">
        <f>$B$5*'SDG&amp;E 2022 DR Allocations'!J20</f>
        <v>7.658393756866456</v>
      </c>
      <c r="K21" s="75">
        <f>$B$5*'SDG&amp;E 2022 DR Allocations'!K20</f>
        <v>9.4739066314697276</v>
      </c>
      <c r="L21" s="75">
        <f>$B$5*'SDG&amp;E 2022 DR Allocations'!L20</f>
        <v>6.7923907432556154</v>
      </c>
      <c r="M21" s="75">
        <f>$B$5*'SDG&amp;E 2022 DR Allocations'!M20</f>
        <v>5.0332161293029793</v>
      </c>
      <c r="N21" s="75">
        <f>$B$5*'SDG&amp;E 2022 DR Allocations'!N20</f>
        <v>5.5099854736328133</v>
      </c>
    </row>
    <row r="22" spans="1:14" x14ac:dyDescent="0.25">
      <c r="A22" s="42" t="s">
        <v>6</v>
      </c>
      <c r="B22" s="103">
        <f>'SDG&amp;E 2022 DR Allocations'!B21</f>
        <v>0</v>
      </c>
      <c r="C22" s="74">
        <f>$B$5*'SDG&amp;E 2022 DR Allocations'!C21</f>
        <v>1.9479469944000003</v>
      </c>
      <c r="D22" s="74">
        <f>$B$5*'SDG&amp;E 2022 DR Allocations'!D21</f>
        <v>7.2825769520000014E-2</v>
      </c>
      <c r="E22" s="74">
        <f>$B$5*'SDG&amp;E 2022 DR Allocations'!E21</f>
        <v>-0.47889896456000003</v>
      </c>
      <c r="F22" s="74">
        <f>$B$5*'SDG&amp;E 2022 DR Allocations'!F21</f>
        <v>4.396150146400001</v>
      </c>
      <c r="G22" s="74">
        <f>$B$5*'SDG&amp;E 2022 DR Allocations'!G21</f>
        <v>4.3220197752000002</v>
      </c>
      <c r="H22" s="74">
        <f>$B$5*'SDG&amp;E 2022 DR Allocations'!H21</f>
        <v>4.6312283368000005</v>
      </c>
      <c r="I22" s="74">
        <f>$B$5*'SDG&amp;E 2022 DR Allocations'!I21</f>
        <v>9.6564528912000007</v>
      </c>
      <c r="J22" s="61">
        <f>$B$5*'SDG&amp;E 2022 DR Allocations'!J21</f>
        <v>14.292188528000001</v>
      </c>
      <c r="K22" s="74">
        <f>$B$5*'SDG&amp;E 2022 DR Allocations'!K21</f>
        <v>16.779404896000003</v>
      </c>
      <c r="L22" s="74">
        <f>$B$5*'SDG&amp;E 2022 DR Allocations'!L21</f>
        <v>11.407283080000001</v>
      </c>
      <c r="M22" s="74">
        <f>$B$5*'SDG&amp;E 2022 DR Allocations'!M21</f>
        <v>4.0648503896000001</v>
      </c>
      <c r="N22" s="74">
        <f>$B$5*'SDG&amp;E 2022 DR Allocations'!N21</f>
        <v>2.8006892464000002</v>
      </c>
    </row>
    <row r="23" spans="1:14" x14ac:dyDescent="0.25">
      <c r="A23" s="44" t="s">
        <v>7</v>
      </c>
      <c r="B23" s="104">
        <f>'SDG&amp;E 2022 DR Allocations'!B22</f>
        <v>0</v>
      </c>
      <c r="C23" s="75">
        <f>$B$5*'SDG&amp;E 2022 DR Allocations'!C22</f>
        <v>0.11735734552000002</v>
      </c>
      <c r="D23" s="75">
        <f>$B$5*'SDG&amp;E 2022 DR Allocations'!D22</f>
        <v>0.12491278592000002</v>
      </c>
      <c r="E23" s="75">
        <f>$B$5*'SDG&amp;E 2022 DR Allocations'!E22</f>
        <v>4.3185457840000004E-2</v>
      </c>
      <c r="F23" s="75">
        <f>$B$5*'SDG&amp;E 2022 DR Allocations'!F22</f>
        <v>0.23186621992000003</v>
      </c>
      <c r="G23" s="75">
        <f>$B$5*'SDG&amp;E 2022 DR Allocations'!G22</f>
        <v>0.30337247119999999</v>
      </c>
      <c r="H23" s="75">
        <f>$B$5*'SDG&amp;E 2022 DR Allocations'!H22</f>
        <v>0.48058071080000003</v>
      </c>
      <c r="I23" s="75">
        <f>$B$5*'SDG&amp;E 2022 DR Allocations'!I22</f>
        <v>0.66543932632000002</v>
      </c>
      <c r="J23" s="61">
        <f>$B$5*'SDG&amp;E 2022 DR Allocations'!J22</f>
        <v>0.62297830255999997</v>
      </c>
      <c r="K23" s="75">
        <f>$B$5*'SDG&amp;E 2022 DR Allocations'!K22</f>
        <v>0.67410489415999997</v>
      </c>
      <c r="L23" s="75">
        <f>$B$5*'SDG&amp;E 2022 DR Allocations'!L22</f>
        <v>0.36111935216000002</v>
      </c>
      <c r="M23" s="75">
        <f>$B$5*'SDG&amp;E 2022 DR Allocations'!M22</f>
        <v>0.23247753584</v>
      </c>
      <c r="N23" s="75">
        <f>$B$5*'SDG&amp;E 2022 DR Allocations'!N22</f>
        <v>0.18247094664000002</v>
      </c>
    </row>
    <row r="24" spans="1:14" x14ac:dyDescent="0.25">
      <c r="A24" s="42" t="s">
        <v>8</v>
      </c>
      <c r="B24" s="43" t="str">
        <f>'SDG&amp;E 2022 DR Allocations'!B23</f>
        <v>1*</v>
      </c>
      <c r="C24" s="74">
        <f>$B$5*'SDG&amp;E 2022 DR Allocations'!C23</f>
        <v>-2.8520758135096305E-5</v>
      </c>
      <c r="D24" s="74">
        <f>$B$5*'SDG&amp;E 2022 DR Allocations'!D23</f>
        <v>-2.8520758135096305E-5</v>
      </c>
      <c r="E24" s="74">
        <f>$B$5*'SDG&amp;E 2022 DR Allocations'!E23</f>
        <v>-2.9530937616184865E-5</v>
      </c>
      <c r="F24" s="74">
        <f>$B$5*'SDG&amp;E 2022 DR Allocations'!F23</f>
        <v>-1.4545449331185707E-4</v>
      </c>
      <c r="G24" s="74">
        <f>$B$5*'SDG&amp;E 2022 DR Allocations'!G23</f>
        <v>-1.8757051551467299E-4</v>
      </c>
      <c r="H24" s="74">
        <f>$B$5*'SDG&amp;E 2022 DR Allocations'!H23</f>
        <v>-1.8688161412172839E-4</v>
      </c>
      <c r="I24" s="74">
        <f>$B$5*'SDG&amp;E 2022 DR Allocations'!I23</f>
        <v>-2.7169477141006609E-4</v>
      </c>
      <c r="J24" s="61">
        <f>$B$5*'SDG&amp;E 2022 DR Allocations'!J23</f>
        <v>-3.1612343291323485E-4</v>
      </c>
      <c r="K24" s="74">
        <f>$B$5*'SDG&amp;E 2022 DR Allocations'!K23</f>
        <v>-3.1209311913240619E-4</v>
      </c>
      <c r="L24" s="74">
        <f>$B$5*'SDG&amp;E 2022 DR Allocations'!L23</f>
        <v>-2.3019123568903218E-4</v>
      </c>
      <c r="M24" s="74">
        <f>$B$5*'SDG&amp;E 2022 DR Allocations'!M23</f>
        <v>-8.4557960314139851E-5</v>
      </c>
      <c r="N24" s="74">
        <f>$B$5*'SDG&amp;E 2022 DR Allocations'!N23</f>
        <v>-2.8520758135096305E-5</v>
      </c>
    </row>
    <row r="25" spans="1:14" x14ac:dyDescent="0.25">
      <c r="A25" s="44" t="s">
        <v>9</v>
      </c>
      <c r="B25" s="45" t="str">
        <f>'SDG&amp;E 2022 DR Allocations'!B24</f>
        <v>1*</v>
      </c>
      <c r="C25" s="75">
        <f>$B$5*'SDG&amp;E 2022 DR Allocations'!C24</f>
        <v>-4.1749757568524261E-2</v>
      </c>
      <c r="D25" s="75">
        <f>$B$5*'SDG&amp;E 2022 DR Allocations'!D24</f>
        <v>-4.1744580981145162E-2</v>
      </c>
      <c r="E25" s="75">
        <f>$B$5*'SDG&amp;E 2022 DR Allocations'!E24</f>
        <v>-4.176495937073902E-2</v>
      </c>
      <c r="F25" s="75">
        <f>$B$5*'SDG&amp;E 2022 DR Allocations'!F24</f>
        <v>-5.0952313349349458E-2</v>
      </c>
      <c r="G25" s="75">
        <f>$B$5*'SDG&amp;E 2022 DR Allocations'!G24</f>
        <v>-5.3860150259708618E-2</v>
      </c>
      <c r="H25" s="75">
        <f>$B$5*'SDG&amp;E 2022 DR Allocations'!H24</f>
        <v>-5.519280961326211E-2</v>
      </c>
      <c r="I25" s="75">
        <f>$B$5*'SDG&amp;E 2022 DR Allocations'!I24</f>
        <v>-6.1739451316094394E-2</v>
      </c>
      <c r="J25" s="61">
        <f>$B$5*'SDG&amp;E 2022 DR Allocations'!J24</f>
        <v>-6.4701078526465824E-2</v>
      </c>
      <c r="K25" s="75">
        <f>$B$5*'SDG&amp;E 2022 DR Allocations'!K24</f>
        <v>-6.2206617805931994E-2</v>
      </c>
      <c r="L25" s="75">
        <f>$B$5*'SDG&amp;E 2022 DR Allocations'!L24</f>
        <v>-5.6486343353442707E-2</v>
      </c>
      <c r="M25" s="75">
        <f>$B$5*'SDG&amp;E 2022 DR Allocations'!M24</f>
        <v>-4.6426930928168249E-2</v>
      </c>
      <c r="N25" s="75">
        <f>$B$5*'SDG&amp;E 2022 DR Allocations'!N24</f>
        <v>-4.1746063429754926E-2</v>
      </c>
    </row>
    <row r="26" spans="1:14" x14ac:dyDescent="0.25">
      <c r="A26" s="42" t="s">
        <v>45</v>
      </c>
      <c r="B26" s="103">
        <f>'SDG&amp;E 2022 DR Allocations'!B25</f>
        <v>1</v>
      </c>
      <c r="C26" s="74">
        <f>$B$5*'SDG&amp;E 2022 DR Allocations'!C25</f>
        <v>1.2015984283270345E-4</v>
      </c>
      <c r="D26" s="74">
        <f>$B$5*'SDG&amp;E 2022 DR Allocations'!D25</f>
        <v>2.7827571032195067E-5</v>
      </c>
      <c r="E26" s="74">
        <f>$B$5*'SDG&amp;E 2022 DR Allocations'!E25</f>
        <v>8.7114012302877994E-4</v>
      </c>
      <c r="F26" s="74">
        <f>$B$5*'SDG&amp;E 2022 DR Allocations'!F25</f>
        <v>3.0285582192494494E-2</v>
      </c>
      <c r="G26" s="74">
        <f>$B$5*'SDG&amp;E 2022 DR Allocations'!G25</f>
        <v>5.293217003373113E-2</v>
      </c>
      <c r="H26" s="74">
        <f>$B$5*'SDG&amp;E 2022 DR Allocations'!H25</f>
        <v>3.870654828303547E-2</v>
      </c>
      <c r="I26" s="74">
        <f>$B$5*'SDG&amp;E 2022 DR Allocations'!I25</f>
        <v>8.0929456114677181E-2</v>
      </c>
      <c r="J26" s="61">
        <f>$B$5*'SDG&amp;E 2022 DR Allocations'!J25</f>
        <v>0.12196593420633983</v>
      </c>
      <c r="K26" s="74">
        <f>$B$5*'SDG&amp;E 2022 DR Allocations'!K25</f>
        <v>0.1594987946482718</v>
      </c>
      <c r="L26" s="74">
        <f>$B$5*'SDG&amp;E 2022 DR Allocations'!L25</f>
        <v>8.5480585187778485E-2</v>
      </c>
      <c r="M26" s="74">
        <f>$B$5*'SDG&amp;E 2022 DR Allocations'!M25</f>
        <v>9.2223814966233501E-3</v>
      </c>
      <c r="N26" s="74">
        <f>$B$5*'SDG&amp;E 2022 DR Allocations'!N25</f>
        <v>5.4269122426607926E-5</v>
      </c>
    </row>
    <row r="27" spans="1:14" x14ac:dyDescent="0.25">
      <c r="A27" s="44" t="s">
        <v>2</v>
      </c>
      <c r="B27" s="45" t="str">
        <f>'SDG&amp;E 2022 DR Allocations'!B26</f>
        <v>1*</v>
      </c>
      <c r="C27" s="75">
        <f>$B$5*'SDG&amp;E 2022 DR Allocations'!C26</f>
        <v>9.6433170318603517E-2</v>
      </c>
      <c r="D27" s="75">
        <f>$B$5*'SDG&amp;E 2022 DR Allocations'!D26</f>
        <v>9.1753427505493174E-2</v>
      </c>
      <c r="E27" s="75">
        <f>$B$5*'SDG&amp;E 2022 DR Allocations'!E26</f>
        <v>6.9977428436279299E-2</v>
      </c>
      <c r="F27" s="75">
        <f>$B$5*'SDG&amp;E 2022 DR Allocations'!F26</f>
        <v>6.949688529968262E-2</v>
      </c>
      <c r="G27" s="75">
        <f>$B$5*'SDG&amp;E 2022 DR Allocations'!G26</f>
        <v>7.46600456237793E-2</v>
      </c>
      <c r="H27" s="75">
        <f>$B$5*'SDG&amp;E 2022 DR Allocations'!H26</f>
        <v>8.9310339927673343E-2</v>
      </c>
      <c r="I27" s="75">
        <f>$B$5*'SDG&amp;E 2022 DR Allocations'!I26</f>
        <v>0.11842239570617677</v>
      </c>
      <c r="J27" s="61">
        <f>$B$5*'SDG&amp;E 2022 DR Allocations'!J26</f>
        <v>0.13176053810119631</v>
      </c>
      <c r="K27" s="75">
        <f>$B$5*'SDG&amp;E 2022 DR Allocations'!K26</f>
        <v>0.14367299079895021</v>
      </c>
      <c r="L27" s="75">
        <f>$B$5*'SDG&amp;E 2022 DR Allocations'!L26</f>
        <v>0.11101461029052735</v>
      </c>
      <c r="M27" s="75">
        <f>$B$5*'SDG&amp;E 2022 DR Allocations'!M26</f>
        <v>8.5778387069702158E-2</v>
      </c>
      <c r="N27" s="75">
        <f>$B$5*'SDG&amp;E 2022 DR Allocations'!N26</f>
        <v>0.10175389862060548</v>
      </c>
    </row>
    <row r="28" spans="1:14" x14ac:dyDescent="0.25">
      <c r="A28" s="42" t="s">
        <v>47</v>
      </c>
      <c r="B28" s="43" t="str">
        <f>'SDG&amp;E 2022 DR Allocations'!B27</f>
        <v>1*</v>
      </c>
      <c r="C28" s="74">
        <f>$B$5*'SDG&amp;E 2022 DR Allocations'!C27</f>
        <v>0</v>
      </c>
      <c r="D28" s="74">
        <f>$B$5*'SDG&amp;E 2022 DR Allocations'!D27</f>
        <v>0</v>
      </c>
      <c r="E28" s="74">
        <f>$B$5*'SDG&amp;E 2022 DR Allocations'!E27</f>
        <v>0</v>
      </c>
      <c r="F28" s="74">
        <f>$B$5*'SDG&amp;E 2022 DR Allocations'!F27</f>
        <v>0</v>
      </c>
      <c r="G28" s="74">
        <f>$B$5*'SDG&amp;E 2022 DR Allocations'!G27</f>
        <v>0</v>
      </c>
      <c r="H28" s="74">
        <f>$B$5*'SDG&amp;E 2022 DR Allocations'!H27</f>
        <v>0</v>
      </c>
      <c r="I28" s="74">
        <f>$B$5*'SDG&amp;E 2022 DR Allocations'!I27</f>
        <v>0</v>
      </c>
      <c r="J28" s="61">
        <f>$B$5*'SDG&amp;E 2022 DR Allocations'!J27</f>
        <v>0</v>
      </c>
      <c r="K28" s="74">
        <f>$B$5*'SDG&amp;E 2022 DR Allocations'!K27</f>
        <v>0</v>
      </c>
      <c r="L28" s="74">
        <f>$B$5*'SDG&amp;E 2022 DR Allocations'!L27</f>
        <v>0</v>
      </c>
      <c r="M28" s="74">
        <f>$B$5*'SDG&amp;E 2022 DR Allocations'!M27</f>
        <v>0</v>
      </c>
      <c r="N28" s="74">
        <f>$B$5*'SDG&amp;E 2022 DR Allocations'!N27</f>
        <v>0</v>
      </c>
    </row>
    <row r="29" spans="1:14" x14ac:dyDescent="0.25">
      <c r="A29" s="44" t="s">
        <v>41</v>
      </c>
      <c r="B29" s="104">
        <f>'SDG&amp;E 2022 DR Allocations'!B28</f>
        <v>1</v>
      </c>
      <c r="C29" s="75">
        <f>$B$5*'SDG&amp;E 2022 DR Allocations'!C28</f>
        <v>3.3579335778951648E-2</v>
      </c>
      <c r="D29" s="75">
        <f>$B$5*'SDG&amp;E 2022 DR Allocations'!D28</f>
        <v>2.6013543471693993E-2</v>
      </c>
      <c r="E29" s="75">
        <f>$B$5*'SDG&amp;E 2022 DR Allocations'!E28</f>
        <v>2.93608892261982E-2</v>
      </c>
      <c r="F29" s="75">
        <f>$B$5*'SDG&amp;E 2022 DR Allocations'!F28</f>
        <v>3.1510484397411352E-2</v>
      </c>
      <c r="G29" s="75">
        <f>$B$5*'SDG&amp;E 2022 DR Allocations'!G28</f>
        <v>3.182536517083645E-2</v>
      </c>
      <c r="H29" s="75">
        <f>$B$5*'SDG&amp;E 2022 DR Allocations'!H28</f>
        <v>3.4291756004095078E-2</v>
      </c>
      <c r="I29" s="75">
        <f>$B$5*'SDG&amp;E 2022 DR Allocations'!I28</f>
        <v>4.1557802915573122E-2</v>
      </c>
      <c r="J29" s="61">
        <f>$B$5*'SDG&amp;E 2022 DR Allocations'!J28</f>
        <v>4.2049365848302843E-2</v>
      </c>
      <c r="K29" s="75">
        <f>$B$5*'SDG&amp;E 2022 DR Allocations'!K28</f>
        <v>4.1718331009149554E-2</v>
      </c>
      <c r="L29" s="75">
        <f>$B$5*'SDG&amp;E 2022 DR Allocations'!L28</f>
        <v>2.9718256846070292E-2</v>
      </c>
      <c r="M29" s="75">
        <f>$B$5*'SDG&amp;E 2022 DR Allocations'!M28</f>
        <v>3.4552736133337023E-2</v>
      </c>
      <c r="N29" s="75">
        <f>$B$5*'SDG&amp;E 2022 DR Allocations'!N28</f>
        <v>3.6692393481731415E-2</v>
      </c>
    </row>
    <row r="30" spans="1:14" ht="47.25" x14ac:dyDescent="0.25">
      <c r="A30" s="7" t="s">
        <v>23</v>
      </c>
      <c r="B30" s="28"/>
      <c r="C30" s="63">
        <f>SUM(C18:C29)</f>
        <v>10.569170123759314</v>
      </c>
      <c r="D30" s="63">
        <f t="shared" ref="D30:N30" si="1">SUM(D18:D29)</f>
        <v>8.6772958288868143</v>
      </c>
      <c r="E30" s="63">
        <f t="shared" si="1"/>
        <v>4.2924439602837854</v>
      </c>
      <c r="F30" s="63">
        <f t="shared" si="1"/>
        <v>9.2642627471533601</v>
      </c>
      <c r="G30" s="63">
        <f t="shared" si="1"/>
        <v>12.470096098633666</v>
      </c>
      <c r="H30" s="63">
        <f t="shared" si="1"/>
        <v>14.035002868827137</v>
      </c>
      <c r="I30" s="63">
        <f t="shared" si="1"/>
        <v>23.281442113914959</v>
      </c>
      <c r="J30" s="64">
        <f t="shared" si="1"/>
        <v>26.591557470376703</v>
      </c>
      <c r="K30" s="63">
        <f t="shared" si="1"/>
        <v>34.535544676310508</v>
      </c>
      <c r="L30" s="63">
        <f t="shared" si="1"/>
        <v>20.749633519519147</v>
      </c>
      <c r="M30" s="63">
        <f t="shared" si="1"/>
        <v>12.986559022322103</v>
      </c>
      <c r="N30" s="63">
        <f t="shared" si="1"/>
        <v>12.388328111155671</v>
      </c>
    </row>
    <row r="31" spans="1:14" ht="15.75" x14ac:dyDescent="0.25">
      <c r="A31" s="20"/>
      <c r="B31" s="29"/>
      <c r="C31" s="76"/>
      <c r="D31" s="76"/>
      <c r="E31" s="76"/>
      <c r="F31" s="76"/>
      <c r="G31" s="76"/>
      <c r="H31" s="76"/>
      <c r="I31" s="76"/>
      <c r="J31" s="76"/>
      <c r="K31" s="76"/>
      <c r="L31" s="76"/>
      <c r="M31" s="76"/>
      <c r="N31" s="76"/>
    </row>
    <row r="32" spans="1:14" ht="31.5" x14ac:dyDescent="0.25">
      <c r="A32" s="7" t="s">
        <v>15</v>
      </c>
      <c r="B32" s="28"/>
      <c r="C32" s="63">
        <f>SUM(C15,C30)</f>
        <v>11.652667284392743</v>
      </c>
      <c r="D32" s="63">
        <f t="shared" ref="D32:N32" si="2">SUM(D15,D30)</f>
        <v>9.5983433601203973</v>
      </c>
      <c r="E32" s="63">
        <f t="shared" si="2"/>
        <v>5.5085245887655638</v>
      </c>
      <c r="F32" s="63">
        <f t="shared" si="2"/>
        <v>13.325543297024183</v>
      </c>
      <c r="G32" s="63">
        <f t="shared" si="2"/>
        <v>22.325997102267259</v>
      </c>
      <c r="H32" s="63">
        <f t="shared" si="2"/>
        <v>23.287006346714968</v>
      </c>
      <c r="I32" s="63">
        <f t="shared" si="2"/>
        <v>37.213344687675388</v>
      </c>
      <c r="J32" s="64">
        <f t="shared" si="2"/>
        <v>43.638097265520429</v>
      </c>
      <c r="K32" s="63">
        <f t="shared" si="2"/>
        <v>54.261260458982811</v>
      </c>
      <c r="L32" s="63">
        <f t="shared" si="2"/>
        <v>33.96800081145323</v>
      </c>
      <c r="M32" s="63">
        <f t="shared" si="2"/>
        <v>15.191902104208044</v>
      </c>
      <c r="N32" s="63">
        <f t="shared" si="2"/>
        <v>13.269095965449115</v>
      </c>
    </row>
    <row r="35" spans="1:14" x14ac:dyDescent="0.25">
      <c r="A35" s="109" t="s">
        <v>42</v>
      </c>
      <c r="B35" s="109"/>
      <c r="C35" s="109"/>
      <c r="D35" s="109"/>
      <c r="E35" s="109"/>
      <c r="F35" s="109"/>
      <c r="G35" s="109"/>
      <c r="H35" s="109"/>
      <c r="I35" s="109"/>
      <c r="J35" s="109"/>
      <c r="K35" s="109"/>
      <c r="L35" s="109"/>
      <c r="M35" s="109"/>
      <c r="N35" s="109"/>
    </row>
    <row r="36" spans="1:14" x14ac:dyDescent="0.25">
      <c r="A36" s="109" t="s">
        <v>43</v>
      </c>
      <c r="B36" s="109"/>
      <c r="C36" s="109"/>
      <c r="D36" s="109"/>
      <c r="E36" s="109"/>
      <c r="F36" s="109"/>
      <c r="G36" s="109"/>
      <c r="H36" s="109"/>
      <c r="I36" s="109"/>
      <c r="J36" s="109"/>
      <c r="K36" s="109"/>
      <c r="L36" s="109"/>
      <c r="M36" s="109"/>
      <c r="N36" s="109"/>
    </row>
  </sheetData>
  <mergeCells count="6">
    <mergeCell ref="A36:N36"/>
    <mergeCell ref="A1:N1"/>
    <mergeCell ref="A2:N2"/>
    <mergeCell ref="A3:N3"/>
    <mergeCell ref="A4:N4"/>
    <mergeCell ref="A35:N35"/>
  </mergeCells>
  <pageMargins left="0.75" right="0.75" top="1" bottom="1" header="0.5" footer="0.5"/>
  <pageSetup orientation="portrait" horizontalDpi="4294967292" verticalDpi="4294967292"/>
  <ignoredErrors>
    <ignoredError sqref="B5" numberStoredAsText="1"/>
    <ignoredError sqref="C15:N15 C30:N30" formulaRange="1"/>
  </ignoredErrors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36"/>
  <sheetViews>
    <sheetView workbookViewId="0">
      <selection activeCell="A15" sqref="A15"/>
    </sheetView>
  </sheetViews>
  <sheetFormatPr defaultColWidth="11.42578125" defaultRowHeight="15" x14ac:dyDescent="0.25"/>
  <cols>
    <col min="1" max="1" width="61.7109375" customWidth="1"/>
    <col min="2" max="2" width="13.28515625" customWidth="1"/>
  </cols>
  <sheetData>
    <row r="1" spans="1:14" ht="15.75" x14ac:dyDescent="0.25">
      <c r="A1" s="118" t="s">
        <v>37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</row>
    <row r="2" spans="1:14" x14ac:dyDescent="0.25">
      <c r="A2" s="119" t="s">
        <v>33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</row>
    <row r="3" spans="1:14" x14ac:dyDescent="0.25">
      <c r="A3" s="117" t="s">
        <v>30</v>
      </c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</row>
    <row r="4" spans="1:14" ht="15.75" x14ac:dyDescent="0.25">
      <c r="A4" s="120" t="s">
        <v>28</v>
      </c>
      <c r="B4" s="120"/>
      <c r="C4" s="120"/>
      <c r="D4" s="120"/>
      <c r="E4" s="120"/>
      <c r="F4" s="120"/>
      <c r="G4" s="120"/>
      <c r="H4" s="120"/>
      <c r="I4" s="120"/>
      <c r="J4" s="120"/>
      <c r="K4" s="120"/>
      <c r="L4" s="120"/>
      <c r="M4" s="120"/>
      <c r="N4" s="120"/>
    </row>
    <row r="5" spans="1:14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4" ht="31.5" x14ac:dyDescent="0.25">
      <c r="A6" s="24" t="s">
        <v>17</v>
      </c>
      <c r="B6" s="24" t="s">
        <v>31</v>
      </c>
      <c r="C6" s="25">
        <v>44927</v>
      </c>
      <c r="D6" s="25">
        <v>44958</v>
      </c>
      <c r="E6" s="25">
        <v>44986</v>
      </c>
      <c r="F6" s="25">
        <v>45017</v>
      </c>
      <c r="G6" s="25">
        <v>45047</v>
      </c>
      <c r="H6" s="25">
        <v>45078</v>
      </c>
      <c r="I6" s="25">
        <v>45108</v>
      </c>
      <c r="J6" s="26">
        <v>45139</v>
      </c>
      <c r="K6" s="25">
        <v>44805</v>
      </c>
      <c r="L6" s="25">
        <v>45200</v>
      </c>
      <c r="M6" s="25">
        <v>44866</v>
      </c>
      <c r="N6" s="25">
        <v>45261</v>
      </c>
    </row>
    <row r="7" spans="1:14" ht="15" customHeight="1" x14ac:dyDescent="0.25">
      <c r="A7" s="12" t="s">
        <v>0</v>
      </c>
      <c r="B7" s="87">
        <f>'SDG&amp;E 2021 DR Allocations'!B7</f>
        <v>1</v>
      </c>
      <c r="C7" s="49">
        <v>0.98763543367385864</v>
      </c>
      <c r="D7" s="55">
        <v>0.84015023708343506</v>
      </c>
      <c r="E7" s="55">
        <v>1.1049139499664307</v>
      </c>
      <c r="F7" s="55">
        <v>1.0099791288375854</v>
      </c>
      <c r="G7" s="55">
        <v>0.97870415449142456</v>
      </c>
      <c r="H7" s="55">
        <v>1.1618112325668335</v>
      </c>
      <c r="I7" s="55">
        <v>1.099244236946106</v>
      </c>
      <c r="J7" s="57">
        <v>1.0924184322357178</v>
      </c>
      <c r="K7" s="55">
        <v>1.2064670324325562</v>
      </c>
      <c r="L7" s="55">
        <v>1.0295217037200928</v>
      </c>
      <c r="M7" s="55">
        <v>1.1614894866943359</v>
      </c>
      <c r="N7" s="55">
        <v>0.80318814516067505</v>
      </c>
    </row>
    <row r="8" spans="1:14" x14ac:dyDescent="0.25">
      <c r="A8" s="13" t="s">
        <v>10</v>
      </c>
      <c r="B8" s="92">
        <f>'SDG&amp;E 2021 DR Allocations'!B8</f>
        <v>1</v>
      </c>
      <c r="C8" s="72">
        <v>0</v>
      </c>
      <c r="D8" s="72">
        <v>0</v>
      </c>
      <c r="E8" s="72">
        <v>0</v>
      </c>
      <c r="F8" s="72">
        <v>0</v>
      </c>
      <c r="G8" s="73">
        <v>3.356093</v>
      </c>
      <c r="H8" s="73">
        <v>3.356093</v>
      </c>
      <c r="I8" s="73">
        <v>3.356093</v>
      </c>
      <c r="J8" s="57">
        <v>3.356093</v>
      </c>
      <c r="K8" s="73">
        <v>3.356093</v>
      </c>
      <c r="L8" s="73">
        <v>3.356093</v>
      </c>
      <c r="M8" s="73">
        <v>0</v>
      </c>
      <c r="N8" s="73">
        <v>0</v>
      </c>
    </row>
    <row r="9" spans="1:14" x14ac:dyDescent="0.25">
      <c r="A9" s="12" t="s">
        <v>11</v>
      </c>
      <c r="B9" s="87">
        <f>'SDG&amp;E 2021 DR Allocations'!B9</f>
        <v>1</v>
      </c>
      <c r="C9" s="49">
        <v>0</v>
      </c>
      <c r="D9" s="55">
        <v>0</v>
      </c>
      <c r="E9" s="55">
        <v>0</v>
      </c>
      <c r="F9" s="55">
        <v>0</v>
      </c>
      <c r="G9" s="78">
        <v>0.21538660000000001</v>
      </c>
      <c r="H9" s="78">
        <v>0.21863560000000001</v>
      </c>
      <c r="I9" s="78">
        <v>0.21538660000000001</v>
      </c>
      <c r="J9" s="57">
        <v>0.21538660000000001</v>
      </c>
      <c r="K9" s="78">
        <v>0.21538660000000001</v>
      </c>
      <c r="L9" s="78">
        <v>0.21538660000000001</v>
      </c>
      <c r="M9" s="55">
        <v>0</v>
      </c>
      <c r="N9" s="55">
        <v>0</v>
      </c>
    </row>
    <row r="10" spans="1:14" ht="30" x14ac:dyDescent="0.25">
      <c r="A10" s="13" t="s">
        <v>12</v>
      </c>
      <c r="B10" s="92">
        <f>'SDG&amp;E 2021 DR Allocations'!B10</f>
        <v>1</v>
      </c>
      <c r="C10" s="52">
        <v>0</v>
      </c>
      <c r="D10" s="79">
        <v>0</v>
      </c>
      <c r="E10" s="79">
        <v>0</v>
      </c>
      <c r="F10" s="79">
        <v>0.18196499999999999</v>
      </c>
      <c r="G10" s="79">
        <v>0.25948490000000002</v>
      </c>
      <c r="H10" s="79">
        <v>0.19971910000000001</v>
      </c>
      <c r="I10" s="79">
        <v>0.40923320000000002</v>
      </c>
      <c r="J10" s="57">
        <v>0.50011620000000001</v>
      </c>
      <c r="K10" s="79">
        <v>0.60052300000000003</v>
      </c>
      <c r="L10" s="79">
        <v>0.40512169999999997</v>
      </c>
      <c r="M10" s="79">
        <v>0</v>
      </c>
      <c r="N10" s="79">
        <v>0</v>
      </c>
    </row>
    <row r="11" spans="1:14" ht="30" x14ac:dyDescent="0.25">
      <c r="A11" s="77" t="s">
        <v>13</v>
      </c>
      <c r="B11" s="87">
        <f>'SDG&amp;E 2021 DR Allocations'!B11</f>
        <v>1</v>
      </c>
      <c r="C11" s="70">
        <v>0</v>
      </c>
      <c r="D11" s="80">
        <v>0</v>
      </c>
      <c r="E11" s="80">
        <v>0</v>
      </c>
      <c r="F11" s="80">
        <v>0</v>
      </c>
      <c r="G11" s="80">
        <v>0.22774159999999999</v>
      </c>
      <c r="H11" s="80">
        <v>2.0648900000000001E-2</v>
      </c>
      <c r="I11" s="80">
        <v>1.0151589999999999</v>
      </c>
      <c r="J11" s="57">
        <v>1.536508</v>
      </c>
      <c r="K11" s="80">
        <v>1.877289</v>
      </c>
      <c r="L11" s="80">
        <v>1.01159</v>
      </c>
      <c r="M11" s="80">
        <v>0</v>
      </c>
      <c r="N11" s="80">
        <v>0</v>
      </c>
    </row>
    <row r="12" spans="1:14" ht="30" x14ac:dyDescent="0.25">
      <c r="A12" s="13" t="s">
        <v>38</v>
      </c>
      <c r="B12" s="92">
        <f>'SDG&amp;E 2021 DR Allocations'!B12</f>
        <v>1</v>
      </c>
      <c r="C12" s="72">
        <v>5.5840259108258842E-4</v>
      </c>
      <c r="D12" s="73">
        <v>1.2931873308707172E-4</v>
      </c>
      <c r="E12" s="73">
        <v>2.9989957565630583E-3</v>
      </c>
      <c r="F12" s="73">
        <v>0.31894076031071239</v>
      </c>
      <c r="G12" s="73">
        <v>0.46216369704573818</v>
      </c>
      <c r="H12" s="73">
        <v>0.42990730575009745</v>
      </c>
      <c r="I12" s="73">
        <v>0.7407269185951415</v>
      </c>
      <c r="J12" s="57">
        <v>0.92707307778544279</v>
      </c>
      <c r="K12" s="73">
        <v>1.0500009639693435</v>
      </c>
      <c r="L12" s="73">
        <v>0.65456966451714993</v>
      </c>
      <c r="M12" s="73">
        <v>0.12909857107468842</v>
      </c>
      <c r="N12" s="73">
        <v>2.5219735725282851E-4</v>
      </c>
    </row>
    <row r="13" spans="1:14" ht="30" x14ac:dyDescent="0.25">
      <c r="A13" s="77" t="s">
        <v>39</v>
      </c>
      <c r="B13" s="93">
        <f>'SDG&amp;E 2021 DR Allocations'!B13</f>
        <v>1</v>
      </c>
      <c r="C13" s="49">
        <v>2.6765061218421578E-4</v>
      </c>
      <c r="D13" s="49">
        <v>6.1984651922732372E-5</v>
      </c>
      <c r="E13" s="49">
        <v>9.9041804212889463E-4</v>
      </c>
      <c r="F13" s="55">
        <v>1.9462451005021784</v>
      </c>
      <c r="G13" s="55">
        <v>3.1054389480539544</v>
      </c>
      <c r="H13" s="55">
        <v>2.7114191965825403</v>
      </c>
      <c r="I13" s="55">
        <v>5.230040710759968</v>
      </c>
      <c r="J13" s="57">
        <v>7.0671678383518781</v>
      </c>
      <c r="K13" s="55">
        <v>8.6564795618995181</v>
      </c>
      <c r="L13" s="55">
        <v>4.8003660416952867</v>
      </c>
      <c r="M13" s="55">
        <v>0.63575858808713559</v>
      </c>
      <c r="N13" s="55">
        <v>1.2088201830650765E-4</v>
      </c>
    </row>
    <row r="14" spans="1:14" ht="47.25" x14ac:dyDescent="0.25">
      <c r="A14" s="14" t="s">
        <v>18</v>
      </c>
      <c r="B14" s="14"/>
      <c r="C14" s="58">
        <f t="shared" ref="C14:N14" si="0">SUM(C7:C13)</f>
        <v>0.98846148687712554</v>
      </c>
      <c r="D14" s="58">
        <f t="shared" si="0"/>
        <v>0.84034154046844489</v>
      </c>
      <c r="E14" s="58">
        <f t="shared" si="0"/>
        <v>1.1089033637651227</v>
      </c>
      <c r="F14" s="58">
        <f t="shared" si="0"/>
        <v>3.4571299896504764</v>
      </c>
      <c r="G14" s="58">
        <f t="shared" si="0"/>
        <v>8.6050128995911166</v>
      </c>
      <c r="H14" s="58">
        <f t="shared" si="0"/>
        <v>8.0982343348994714</v>
      </c>
      <c r="I14" s="58">
        <f t="shared" si="0"/>
        <v>12.065883666301215</v>
      </c>
      <c r="J14" s="59">
        <f t="shared" si="0"/>
        <v>14.694763148373038</v>
      </c>
      <c r="K14" s="58">
        <f t="shared" si="0"/>
        <v>16.962239158301418</v>
      </c>
      <c r="L14" s="58">
        <f t="shared" si="0"/>
        <v>11.472648709932528</v>
      </c>
      <c r="M14" s="58">
        <f t="shared" si="0"/>
        <v>1.9263466458561598</v>
      </c>
      <c r="N14" s="58">
        <f t="shared" si="0"/>
        <v>0.80356122453623435</v>
      </c>
    </row>
    <row r="15" spans="1:14" ht="15.75" x14ac:dyDescent="0.25">
      <c r="A15" s="34"/>
      <c r="B15" s="34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</row>
    <row r="16" spans="1:14" ht="31.5" x14ac:dyDescent="0.25">
      <c r="A16" s="30" t="s">
        <v>19</v>
      </c>
      <c r="B16" s="24" t="s">
        <v>31</v>
      </c>
      <c r="C16" s="25">
        <v>44927</v>
      </c>
      <c r="D16" s="25">
        <v>44979</v>
      </c>
      <c r="E16" s="25">
        <v>44986</v>
      </c>
      <c r="F16" s="25">
        <v>45017</v>
      </c>
      <c r="G16" s="25">
        <v>45047</v>
      </c>
      <c r="H16" s="25">
        <v>45078</v>
      </c>
      <c r="I16" s="25">
        <v>45108</v>
      </c>
      <c r="J16" s="26">
        <v>45139</v>
      </c>
      <c r="K16" s="25">
        <v>45170</v>
      </c>
      <c r="L16" s="25">
        <v>45200</v>
      </c>
      <c r="M16" s="25">
        <v>45231</v>
      </c>
      <c r="N16" s="25">
        <v>45261</v>
      </c>
    </row>
    <row r="17" spans="1:14" x14ac:dyDescent="0.25">
      <c r="A17" s="105" t="s">
        <v>1</v>
      </c>
      <c r="B17" s="98" t="str">
        <f>'SDG&amp;E 2021 DR Allocations'!B17</f>
        <v>1*</v>
      </c>
      <c r="C17" s="97">
        <v>2.1657320000000002</v>
      </c>
      <c r="D17" s="97">
        <v>2.1657329999999999</v>
      </c>
      <c r="E17" s="97">
        <v>2.1657320000000002</v>
      </c>
      <c r="F17" s="97">
        <v>2.115405</v>
      </c>
      <c r="G17" s="97">
        <v>2.1038220000000001</v>
      </c>
      <c r="H17" s="97">
        <v>2.1108099999999999</v>
      </c>
      <c r="I17" s="97">
        <v>4.1522870000000003</v>
      </c>
      <c r="J17" s="81">
        <v>3.1037219999999999</v>
      </c>
      <c r="K17" s="97">
        <v>3.6160169999999998</v>
      </c>
      <c r="L17" s="97">
        <v>2.0746669999999998</v>
      </c>
      <c r="M17" s="97">
        <v>2.124517</v>
      </c>
      <c r="N17" s="97">
        <v>2.1657320000000002</v>
      </c>
    </row>
    <row r="18" spans="1:14" x14ac:dyDescent="0.25">
      <c r="A18" s="105" t="s">
        <v>5</v>
      </c>
      <c r="B18" s="99" t="str">
        <f>'SDG&amp;E 2021 DR Allocations'!B18</f>
        <v>1*</v>
      </c>
      <c r="C18" s="97">
        <v>0</v>
      </c>
      <c r="D18" s="97">
        <v>0</v>
      </c>
      <c r="E18" s="97">
        <v>0</v>
      </c>
      <c r="F18" s="97">
        <v>0</v>
      </c>
      <c r="G18" s="97">
        <v>0</v>
      </c>
      <c r="H18" s="97">
        <v>0</v>
      </c>
      <c r="I18" s="97">
        <v>0</v>
      </c>
      <c r="J18" s="81">
        <v>-0.68373949999999994</v>
      </c>
      <c r="K18" s="97">
        <v>1.6978930000000001</v>
      </c>
      <c r="L18" s="97">
        <v>-1.071313</v>
      </c>
      <c r="M18" s="97">
        <v>0</v>
      </c>
      <c r="N18" s="97">
        <v>0</v>
      </c>
    </row>
    <row r="19" spans="1:14" x14ac:dyDescent="0.25">
      <c r="A19" s="105" t="s">
        <v>3</v>
      </c>
      <c r="B19" s="101">
        <f>'SDG&amp;E 2021 DR Allocations'!B19</f>
        <v>0</v>
      </c>
      <c r="C19" s="97">
        <v>1.2919846773147583</v>
      </c>
      <c r="D19" s="97">
        <v>1.2610172033309937</v>
      </c>
      <c r="E19" s="97">
        <v>6.963164359331131E-2</v>
      </c>
      <c r="F19" s="97">
        <v>8.41536745429039E-2</v>
      </c>
      <c r="G19" s="97">
        <v>1.0714828968048096</v>
      </c>
      <c r="H19" s="97">
        <v>0.70419788360595703</v>
      </c>
      <c r="I19" s="97">
        <v>1.0356227159500122</v>
      </c>
      <c r="J19" s="81">
        <v>1.1353261470794678</v>
      </c>
      <c r="K19" s="97">
        <v>1.4619189500808716</v>
      </c>
      <c r="L19" s="97">
        <v>0.91115570068359375</v>
      </c>
      <c r="M19" s="97">
        <v>1.1975127458572388</v>
      </c>
      <c r="N19" s="97">
        <v>1.3627059459686279</v>
      </c>
    </row>
    <row r="20" spans="1:14" x14ac:dyDescent="0.25">
      <c r="A20" s="105" t="s">
        <v>4</v>
      </c>
      <c r="B20" s="101">
        <f>'SDG&amp;E 2021 DR Allocations'!B20</f>
        <v>0</v>
      </c>
      <c r="C20" s="97">
        <v>4.9168577194213867</v>
      </c>
      <c r="D20" s="97">
        <v>4.9348912239074707</v>
      </c>
      <c r="E20" s="97">
        <v>2.2920429706573486</v>
      </c>
      <c r="F20" s="97">
        <v>2.2169349193572998</v>
      </c>
      <c r="G20" s="97">
        <v>4.5461974143981934</v>
      </c>
      <c r="H20" s="97">
        <v>6.0416231155395508</v>
      </c>
      <c r="I20" s="97">
        <v>7.4275593757629395</v>
      </c>
      <c r="J20" s="81">
        <v>7.835442066192627</v>
      </c>
      <c r="K20" s="97">
        <v>9.5913095474243164</v>
      </c>
      <c r="L20" s="97">
        <v>6.9872198104858398</v>
      </c>
      <c r="M20" s="97">
        <v>5.2119870185852051</v>
      </c>
      <c r="N20" s="97">
        <v>5.6706461906433105</v>
      </c>
    </row>
    <row r="21" spans="1:14" x14ac:dyDescent="0.25">
      <c r="A21" s="105" t="s">
        <v>6</v>
      </c>
      <c r="B21" s="101">
        <f>'SDG&amp;E 2021 DR Allocations'!B21</f>
        <v>0</v>
      </c>
      <c r="C21" s="97">
        <v>1.7951789</v>
      </c>
      <c r="D21" s="97">
        <v>6.7114389999999996E-2</v>
      </c>
      <c r="E21" s="97">
        <v>-0.44134120999999998</v>
      </c>
      <c r="F21" s="97">
        <v>4.0513811000000004</v>
      </c>
      <c r="G21" s="97">
        <v>3.9830643999999999</v>
      </c>
      <c r="H21" s="97">
        <v>4.2680233000000003</v>
      </c>
      <c r="I21" s="97">
        <v>8.8991434999999992</v>
      </c>
      <c r="J21" s="81">
        <v>13.171321000000001</v>
      </c>
      <c r="K21" s="97">
        <v>15.463476</v>
      </c>
      <c r="L21" s="97">
        <v>10.512663999999999</v>
      </c>
      <c r="M21" s="97">
        <v>3.7460635999999998</v>
      </c>
      <c r="N21" s="97">
        <v>2.5810445999999998</v>
      </c>
    </row>
    <row r="22" spans="1:14" x14ac:dyDescent="0.25">
      <c r="A22" s="105" t="s">
        <v>7</v>
      </c>
      <c r="B22" s="101">
        <f>'SDG&amp;E 2021 DR Allocations'!B22</f>
        <v>0</v>
      </c>
      <c r="C22" s="97">
        <v>0.10601199</v>
      </c>
      <c r="D22" s="97">
        <v>0.11283702</v>
      </c>
      <c r="E22" s="97">
        <v>3.901056E-2</v>
      </c>
      <c r="F22" s="97">
        <v>0.20945088000000001</v>
      </c>
      <c r="G22" s="97">
        <v>0.27404434999999999</v>
      </c>
      <c r="H22" s="97">
        <v>0.43412123000000002</v>
      </c>
      <c r="I22" s="97">
        <v>0.60110889000000001</v>
      </c>
      <c r="J22" s="81">
        <v>0.56275273000000003</v>
      </c>
      <c r="K22" s="97">
        <v>0.60893673000000004</v>
      </c>
      <c r="L22" s="97">
        <v>0.32620863999999999</v>
      </c>
      <c r="M22" s="97">
        <v>0.21000309</v>
      </c>
      <c r="N22" s="97">
        <v>0.16483081999999999</v>
      </c>
    </row>
    <row r="23" spans="1:14" x14ac:dyDescent="0.25">
      <c r="A23" s="102" t="s">
        <v>8</v>
      </c>
      <c r="B23" s="99" t="str">
        <f>'SDG&amp;E 2021 DR Allocations'!B23</f>
        <v>1*</v>
      </c>
      <c r="C23" s="60">
        <v>-2.5192319203207647E-5</v>
      </c>
      <c r="D23" s="60">
        <v>-2.5192319203207647E-5</v>
      </c>
      <c r="E23" s="60">
        <v>-2.6084608384988007E-5</v>
      </c>
      <c r="F23" s="60">
        <v>-1.2847961501219821E-4</v>
      </c>
      <c r="G23" s="60">
        <v>-1.6568059928747693E-4</v>
      </c>
      <c r="H23" s="60">
        <v>-1.6507209429232964E-4</v>
      </c>
      <c r="I23" s="60">
        <v>-2.3998735849809893E-4</v>
      </c>
      <c r="J23" s="61">
        <v>-2.7923109167859138E-4</v>
      </c>
      <c r="K23" s="60">
        <v>-2.7567112490720774E-4</v>
      </c>
      <c r="L23" s="60">
        <v>-2.0332738210499923E-4</v>
      </c>
      <c r="M23" s="60">
        <v>-7.4689849313109603E-5</v>
      </c>
      <c r="N23" s="60">
        <v>-2.5192319203207647E-5</v>
      </c>
    </row>
    <row r="24" spans="1:14" x14ac:dyDescent="0.25">
      <c r="A24" s="102" t="s">
        <v>9</v>
      </c>
      <c r="B24" s="99" t="str">
        <f>'SDG&amp;E 2021 DR Allocations'!B24</f>
        <v>1*</v>
      </c>
      <c r="C24" s="60">
        <v>-3.6877463577258629E-2</v>
      </c>
      <c r="D24" s="60">
        <v>-3.6872891109688277E-2</v>
      </c>
      <c r="E24" s="60">
        <v>-3.689089129373202E-2</v>
      </c>
      <c r="F24" s="60">
        <v>-4.5006059655165576E-2</v>
      </c>
      <c r="G24" s="60">
        <v>-4.757454522240212E-2</v>
      </c>
      <c r="H24" s="60">
        <v>-4.8751680124105246E-2</v>
      </c>
      <c r="I24" s="60">
        <v>-5.4534313485587571E-2</v>
      </c>
      <c r="J24" s="61">
        <v>-5.7150311899485606E-2</v>
      </c>
      <c r="K24" s="60">
        <v>-5.4946960557494817E-2</v>
      </c>
      <c r="L24" s="60">
        <v>-4.9894255462684667E-2</v>
      </c>
      <c r="M24" s="60">
        <v>-4.1008799907336524E-2</v>
      </c>
      <c r="N24" s="60">
        <v>-3.6874200553090875E-2</v>
      </c>
    </row>
    <row r="25" spans="1:14" x14ac:dyDescent="0.25">
      <c r="A25" s="105" t="s">
        <v>45</v>
      </c>
      <c r="B25" s="101">
        <f>'SDG&amp;E 2021 DR Allocations'!B25</f>
        <v>1</v>
      </c>
      <c r="C25" s="97">
        <v>7.901038142961488E-5</v>
      </c>
      <c r="D25" s="97">
        <v>1.8297851842021815E-5</v>
      </c>
      <c r="E25" s="97">
        <v>5.7281294462889053E-4</v>
      </c>
      <c r="F25" s="97">
        <v>1.9914102286056605E-2</v>
      </c>
      <c r="G25" s="97">
        <v>3.4805229814465745E-2</v>
      </c>
      <c r="H25" s="97">
        <v>2.5451257854292853E-2</v>
      </c>
      <c r="I25" s="97">
        <v>5.3214676765303004E-2</v>
      </c>
      <c r="J25" s="81">
        <v>8.0197965941742028E-2</v>
      </c>
      <c r="K25" s="97">
        <v>0.10487747242037766</v>
      </c>
      <c r="L25" s="97">
        <v>5.6207244294721202E-2</v>
      </c>
      <c r="M25" s="97">
        <v>6.0641214449001935E-3</v>
      </c>
      <c r="N25" s="97">
        <v>3.5684334813475304E-5</v>
      </c>
    </row>
    <row r="26" spans="1:14" x14ac:dyDescent="0.25">
      <c r="A26" s="102" t="s">
        <v>2</v>
      </c>
      <c r="B26" s="99" t="str">
        <f>'SDG&amp;E 2021 DR Allocations'!B26</f>
        <v>1*</v>
      </c>
      <c r="C26" s="60">
        <v>9.1965436935424805E-2</v>
      </c>
      <c r="D26" s="60">
        <v>8.746647834777832E-2</v>
      </c>
      <c r="E26" s="60">
        <v>6.6570162773132324E-2</v>
      </c>
      <c r="F26" s="60">
        <v>6.6115856170654297E-2</v>
      </c>
      <c r="G26" s="60">
        <v>7.1041703224182129E-2</v>
      </c>
      <c r="H26" s="60">
        <v>8.5243940353393555E-2</v>
      </c>
      <c r="I26" s="60">
        <v>0.11324548721313477</v>
      </c>
      <c r="J26" s="61">
        <v>0.12606573104858398</v>
      </c>
      <c r="K26" s="60">
        <v>0.13755226135253906</v>
      </c>
      <c r="L26" s="60">
        <v>0.10612368583679199</v>
      </c>
      <c r="M26" s="60">
        <v>8.1725955009460449E-2</v>
      </c>
      <c r="N26" s="60">
        <v>9.7081661224365234E-2</v>
      </c>
    </row>
    <row r="27" spans="1:14" x14ac:dyDescent="0.25">
      <c r="A27" s="102" t="s">
        <v>47</v>
      </c>
      <c r="B27" s="99" t="str">
        <f>'SDG&amp;E 2021 DR Allocations'!B27</f>
        <v>1*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  <c r="H27" s="60">
        <v>0</v>
      </c>
      <c r="I27" s="60">
        <v>0</v>
      </c>
      <c r="J27" s="61">
        <v>0</v>
      </c>
      <c r="K27" s="60">
        <v>0</v>
      </c>
      <c r="L27" s="60">
        <v>0</v>
      </c>
      <c r="M27" s="60">
        <v>0</v>
      </c>
      <c r="N27" s="60">
        <v>0</v>
      </c>
    </row>
    <row r="28" spans="1:14" x14ac:dyDescent="0.25">
      <c r="A28" s="105" t="s">
        <v>41</v>
      </c>
      <c r="B28" s="101">
        <f>'SDG&amp;E 2021 DR Allocations'!B28</f>
        <v>1</v>
      </c>
      <c r="C28" s="97">
        <v>3.2246202230453491E-2</v>
      </c>
      <c r="D28" s="97">
        <v>2.4980746209621429E-2</v>
      </c>
      <c r="E28" s="97">
        <v>2.819521352648735E-2</v>
      </c>
      <c r="F28" s="97">
        <v>3.0259473249316216E-2</v>
      </c>
      <c r="G28" s="97">
        <v>3.0561864376068115E-2</v>
      </c>
      <c r="H28" s="97">
        <v>3.2930344343185425E-2</v>
      </c>
      <c r="I28" s="97">
        <v>3.990795835852623E-2</v>
      </c>
      <c r="J28" s="81">
        <v>4.038001224398613E-2</v>
      </c>
      <c r="K28" s="97">
        <v>4.0062122046947479E-2</v>
      </c>
      <c r="L28" s="97">
        <v>2.853839285671711E-2</v>
      </c>
      <c r="M28" s="97">
        <v>3.3180966973304749E-2</v>
      </c>
      <c r="N28" s="97">
        <v>3.52356918156147E-2</v>
      </c>
    </row>
    <row r="29" spans="1:14" ht="31.5" x14ac:dyDescent="0.25">
      <c r="A29" s="14" t="s">
        <v>20</v>
      </c>
      <c r="B29" s="14"/>
      <c r="C29" s="83">
        <f t="shared" ref="C29:N29" si="1">SUM(C17:C28)</f>
        <v>10.363153280386992</v>
      </c>
      <c r="D29" s="83">
        <f t="shared" si="1"/>
        <v>8.6171602762188151</v>
      </c>
      <c r="E29" s="83">
        <f t="shared" si="1"/>
        <v>4.183497177592792</v>
      </c>
      <c r="F29" s="83">
        <f t="shared" si="1"/>
        <v>8.7484804663360531</v>
      </c>
      <c r="G29" s="83">
        <f t="shared" si="1"/>
        <v>12.067279632796032</v>
      </c>
      <c r="H29" s="83">
        <f t="shared" si="1"/>
        <v>13.653484319477982</v>
      </c>
      <c r="I29" s="83">
        <f>SUM(I17:I28)</f>
        <v>22.267315303205834</v>
      </c>
      <c r="J29" s="84">
        <f t="shared" si="1"/>
        <v>25.314038609515247</v>
      </c>
      <c r="K29" s="83">
        <f t="shared" si="1"/>
        <v>32.66682045164265</v>
      </c>
      <c r="L29" s="83">
        <f t="shared" si="1"/>
        <v>19.881373891312872</v>
      </c>
      <c r="M29" s="83">
        <f t="shared" si="1"/>
        <v>12.569971008113461</v>
      </c>
      <c r="N29" s="83">
        <f t="shared" si="1"/>
        <v>12.040413201114438</v>
      </c>
    </row>
    <row r="30" spans="1:14" ht="15.75" x14ac:dyDescent="0.25">
      <c r="A30" s="35"/>
      <c r="B30" s="35"/>
      <c r="C30" s="85"/>
      <c r="D30" s="85"/>
      <c r="E30" s="85"/>
      <c r="F30" s="85"/>
      <c r="G30" s="85"/>
      <c r="H30" s="85"/>
      <c r="I30" s="85"/>
      <c r="J30" s="85"/>
      <c r="K30" s="85"/>
      <c r="L30" s="85"/>
      <c r="M30" s="85"/>
      <c r="N30" s="85"/>
    </row>
    <row r="31" spans="1:14" ht="15.75" x14ac:dyDescent="0.25">
      <c r="A31" s="14" t="s">
        <v>16</v>
      </c>
      <c r="B31" s="14"/>
      <c r="C31" s="83">
        <f t="shared" ref="C31:N31" si="2">SUM(C14,C29)</f>
        <v>11.351614767264119</v>
      </c>
      <c r="D31" s="83">
        <f t="shared" si="2"/>
        <v>9.4575018166872606</v>
      </c>
      <c r="E31" s="83">
        <f t="shared" si="2"/>
        <v>5.2924005413579147</v>
      </c>
      <c r="F31" s="83">
        <f t="shared" si="2"/>
        <v>12.20561045598653</v>
      </c>
      <c r="G31" s="83">
        <f t="shared" si="2"/>
        <v>20.672292532387146</v>
      </c>
      <c r="H31" s="83">
        <f t="shared" si="2"/>
        <v>21.751718654377456</v>
      </c>
      <c r="I31" s="83">
        <f t="shared" si="2"/>
        <v>34.333198969507052</v>
      </c>
      <c r="J31" s="84">
        <f t="shared" si="2"/>
        <v>40.008801757888286</v>
      </c>
      <c r="K31" s="83">
        <f t="shared" si="2"/>
        <v>49.629059609944065</v>
      </c>
      <c r="L31" s="83">
        <f t="shared" si="2"/>
        <v>31.354022601245401</v>
      </c>
      <c r="M31" s="83">
        <f t="shared" si="2"/>
        <v>14.496317653969621</v>
      </c>
      <c r="N31" s="83">
        <f t="shared" si="2"/>
        <v>12.843974425650673</v>
      </c>
    </row>
    <row r="32" spans="1:14" s="46" customFormat="1" x14ac:dyDescent="0.25">
      <c r="A32" s="112"/>
      <c r="B32" s="112"/>
      <c r="C32" s="62"/>
      <c r="D32" s="62"/>
      <c r="E32" s="62"/>
      <c r="F32" s="62"/>
      <c r="G32" s="62"/>
      <c r="H32" s="62"/>
      <c r="I32" s="62"/>
      <c r="J32" s="62"/>
      <c r="K32" s="62"/>
      <c r="L32" s="62"/>
      <c r="M32" s="62"/>
      <c r="N32" s="62"/>
    </row>
    <row r="33" spans="1:14" s="46" customFormat="1" x14ac:dyDescent="0.25">
      <c r="A33" s="107"/>
      <c r="B33" s="107"/>
    </row>
    <row r="34" spans="1:14" x14ac:dyDescent="0.25">
      <c r="A34" s="109" t="s">
        <v>42</v>
      </c>
      <c r="B34" s="109"/>
      <c r="C34" s="109"/>
      <c r="D34" s="109"/>
      <c r="E34" s="109"/>
      <c r="F34" s="109"/>
      <c r="G34" s="109"/>
      <c r="H34" s="109"/>
      <c r="I34" s="109"/>
      <c r="J34" s="109"/>
      <c r="K34" s="109"/>
      <c r="L34" s="109"/>
      <c r="M34" s="109"/>
      <c r="N34" s="109"/>
    </row>
    <row r="35" spans="1:14" x14ac:dyDescent="0.25">
      <c r="A35" s="109" t="s">
        <v>43</v>
      </c>
      <c r="B35" s="109"/>
      <c r="C35" s="109"/>
      <c r="D35" s="109"/>
      <c r="E35" s="109"/>
      <c r="F35" s="109"/>
      <c r="G35" s="109"/>
      <c r="H35" s="109"/>
      <c r="I35" s="109"/>
      <c r="J35" s="109"/>
      <c r="K35" s="109"/>
      <c r="L35" s="109"/>
      <c r="M35" s="109"/>
      <c r="N35" s="109"/>
    </row>
    <row r="36" spans="1:14" x14ac:dyDescent="0.25">
      <c r="A36" s="100" t="s">
        <v>46</v>
      </c>
    </row>
  </sheetData>
  <mergeCells count="7">
    <mergeCell ref="A35:N35"/>
    <mergeCell ref="A1:N1"/>
    <mergeCell ref="A2:N2"/>
    <mergeCell ref="A3:N3"/>
    <mergeCell ref="A4:N4"/>
    <mergeCell ref="A34:N34"/>
    <mergeCell ref="A32:B32"/>
  </mergeCells>
  <pageMargins left="0.75" right="0.75" top="1" bottom="1" header="0.5" footer="0.5"/>
  <pageSetup orientation="portrait" horizontalDpi="4294967292" verticalDpi="4294967292"/>
  <ignoredErrors>
    <ignoredError sqref="C14:N14 C29:H29 J29:N29" formulaRange="1"/>
  </ignoredErrors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36"/>
  <sheetViews>
    <sheetView workbookViewId="0">
      <selection activeCell="A6" sqref="A6"/>
    </sheetView>
  </sheetViews>
  <sheetFormatPr defaultColWidth="11.42578125" defaultRowHeight="15" x14ac:dyDescent="0.25"/>
  <cols>
    <col min="1" max="1" width="60.28515625" customWidth="1"/>
    <col min="2" max="2" width="14" customWidth="1"/>
  </cols>
  <sheetData>
    <row r="1" spans="1:14" ht="15" customHeight="1" x14ac:dyDescent="0.25">
      <c r="A1" s="121" t="s">
        <v>37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3"/>
    </row>
    <row r="2" spans="1:14" ht="30" customHeight="1" x14ac:dyDescent="0.25">
      <c r="A2" s="124" t="s">
        <v>33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6"/>
    </row>
    <row r="3" spans="1:14" ht="30" customHeight="1" x14ac:dyDescent="0.25">
      <c r="A3" s="124" t="s">
        <v>35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6"/>
    </row>
    <row r="4" spans="1:14" ht="15" customHeight="1" x14ac:dyDescent="0.25">
      <c r="A4" s="124" t="s">
        <v>28</v>
      </c>
      <c r="B4" s="125"/>
      <c r="C4" s="125"/>
      <c r="D4" s="125"/>
      <c r="E4" s="125"/>
      <c r="F4" s="125"/>
      <c r="G4" s="125"/>
      <c r="H4" s="125"/>
      <c r="I4" s="125"/>
      <c r="J4" s="125"/>
      <c r="K4" s="125"/>
      <c r="L4" s="125"/>
      <c r="M4" s="125"/>
      <c r="N4" s="126"/>
    </row>
    <row r="5" spans="1:14" ht="15.75" x14ac:dyDescent="0.25">
      <c r="A5" s="36" t="s">
        <v>34</v>
      </c>
      <c r="B5" s="37" t="s">
        <v>29</v>
      </c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</row>
    <row r="7" spans="1:14" ht="31.5" x14ac:dyDescent="0.25">
      <c r="A7" s="24" t="s">
        <v>17</v>
      </c>
      <c r="B7" s="24" t="s">
        <v>31</v>
      </c>
      <c r="C7" s="25">
        <v>44927</v>
      </c>
      <c r="D7" s="25">
        <v>44958</v>
      </c>
      <c r="E7" s="25">
        <v>44986</v>
      </c>
      <c r="F7" s="25">
        <v>45017</v>
      </c>
      <c r="G7" s="25">
        <v>45047</v>
      </c>
      <c r="H7" s="25">
        <v>45078</v>
      </c>
      <c r="I7" s="25">
        <v>45108</v>
      </c>
      <c r="J7" s="26">
        <v>45139</v>
      </c>
      <c r="K7" s="25">
        <v>44805</v>
      </c>
      <c r="L7" s="25">
        <v>45200</v>
      </c>
      <c r="M7" s="25">
        <v>44866</v>
      </c>
      <c r="N7" s="25">
        <v>45261</v>
      </c>
    </row>
    <row r="8" spans="1:14" x14ac:dyDescent="0.25">
      <c r="A8" s="12" t="s">
        <v>0</v>
      </c>
      <c r="B8" s="87">
        <f>'SDG&amp;E 2023 DR Allocations'!B7</f>
        <v>1</v>
      </c>
      <c r="C8" s="49">
        <f>$B$5*'SDG&amp;E 2023 DR Allocations'!C7</f>
        <v>1.0824484353065491</v>
      </c>
      <c r="D8" s="55">
        <f>$B$5*'SDG&amp;E 2023 DR Allocations'!D7</f>
        <v>0.92080465984344495</v>
      </c>
      <c r="E8" s="55">
        <f>$B$5*'SDG&amp;E 2023 DR Allocations'!E7</f>
        <v>1.210985689163208</v>
      </c>
      <c r="F8" s="55">
        <f>$B$5*'SDG&amp;E 2023 DR Allocations'!F7</f>
        <v>1.1069371252059936</v>
      </c>
      <c r="G8" s="55">
        <f>$B$5*'SDG&amp;E 2023 DR Allocations'!G7</f>
        <v>1.0726597533226014</v>
      </c>
      <c r="H8" s="55">
        <f>$B$5*'SDG&amp;E 2023 DR Allocations'!H7</f>
        <v>1.2733451108932496</v>
      </c>
      <c r="I8" s="55">
        <f>$B$5*'SDG&amp;E 2023 DR Allocations'!I7</f>
        <v>1.2047716836929323</v>
      </c>
      <c r="J8" s="57">
        <f>$B$5*'SDG&amp;E 2023 DR Allocations'!J7</f>
        <v>1.1972906017303468</v>
      </c>
      <c r="K8" s="55">
        <f>$B$5*'SDG&amp;E 2023 DR Allocations'!K7</f>
        <v>1.3222878675460816</v>
      </c>
      <c r="L8" s="55">
        <f>$B$5*'SDG&amp;E 2023 DR Allocations'!L7</f>
        <v>1.1283557872772219</v>
      </c>
      <c r="M8" s="55">
        <f>$B$5*'SDG&amp;E 2023 DR Allocations'!M7</f>
        <v>1.2729924774169923</v>
      </c>
      <c r="N8" s="55">
        <f>$B$5*'SDG&amp;E 2023 DR Allocations'!N7</f>
        <v>0.88029420709609996</v>
      </c>
    </row>
    <row r="9" spans="1:14" x14ac:dyDescent="0.25">
      <c r="A9" s="13" t="s">
        <v>10</v>
      </c>
      <c r="B9" s="92">
        <f>'SDG&amp;E 2023 DR Allocations'!B8</f>
        <v>1</v>
      </c>
      <c r="C9" s="72">
        <f>$B$5*'SDG&amp;E 2023 DR Allocations'!C8</f>
        <v>0</v>
      </c>
      <c r="D9" s="72">
        <f>$B$5*'SDG&amp;E 2023 DR Allocations'!D8</f>
        <v>0</v>
      </c>
      <c r="E9" s="72">
        <f>$B$5*'SDG&amp;E 2023 DR Allocations'!E8</f>
        <v>0</v>
      </c>
      <c r="F9" s="72">
        <f>$B$5*'SDG&amp;E 2023 DR Allocations'!F8</f>
        <v>0</v>
      </c>
      <c r="G9" s="73">
        <f>$B$5*'SDG&amp;E 2023 DR Allocations'!G8</f>
        <v>3.6782779280000004</v>
      </c>
      <c r="H9" s="73">
        <f>$B$5*'SDG&amp;E 2023 DR Allocations'!H8</f>
        <v>3.6782779280000004</v>
      </c>
      <c r="I9" s="73">
        <f>$B$5*'SDG&amp;E 2023 DR Allocations'!I8</f>
        <v>3.6782779280000004</v>
      </c>
      <c r="J9" s="57">
        <f>$B$5*'SDG&amp;E 2023 DR Allocations'!J8</f>
        <v>3.6782779280000004</v>
      </c>
      <c r="K9" s="73">
        <f>$B$5*'SDG&amp;E 2023 DR Allocations'!K8</f>
        <v>3.6782779280000004</v>
      </c>
      <c r="L9" s="73">
        <f>$B$5*'SDG&amp;E 2023 DR Allocations'!L8</f>
        <v>3.6782779280000004</v>
      </c>
      <c r="M9" s="73">
        <f>$B$5*'SDG&amp;E 2023 DR Allocations'!M8</f>
        <v>0</v>
      </c>
      <c r="N9" s="73">
        <f>$B$5*'SDG&amp;E 2023 DR Allocations'!N8</f>
        <v>0</v>
      </c>
    </row>
    <row r="10" spans="1:14" x14ac:dyDescent="0.25">
      <c r="A10" s="12" t="s">
        <v>11</v>
      </c>
      <c r="B10" s="87">
        <f>'SDG&amp;E 2023 DR Allocations'!B9</f>
        <v>1</v>
      </c>
      <c r="C10" s="49">
        <f>$B$5*'SDG&amp;E 2023 DR Allocations'!C9</f>
        <v>0</v>
      </c>
      <c r="D10" s="55">
        <f>$B$5*'SDG&amp;E 2023 DR Allocations'!D9</f>
        <v>0</v>
      </c>
      <c r="E10" s="55">
        <f>$B$5*'SDG&amp;E 2023 DR Allocations'!E9</f>
        <v>0</v>
      </c>
      <c r="F10" s="55">
        <f>$B$5*'SDG&amp;E 2023 DR Allocations'!F9</f>
        <v>0</v>
      </c>
      <c r="G10" s="78">
        <f>$B$5*'SDG&amp;E 2023 DR Allocations'!G9</f>
        <v>0.23606371360000003</v>
      </c>
      <c r="H10" s="78">
        <f>$B$5*'SDG&amp;E 2023 DR Allocations'!H9</f>
        <v>0.23962461760000003</v>
      </c>
      <c r="I10" s="78">
        <f>$B$5*'SDG&amp;E 2023 DR Allocations'!I9</f>
        <v>0.23606371360000003</v>
      </c>
      <c r="J10" s="57">
        <f>$B$5*'SDG&amp;E 2023 DR Allocations'!J9</f>
        <v>0.23606371360000003</v>
      </c>
      <c r="K10" s="78">
        <f>$B$5*'SDG&amp;E 2023 DR Allocations'!K9</f>
        <v>0.23606371360000003</v>
      </c>
      <c r="L10" s="78">
        <f>$B$5*'SDG&amp;E 2023 DR Allocations'!L9</f>
        <v>0.23606371360000003</v>
      </c>
      <c r="M10" s="55">
        <f>$B$5*'SDG&amp;E 2023 DR Allocations'!M9</f>
        <v>0</v>
      </c>
      <c r="N10" s="55">
        <f>$B$5*'SDG&amp;E 2023 DR Allocations'!N9</f>
        <v>0</v>
      </c>
    </row>
    <row r="11" spans="1:14" ht="30" x14ac:dyDescent="0.25">
      <c r="A11" s="13" t="s">
        <v>12</v>
      </c>
      <c r="B11" s="92">
        <f>'SDG&amp;E 2023 DR Allocations'!B10</f>
        <v>1</v>
      </c>
      <c r="C11" s="52">
        <f>$B$5*'SDG&amp;E 2023 DR Allocations'!C10</f>
        <v>0</v>
      </c>
      <c r="D11" s="79">
        <f>$B$5*'SDG&amp;E 2023 DR Allocations'!D10</f>
        <v>0</v>
      </c>
      <c r="E11" s="79">
        <f>$B$5*'SDG&amp;E 2023 DR Allocations'!E10</f>
        <v>0</v>
      </c>
      <c r="F11" s="79">
        <f>$B$5*'SDG&amp;E 2023 DR Allocations'!F10</f>
        <v>0.19943364</v>
      </c>
      <c r="G11" s="79">
        <f>$B$5*'SDG&amp;E 2023 DR Allocations'!G10</f>
        <v>0.28439545040000003</v>
      </c>
      <c r="H11" s="79">
        <f>$B$5*'SDG&amp;E 2023 DR Allocations'!H10</f>
        <v>0.21889213360000004</v>
      </c>
      <c r="I11" s="79">
        <f>$B$5*'SDG&amp;E 2023 DR Allocations'!I10</f>
        <v>0.44851958720000007</v>
      </c>
      <c r="J11" s="57">
        <f>$B$5*'SDG&amp;E 2023 DR Allocations'!J10</f>
        <v>0.5481273552</v>
      </c>
      <c r="K11" s="79">
        <f>$B$5*'SDG&amp;E 2023 DR Allocations'!K10</f>
        <v>0.65817320800000012</v>
      </c>
      <c r="L11" s="79">
        <f>$B$5*'SDG&amp;E 2023 DR Allocations'!L10</f>
        <v>0.4440133832</v>
      </c>
      <c r="M11" s="79">
        <f>$B$5*'SDG&amp;E 2023 DR Allocations'!M10</f>
        <v>0</v>
      </c>
      <c r="N11" s="79">
        <f>$B$5*'SDG&amp;E 2023 DR Allocations'!N10</f>
        <v>0</v>
      </c>
    </row>
    <row r="12" spans="1:14" ht="30" x14ac:dyDescent="0.25">
      <c r="A12" s="48" t="s">
        <v>13</v>
      </c>
      <c r="B12" s="87">
        <f>'SDG&amp;E 2023 DR Allocations'!B11</f>
        <v>1</v>
      </c>
      <c r="C12" s="70">
        <f>$B$5*'SDG&amp;E 2023 DR Allocations'!C11</f>
        <v>0</v>
      </c>
      <c r="D12" s="80">
        <f>$B$5*'SDG&amp;E 2023 DR Allocations'!D11</f>
        <v>0</v>
      </c>
      <c r="E12" s="80">
        <f>$B$5*'SDG&amp;E 2023 DR Allocations'!E11</f>
        <v>0</v>
      </c>
      <c r="F12" s="80">
        <f>$B$5*'SDG&amp;E 2023 DR Allocations'!F11</f>
        <v>0</v>
      </c>
      <c r="G12" s="80">
        <f>$B$5*'SDG&amp;E 2023 DR Allocations'!G11</f>
        <v>0.24960479360000001</v>
      </c>
      <c r="H12" s="80">
        <f>$B$5*'SDG&amp;E 2023 DR Allocations'!H11</f>
        <v>2.2631194400000002E-2</v>
      </c>
      <c r="I12" s="80">
        <f>$B$5*'SDG&amp;E 2023 DR Allocations'!I11</f>
        <v>1.1126142640000001</v>
      </c>
      <c r="J12" s="57">
        <f>$B$5*'SDG&amp;E 2023 DR Allocations'!J11</f>
        <v>1.6840127680000001</v>
      </c>
      <c r="K12" s="80">
        <f>$B$5*'SDG&amp;E 2023 DR Allocations'!K11</f>
        <v>2.0575087440000002</v>
      </c>
      <c r="L12" s="80">
        <f>$B$5*'SDG&amp;E 2023 DR Allocations'!L11</f>
        <v>1.1087026400000002</v>
      </c>
      <c r="M12" s="80">
        <f>$B$5*'SDG&amp;E 2023 DR Allocations'!M11</f>
        <v>0</v>
      </c>
      <c r="N12" s="80">
        <f>$B$5*'SDG&amp;E 2023 DR Allocations'!N11</f>
        <v>0</v>
      </c>
    </row>
    <row r="13" spans="1:14" ht="30" x14ac:dyDescent="0.25">
      <c r="A13" s="47" t="s">
        <v>38</v>
      </c>
      <c r="B13" s="92">
        <f>'SDG&amp;E 2023 DR Allocations'!B12</f>
        <v>1</v>
      </c>
      <c r="C13" s="72">
        <f>$B$5*'SDG&amp;E 2023 DR Allocations'!C12</f>
        <v>6.1200923982651699E-4</v>
      </c>
      <c r="D13" s="73">
        <f>$B$5*'SDG&amp;E 2023 DR Allocations'!D12</f>
        <v>1.417333314634306E-4</v>
      </c>
      <c r="E13" s="73">
        <f>$B$5*'SDG&amp;E 2023 DR Allocations'!E12</f>
        <v>3.2868993491931122E-3</v>
      </c>
      <c r="F13" s="73">
        <f>$B$5*'SDG&amp;E 2023 DR Allocations'!F12</f>
        <v>0.34955907330054081</v>
      </c>
      <c r="G13" s="73">
        <f>$B$5*'SDG&amp;E 2023 DR Allocations'!G12</f>
        <v>0.50653141196212903</v>
      </c>
      <c r="H13" s="73">
        <f>$B$5*'SDG&amp;E 2023 DR Allocations'!H12</f>
        <v>0.47117840710210684</v>
      </c>
      <c r="I13" s="73">
        <f>$B$5*'SDG&amp;E 2023 DR Allocations'!I12</f>
        <v>0.8118367027802752</v>
      </c>
      <c r="J13" s="57">
        <f>$B$5*'SDG&amp;E 2023 DR Allocations'!J12</f>
        <v>1.0160720932528453</v>
      </c>
      <c r="K13" s="73">
        <f>$B$5*'SDG&amp;E 2023 DR Allocations'!K12</f>
        <v>1.1508010565104005</v>
      </c>
      <c r="L13" s="73">
        <f>$B$5*'SDG&amp;E 2023 DR Allocations'!L12</f>
        <v>0.71740835231079636</v>
      </c>
      <c r="M13" s="73">
        <f>$B$5*'SDG&amp;E 2023 DR Allocations'!M12</f>
        <v>0.14149203389785853</v>
      </c>
      <c r="N13" s="73">
        <f>$B$5*'SDG&amp;E 2023 DR Allocations'!N12</f>
        <v>2.7640830354910009E-4</v>
      </c>
    </row>
    <row r="14" spans="1:14" ht="30" x14ac:dyDescent="0.25">
      <c r="A14" s="48" t="s">
        <v>39</v>
      </c>
      <c r="B14" s="93">
        <f>'SDG&amp;E 2023 DR Allocations'!B13</f>
        <v>1</v>
      </c>
      <c r="C14" s="49">
        <f>$B$5*'SDG&amp;E 2023 DR Allocations'!C13</f>
        <v>2.933450709539005E-4</v>
      </c>
      <c r="D14" s="49">
        <f>$B$5*'SDG&amp;E 2023 DR Allocations'!D13</f>
        <v>6.7935178507314689E-5</v>
      </c>
      <c r="E14" s="49">
        <f>$B$5*'SDG&amp;E 2023 DR Allocations'!E13</f>
        <v>1.0854981741732685E-3</v>
      </c>
      <c r="F14" s="55">
        <f>$B$5*'SDG&amp;E 2023 DR Allocations'!F13</f>
        <v>2.1330846301503876</v>
      </c>
      <c r="G14" s="55">
        <f>$B$5*'SDG&amp;E 2023 DR Allocations'!G13</f>
        <v>3.4035610870671342</v>
      </c>
      <c r="H14" s="55">
        <f>$B$5*'SDG&amp;E 2023 DR Allocations'!H13</f>
        <v>2.9717154394544645</v>
      </c>
      <c r="I14" s="55">
        <f>$B$5*'SDG&amp;E 2023 DR Allocations'!I13</f>
        <v>5.7321246189929251</v>
      </c>
      <c r="J14" s="57">
        <f>$B$5*'SDG&amp;E 2023 DR Allocations'!J13</f>
        <v>7.7456159508336588</v>
      </c>
      <c r="K14" s="55">
        <f>$B$5*'SDG&amp;E 2023 DR Allocations'!K13</f>
        <v>9.4875015998418721</v>
      </c>
      <c r="L14" s="55">
        <f>$B$5*'SDG&amp;E 2023 DR Allocations'!L13</f>
        <v>5.2612011816980342</v>
      </c>
      <c r="M14" s="55">
        <f>$B$5*'SDG&amp;E 2023 DR Allocations'!M13</f>
        <v>0.69679141254350063</v>
      </c>
      <c r="N14" s="55">
        <f>$B$5*'SDG&amp;E 2023 DR Allocations'!N13</f>
        <v>1.3248669206393238E-4</v>
      </c>
    </row>
    <row r="15" spans="1:14" ht="31.5" x14ac:dyDescent="0.25">
      <c r="A15" s="14" t="s">
        <v>18</v>
      </c>
      <c r="B15" s="14"/>
      <c r="C15" s="58">
        <f t="shared" ref="C15:N15" si="0">SUM(C8:C14)</f>
        <v>1.0833537896173295</v>
      </c>
      <c r="D15" s="58">
        <f t="shared" si="0"/>
        <v>0.92101432835341568</v>
      </c>
      <c r="E15" s="58">
        <f t="shared" si="0"/>
        <v>1.2153580866865743</v>
      </c>
      <c r="F15" s="58">
        <f t="shared" si="0"/>
        <v>3.789014468656922</v>
      </c>
      <c r="G15" s="58">
        <f t="shared" si="0"/>
        <v>9.4310941379518649</v>
      </c>
      <c r="H15" s="58">
        <f t="shared" si="0"/>
        <v>8.8756648310498214</v>
      </c>
      <c r="I15" s="58">
        <f t="shared" si="0"/>
        <v>13.224208498266133</v>
      </c>
      <c r="J15" s="59">
        <f t="shared" si="0"/>
        <v>16.10546041061685</v>
      </c>
      <c r="K15" s="58">
        <f t="shared" si="0"/>
        <v>18.590614117498355</v>
      </c>
      <c r="L15" s="58">
        <f t="shared" si="0"/>
        <v>12.574022986086053</v>
      </c>
      <c r="M15" s="58">
        <f t="shared" si="0"/>
        <v>2.1112759238583516</v>
      </c>
      <c r="N15" s="58">
        <f t="shared" si="0"/>
        <v>0.88070310209171299</v>
      </c>
    </row>
    <row r="16" spans="1:14" ht="15.75" x14ac:dyDescent="0.25">
      <c r="A16" s="34"/>
      <c r="B16" s="34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</row>
    <row r="17" spans="1:14" ht="31.5" x14ac:dyDescent="0.25">
      <c r="A17" s="24" t="s">
        <v>19</v>
      </c>
      <c r="B17" s="24" t="s">
        <v>31</v>
      </c>
      <c r="C17" s="25">
        <v>44927</v>
      </c>
      <c r="D17" s="25">
        <v>44979</v>
      </c>
      <c r="E17" s="25">
        <v>44986</v>
      </c>
      <c r="F17" s="25">
        <v>45017</v>
      </c>
      <c r="G17" s="25">
        <v>45047</v>
      </c>
      <c r="H17" s="25">
        <v>45078</v>
      </c>
      <c r="I17" s="25">
        <v>45108</v>
      </c>
      <c r="J17" s="26">
        <v>45139</v>
      </c>
      <c r="K17" s="25">
        <v>45170</v>
      </c>
      <c r="L17" s="25">
        <v>45200</v>
      </c>
      <c r="M17" s="25">
        <v>45231</v>
      </c>
      <c r="N17" s="25">
        <v>45261</v>
      </c>
    </row>
    <row r="18" spans="1:14" x14ac:dyDescent="0.25">
      <c r="A18" s="21" t="s">
        <v>1</v>
      </c>
      <c r="B18" s="94" t="str">
        <f>'SDG&amp;E 2023 DR Allocations'!B17</f>
        <v>1*</v>
      </c>
      <c r="C18" s="72">
        <f>$B$5*'SDG&amp;E 2023 DR Allocations'!C17</f>
        <v>2.3736422720000006</v>
      </c>
      <c r="D18" s="72">
        <f>$B$5*'SDG&amp;E 2023 DR Allocations'!D17</f>
        <v>2.3736433680000002</v>
      </c>
      <c r="E18" s="72">
        <f>$B$5*'SDG&amp;E 2023 DR Allocations'!E17</f>
        <v>2.3736422720000006</v>
      </c>
      <c r="F18" s="72">
        <f>$B$5*'SDG&amp;E 2023 DR Allocations'!F17</f>
        <v>2.3184838800000001</v>
      </c>
      <c r="G18" s="72">
        <f>$B$5*'SDG&amp;E 2023 DR Allocations'!G17</f>
        <v>2.3057889120000001</v>
      </c>
      <c r="H18" s="72">
        <f>$B$5*'SDG&amp;E 2023 DR Allocations'!H17</f>
        <v>2.3134477599999999</v>
      </c>
      <c r="I18" s="72">
        <f>$B$5*'SDG&amp;E 2023 DR Allocations'!I17</f>
        <v>4.5509065520000007</v>
      </c>
      <c r="J18" s="81">
        <f>$B$5*'SDG&amp;E 2023 DR Allocations'!J17</f>
        <v>3.4016793120000002</v>
      </c>
      <c r="K18" s="72">
        <f>$B$5*'SDG&amp;E 2023 DR Allocations'!K17</f>
        <v>3.9631546320000002</v>
      </c>
      <c r="L18" s="72">
        <f>$B$5*'SDG&amp;E 2023 DR Allocations'!L17</f>
        <v>2.273835032</v>
      </c>
      <c r="M18" s="72">
        <f>$B$5*'SDG&amp;E 2023 DR Allocations'!M17</f>
        <v>2.3284706320000002</v>
      </c>
      <c r="N18" s="72">
        <f>$B$5*'SDG&amp;E 2023 DR Allocations'!N17</f>
        <v>2.3736422720000006</v>
      </c>
    </row>
    <row r="19" spans="1:14" x14ac:dyDescent="0.25">
      <c r="A19" s="39" t="s">
        <v>5</v>
      </c>
      <c r="B19" s="45" t="str">
        <f>'SDG&amp;E 2023 DR Allocations'!B18</f>
        <v>1*</v>
      </c>
      <c r="C19" s="82">
        <f>$B$5*'SDG&amp;E 2023 DR Allocations'!C18</f>
        <v>0</v>
      </c>
      <c r="D19" s="82">
        <f>$B$5*'SDG&amp;E 2023 DR Allocations'!D18</f>
        <v>0</v>
      </c>
      <c r="E19" s="82">
        <f>$B$5*'SDG&amp;E 2023 DR Allocations'!E18</f>
        <v>0</v>
      </c>
      <c r="F19" s="82">
        <f>$B$5*'SDG&amp;E 2023 DR Allocations'!F18</f>
        <v>0</v>
      </c>
      <c r="G19" s="82">
        <f>$B$5*'SDG&amp;E 2023 DR Allocations'!G18</f>
        <v>0</v>
      </c>
      <c r="H19" s="82">
        <f>$B$5*'SDG&amp;E 2023 DR Allocations'!H18</f>
        <v>0</v>
      </c>
      <c r="I19" s="82">
        <f>$B$5*'SDG&amp;E 2023 DR Allocations'!I18</f>
        <v>0</v>
      </c>
      <c r="J19" s="81">
        <f>$B$5*'SDG&amp;E 2023 DR Allocations'!J18</f>
        <v>-0.74937849199999995</v>
      </c>
      <c r="K19" s="82">
        <f>$B$5*'SDG&amp;E 2023 DR Allocations'!K18</f>
        <v>1.8608907280000002</v>
      </c>
      <c r="L19" s="82">
        <f>$B$5*'SDG&amp;E 2023 DR Allocations'!L18</f>
        <v>-1.1741590480000001</v>
      </c>
      <c r="M19" s="82">
        <f>$B$5*'SDG&amp;E 2023 DR Allocations'!M18</f>
        <v>0</v>
      </c>
      <c r="N19" s="82">
        <f>$B$5*'SDG&amp;E 2023 DR Allocations'!N18</f>
        <v>0</v>
      </c>
    </row>
    <row r="20" spans="1:14" x14ac:dyDescent="0.25">
      <c r="A20" s="21" t="s">
        <v>3</v>
      </c>
      <c r="B20" s="103">
        <f>'SDG&amp;E 2023 DR Allocations'!B19</f>
        <v>0</v>
      </c>
      <c r="C20" s="72">
        <f>$B$5*'SDG&amp;E 2023 DR Allocations'!C19</f>
        <v>1.4160152063369753</v>
      </c>
      <c r="D20" s="72">
        <f>$B$5*'SDG&amp;E 2023 DR Allocations'!D19</f>
        <v>1.3820748548507691</v>
      </c>
      <c r="E20" s="72">
        <f>$B$5*'SDG&amp;E 2023 DR Allocations'!E19</f>
        <v>7.6316281378269207E-2</v>
      </c>
      <c r="F20" s="72">
        <f>$B$5*'SDG&amp;E 2023 DR Allocations'!F19</f>
        <v>9.2232427299022687E-2</v>
      </c>
      <c r="G20" s="72">
        <f>$B$5*'SDG&amp;E 2023 DR Allocations'!G19</f>
        <v>1.1743452548980713</v>
      </c>
      <c r="H20" s="72">
        <f>$B$5*'SDG&amp;E 2023 DR Allocations'!H19</f>
        <v>0.77180088043212902</v>
      </c>
      <c r="I20" s="72">
        <f>$B$5*'SDG&amp;E 2023 DR Allocations'!I19</f>
        <v>1.1350424966812134</v>
      </c>
      <c r="J20" s="81">
        <f>$B$5*'SDG&amp;E 2023 DR Allocations'!J19</f>
        <v>1.2443174571990967</v>
      </c>
      <c r="K20" s="72">
        <f>$B$5*'SDG&amp;E 2023 DR Allocations'!K19</f>
        <v>1.6022631692886353</v>
      </c>
      <c r="L20" s="72">
        <f>$B$5*'SDG&amp;E 2023 DR Allocations'!L19</f>
        <v>0.99862664794921885</v>
      </c>
      <c r="M20" s="72">
        <f>$B$5*'SDG&amp;E 2023 DR Allocations'!M19</f>
        <v>1.3124739694595338</v>
      </c>
      <c r="N20" s="72">
        <f>$B$5*'SDG&amp;E 2023 DR Allocations'!N19</f>
        <v>1.4935257167816163</v>
      </c>
    </row>
    <row r="21" spans="1:14" x14ac:dyDescent="0.25">
      <c r="A21" s="39" t="s">
        <v>4</v>
      </c>
      <c r="B21" s="104">
        <f>'SDG&amp;E 2023 DR Allocations'!B20</f>
        <v>0</v>
      </c>
      <c r="C21" s="82">
        <f>$B$5*'SDG&amp;E 2023 DR Allocations'!C20</f>
        <v>5.3888760604858401</v>
      </c>
      <c r="D21" s="82">
        <f>$B$5*'SDG&amp;E 2023 DR Allocations'!D20</f>
        <v>5.4086407814025881</v>
      </c>
      <c r="E21" s="82">
        <f>$B$5*'SDG&amp;E 2023 DR Allocations'!E20</f>
        <v>2.5120790958404542</v>
      </c>
      <c r="F21" s="82">
        <f>$B$5*'SDG&amp;E 2023 DR Allocations'!F20</f>
        <v>2.4297606716156008</v>
      </c>
      <c r="G21" s="82">
        <f>$B$5*'SDG&amp;E 2023 DR Allocations'!G20</f>
        <v>4.9826323661804199</v>
      </c>
      <c r="H21" s="82">
        <f>$B$5*'SDG&amp;E 2023 DR Allocations'!H20</f>
        <v>6.6216189346313481</v>
      </c>
      <c r="I21" s="82">
        <f>$B$5*'SDG&amp;E 2023 DR Allocations'!I20</f>
        <v>8.1406050758361825</v>
      </c>
      <c r="J21" s="81">
        <f>$B$5*'SDG&amp;E 2023 DR Allocations'!J20</f>
        <v>8.5876445045471197</v>
      </c>
      <c r="K21" s="82">
        <f>$B$5*'SDG&amp;E 2023 DR Allocations'!K20</f>
        <v>10.512075263977051</v>
      </c>
      <c r="L21" s="82">
        <f>$B$5*'SDG&amp;E 2023 DR Allocations'!L20</f>
        <v>7.6579929122924808</v>
      </c>
      <c r="M21" s="82">
        <f>$B$5*'SDG&amp;E 2023 DR Allocations'!M20</f>
        <v>5.7123377723693851</v>
      </c>
      <c r="N21" s="82">
        <f>$B$5*'SDG&amp;E 2023 DR Allocations'!N20</f>
        <v>6.215028224945069</v>
      </c>
    </row>
    <row r="22" spans="1:14" x14ac:dyDescent="0.25">
      <c r="A22" s="21" t="s">
        <v>6</v>
      </c>
      <c r="B22" s="103">
        <f>'SDG&amp;E 2023 DR Allocations'!B21</f>
        <v>0</v>
      </c>
      <c r="C22" s="72">
        <f>$B$5*'SDG&amp;E 2023 DR Allocations'!C21</f>
        <v>1.9675160744000002</v>
      </c>
      <c r="D22" s="72">
        <f>$B$5*'SDG&amp;E 2023 DR Allocations'!D21</f>
        <v>7.3557371440000005E-2</v>
      </c>
      <c r="E22" s="72">
        <f>$B$5*'SDG&amp;E 2023 DR Allocations'!E21</f>
        <v>-0.48370996616</v>
      </c>
      <c r="F22" s="72">
        <f>$B$5*'SDG&amp;E 2023 DR Allocations'!F21</f>
        <v>4.4403136856000005</v>
      </c>
      <c r="G22" s="72">
        <f>$B$5*'SDG&amp;E 2023 DR Allocations'!G21</f>
        <v>4.3654385824000004</v>
      </c>
      <c r="H22" s="72">
        <f>$B$5*'SDG&amp;E 2023 DR Allocations'!H21</f>
        <v>4.6777535368000009</v>
      </c>
      <c r="I22" s="72">
        <f>$B$5*'SDG&amp;E 2023 DR Allocations'!I21</f>
        <v>9.7534612759999995</v>
      </c>
      <c r="J22" s="81">
        <f>$B$5*'SDG&amp;E 2023 DR Allocations'!J21</f>
        <v>14.435767816000002</v>
      </c>
      <c r="K22" s="72">
        <f>$B$5*'SDG&amp;E 2023 DR Allocations'!K21</f>
        <v>16.947969696000001</v>
      </c>
      <c r="L22" s="72">
        <f>$B$5*'SDG&amp;E 2023 DR Allocations'!L21</f>
        <v>11.521879744</v>
      </c>
      <c r="M22" s="72">
        <f>$B$5*'SDG&amp;E 2023 DR Allocations'!M21</f>
        <v>4.1056857056</v>
      </c>
      <c r="N22" s="72">
        <f>$B$5*'SDG&amp;E 2023 DR Allocations'!N21</f>
        <v>2.8288248816000001</v>
      </c>
    </row>
    <row r="23" spans="1:14" x14ac:dyDescent="0.25">
      <c r="A23" s="39" t="s">
        <v>7</v>
      </c>
      <c r="B23" s="104">
        <f>'SDG&amp;E 2023 DR Allocations'!B22</f>
        <v>0</v>
      </c>
      <c r="C23" s="82">
        <f>$B$5*'SDG&amp;E 2023 DR Allocations'!C22</f>
        <v>0.11618914104000001</v>
      </c>
      <c r="D23" s="82">
        <f>$B$5*'SDG&amp;E 2023 DR Allocations'!D22</f>
        <v>0.12366937392000001</v>
      </c>
      <c r="E23" s="82">
        <f>$B$5*'SDG&amp;E 2023 DR Allocations'!E22</f>
        <v>4.2755573760000005E-2</v>
      </c>
      <c r="F23" s="82">
        <f>$B$5*'SDG&amp;E 2023 DR Allocations'!F22</f>
        <v>0.22955816448000002</v>
      </c>
      <c r="G23" s="82">
        <f>$B$5*'SDG&amp;E 2023 DR Allocations'!G22</f>
        <v>0.30035260759999999</v>
      </c>
      <c r="H23" s="82">
        <f>$B$5*'SDG&amp;E 2023 DR Allocations'!H22</f>
        <v>0.47579686808000005</v>
      </c>
      <c r="I23" s="82">
        <f>$B$5*'SDG&amp;E 2023 DR Allocations'!I22</f>
        <v>0.65881534344000003</v>
      </c>
      <c r="J23" s="81">
        <f>$B$5*'SDG&amp;E 2023 DR Allocations'!J22</f>
        <v>0.61677699208000003</v>
      </c>
      <c r="K23" s="82">
        <f>$B$5*'SDG&amp;E 2023 DR Allocations'!K22</f>
        <v>0.66739465608000004</v>
      </c>
      <c r="L23" s="82">
        <f>$B$5*'SDG&amp;E 2023 DR Allocations'!L22</f>
        <v>0.35752466944</v>
      </c>
      <c r="M23" s="82">
        <f>$B$5*'SDG&amp;E 2023 DR Allocations'!M22</f>
        <v>0.23016338664000002</v>
      </c>
      <c r="N23" s="82">
        <f>$B$5*'SDG&amp;E 2023 DR Allocations'!N22</f>
        <v>0.18065457872000001</v>
      </c>
    </row>
    <row r="24" spans="1:14" x14ac:dyDescent="0.25">
      <c r="A24" s="21" t="s">
        <v>8</v>
      </c>
      <c r="B24" s="43" t="str">
        <f>'SDG&amp;E 2023 DR Allocations'!B23</f>
        <v>1*</v>
      </c>
      <c r="C24" s="72">
        <f>$B$5*'SDG&amp;E 2023 DR Allocations'!C23</f>
        <v>-2.7610781846715582E-5</v>
      </c>
      <c r="D24" s="72">
        <f>$B$5*'SDG&amp;E 2023 DR Allocations'!D23</f>
        <v>-2.7610781846715582E-5</v>
      </c>
      <c r="E24" s="72">
        <f>$B$5*'SDG&amp;E 2023 DR Allocations'!E23</f>
        <v>-2.8588730789946858E-5</v>
      </c>
      <c r="F24" s="72">
        <f>$B$5*'SDG&amp;E 2023 DR Allocations'!F23</f>
        <v>-1.4081365805336925E-4</v>
      </c>
      <c r="G24" s="72">
        <f>$B$5*'SDG&amp;E 2023 DR Allocations'!G23</f>
        <v>-1.8158593681907474E-4</v>
      </c>
      <c r="H24" s="72">
        <f>$B$5*'SDG&amp;E 2023 DR Allocations'!H23</f>
        <v>-1.809190153443933E-4</v>
      </c>
      <c r="I24" s="72">
        <f>$B$5*'SDG&amp;E 2023 DR Allocations'!I23</f>
        <v>-2.6302614491391645E-4</v>
      </c>
      <c r="J24" s="81">
        <f>$B$5*'SDG&amp;E 2023 DR Allocations'!J23</f>
        <v>-3.0603727647973618E-4</v>
      </c>
      <c r="K24" s="72">
        <f>$B$5*'SDG&amp;E 2023 DR Allocations'!K23</f>
        <v>-3.0213555289829971E-4</v>
      </c>
      <c r="L24" s="72">
        <f>$B$5*'SDG&amp;E 2023 DR Allocations'!L23</f>
        <v>-2.2284681078707917E-4</v>
      </c>
      <c r="M24" s="72">
        <f>$B$5*'SDG&amp;E 2023 DR Allocations'!M23</f>
        <v>-8.1860074847168128E-5</v>
      </c>
      <c r="N24" s="72">
        <f>$B$5*'SDG&amp;E 2023 DR Allocations'!N23</f>
        <v>-2.7610781846715582E-5</v>
      </c>
    </row>
    <row r="25" spans="1:14" x14ac:dyDescent="0.25">
      <c r="A25" s="39" t="s">
        <v>9</v>
      </c>
      <c r="B25" s="45" t="str">
        <f>'SDG&amp;E 2023 DR Allocations'!B24</f>
        <v>1*</v>
      </c>
      <c r="C25" s="82">
        <f>$B$5*'SDG&amp;E 2023 DR Allocations'!C24</f>
        <v>-4.041770008067546E-2</v>
      </c>
      <c r="D25" s="82">
        <f>$B$5*'SDG&amp;E 2023 DR Allocations'!D24</f>
        <v>-4.0412688656218353E-2</v>
      </c>
      <c r="E25" s="82">
        <f>$B$5*'SDG&amp;E 2023 DR Allocations'!E24</f>
        <v>-4.0432416857930295E-2</v>
      </c>
      <c r="F25" s="82">
        <f>$B$5*'SDG&amp;E 2023 DR Allocations'!F24</f>
        <v>-4.9326641382061477E-2</v>
      </c>
      <c r="G25" s="82">
        <f>$B$5*'SDG&amp;E 2023 DR Allocations'!G24</f>
        <v>-5.2141701563752731E-2</v>
      </c>
      <c r="H25" s="82">
        <f>$B$5*'SDG&amp;E 2023 DR Allocations'!H24</f>
        <v>-5.3431841416019352E-2</v>
      </c>
      <c r="I25" s="82">
        <f>$B$5*'SDG&amp;E 2023 DR Allocations'!I24</f>
        <v>-5.9769607580203984E-2</v>
      </c>
      <c r="J25" s="81">
        <f>$B$5*'SDG&amp;E 2023 DR Allocations'!J24</f>
        <v>-6.2636741841836235E-2</v>
      </c>
      <c r="K25" s="82">
        <f>$B$5*'SDG&amp;E 2023 DR Allocations'!K24</f>
        <v>-6.0221868771014327E-2</v>
      </c>
      <c r="L25" s="82">
        <f>$B$5*'SDG&amp;E 2023 DR Allocations'!L24</f>
        <v>-5.4684103987102398E-2</v>
      </c>
      <c r="M25" s="82">
        <f>$B$5*'SDG&amp;E 2023 DR Allocations'!M24</f>
        <v>-4.4945644698440833E-2</v>
      </c>
      <c r="N25" s="82">
        <f>$B$5*'SDG&amp;E 2023 DR Allocations'!N24</f>
        <v>-4.0414123806187599E-2</v>
      </c>
    </row>
    <row r="26" spans="1:14" x14ac:dyDescent="0.25">
      <c r="A26" s="21" t="s">
        <v>40</v>
      </c>
      <c r="B26" s="103">
        <f>'SDG&amp;E 2023 DR Allocations'!B25</f>
        <v>1</v>
      </c>
      <c r="C26" s="72">
        <f>$B$5*'SDG&amp;E 2023 DR Allocations'!C25</f>
        <v>8.6595378046857918E-5</v>
      </c>
      <c r="D26" s="72">
        <f>$B$5*'SDG&amp;E 2023 DR Allocations'!D25</f>
        <v>2.0054445618855911E-5</v>
      </c>
      <c r="E26" s="72">
        <f>$B$5*'SDG&amp;E 2023 DR Allocations'!E25</f>
        <v>6.2780298731326403E-4</v>
      </c>
      <c r="F26" s="72">
        <f>$B$5*'SDG&amp;E 2023 DR Allocations'!F25</f>
        <v>2.182585610551804E-2</v>
      </c>
      <c r="G26" s="72">
        <f>$B$5*'SDG&amp;E 2023 DR Allocations'!G25</f>
        <v>3.8146531876654462E-2</v>
      </c>
      <c r="H26" s="72">
        <f>$B$5*'SDG&amp;E 2023 DR Allocations'!H25</f>
        <v>2.7894578608304969E-2</v>
      </c>
      <c r="I26" s="72">
        <f>$B$5*'SDG&amp;E 2023 DR Allocations'!I25</f>
        <v>5.83232857347721E-2</v>
      </c>
      <c r="J26" s="81">
        <f>$B$5*'SDG&amp;E 2023 DR Allocations'!J25</f>
        <v>8.7896970672149272E-2</v>
      </c>
      <c r="K26" s="72">
        <f>$B$5*'SDG&amp;E 2023 DR Allocations'!K25</f>
        <v>0.11494570977273393</v>
      </c>
      <c r="L26" s="72">
        <f>$B$5*'SDG&amp;E 2023 DR Allocations'!L25</f>
        <v>6.1603139747014445E-2</v>
      </c>
      <c r="M26" s="72">
        <f>$B$5*'SDG&amp;E 2023 DR Allocations'!M25</f>
        <v>6.6462771036106122E-3</v>
      </c>
      <c r="N26" s="72">
        <f>$B$5*'SDG&amp;E 2023 DR Allocations'!N25</f>
        <v>3.9110030955568936E-5</v>
      </c>
    </row>
    <row r="27" spans="1:14" x14ac:dyDescent="0.25">
      <c r="A27" s="39" t="s">
        <v>2</v>
      </c>
      <c r="B27" s="45" t="str">
        <f>'SDG&amp;E 2023 DR Allocations'!B26</f>
        <v>1*</v>
      </c>
      <c r="C27" s="82">
        <f>$B$5*'SDG&amp;E 2023 DR Allocations'!C26</f>
        <v>0.10079411888122559</v>
      </c>
      <c r="D27" s="82">
        <f>$B$5*'SDG&amp;E 2023 DR Allocations'!D26</f>
        <v>9.5863260269165043E-2</v>
      </c>
      <c r="E27" s="82">
        <f>$B$5*'SDG&amp;E 2023 DR Allocations'!E26</f>
        <v>7.2960898399353033E-2</v>
      </c>
      <c r="F27" s="82">
        <f>$B$5*'SDG&amp;E 2023 DR Allocations'!F26</f>
        <v>7.2462978363037112E-2</v>
      </c>
      <c r="G27" s="82">
        <f>$B$5*'SDG&amp;E 2023 DR Allocations'!G26</f>
        <v>7.7861706733703615E-2</v>
      </c>
      <c r="H27" s="82">
        <f>$B$5*'SDG&amp;E 2023 DR Allocations'!H26</f>
        <v>9.3427358627319337E-2</v>
      </c>
      <c r="I27" s="82">
        <f>$B$5*'SDG&amp;E 2023 DR Allocations'!I26</f>
        <v>0.12411705398559571</v>
      </c>
      <c r="J27" s="81">
        <f>$B$5*'SDG&amp;E 2023 DR Allocations'!J26</f>
        <v>0.13816804122924806</v>
      </c>
      <c r="K27" s="82">
        <f>$B$5*'SDG&amp;E 2023 DR Allocations'!K26</f>
        <v>0.15075727844238282</v>
      </c>
      <c r="L27" s="82">
        <f>$B$5*'SDG&amp;E 2023 DR Allocations'!L26</f>
        <v>0.11631155967712403</v>
      </c>
      <c r="M27" s="82">
        <f>$B$5*'SDG&amp;E 2023 DR Allocations'!M26</f>
        <v>8.9571646690368656E-2</v>
      </c>
      <c r="N27" s="82">
        <f>$B$5*'SDG&amp;E 2023 DR Allocations'!N26</f>
        <v>0.10640150070190431</v>
      </c>
    </row>
    <row r="28" spans="1:14" x14ac:dyDescent="0.25">
      <c r="A28" s="21" t="s">
        <v>47</v>
      </c>
      <c r="B28" s="43" t="str">
        <f>'SDG&amp;E 2023 DR Allocations'!B27</f>
        <v>1*</v>
      </c>
      <c r="C28" s="72">
        <f>$B$5*'SDG&amp;E 2023 DR Allocations'!C27</f>
        <v>0</v>
      </c>
      <c r="D28" s="72">
        <f>$B$5*'SDG&amp;E 2023 DR Allocations'!D27</f>
        <v>0</v>
      </c>
      <c r="E28" s="72">
        <f>$B$5*'SDG&amp;E 2023 DR Allocations'!E27</f>
        <v>0</v>
      </c>
      <c r="F28" s="72">
        <f>$B$5*'SDG&amp;E 2023 DR Allocations'!F27</f>
        <v>0</v>
      </c>
      <c r="G28" s="72">
        <f>$B$5*'SDG&amp;E 2023 DR Allocations'!G27</f>
        <v>0</v>
      </c>
      <c r="H28" s="72">
        <f>$B$5*'SDG&amp;E 2023 DR Allocations'!H27</f>
        <v>0</v>
      </c>
      <c r="I28" s="72">
        <f>$B$5*'SDG&amp;E 2023 DR Allocations'!I27</f>
        <v>0</v>
      </c>
      <c r="J28" s="81">
        <f>$B$5*'SDG&amp;E 2023 DR Allocations'!J27</f>
        <v>0</v>
      </c>
      <c r="K28" s="72">
        <f>$B$5*'SDG&amp;E 2023 DR Allocations'!K27</f>
        <v>0</v>
      </c>
      <c r="L28" s="72">
        <f>$B$5*'SDG&amp;E 2023 DR Allocations'!L27</f>
        <v>0</v>
      </c>
      <c r="M28" s="72">
        <f>$B$5*'SDG&amp;E 2023 DR Allocations'!M27</f>
        <v>0</v>
      </c>
      <c r="N28" s="72">
        <f>$B$5*'SDG&amp;E 2023 DR Allocations'!N27</f>
        <v>0</v>
      </c>
    </row>
    <row r="29" spans="1:14" x14ac:dyDescent="0.25">
      <c r="A29" s="39" t="s">
        <v>41</v>
      </c>
      <c r="B29" s="104">
        <f>'SDG&amp;E 2023 DR Allocations'!B28</f>
        <v>1</v>
      </c>
      <c r="C29" s="82">
        <f>$B$5*'SDG&amp;E 2023 DR Allocations'!C28</f>
        <v>3.5341837644577032E-2</v>
      </c>
      <c r="D29" s="82">
        <f>$B$5*'SDG&amp;E 2023 DR Allocations'!D28</f>
        <v>2.7378897845745088E-2</v>
      </c>
      <c r="E29" s="82">
        <f>$B$5*'SDG&amp;E 2023 DR Allocations'!E28</f>
        <v>3.090195402503014E-2</v>
      </c>
      <c r="F29" s="82">
        <f>$B$5*'SDG&amp;E 2023 DR Allocations'!F28</f>
        <v>3.3164382681250576E-2</v>
      </c>
      <c r="G29" s="82">
        <f>$B$5*'SDG&amp;E 2023 DR Allocations'!G28</f>
        <v>3.349580335617066E-2</v>
      </c>
      <c r="H29" s="82">
        <f>$B$5*'SDG&amp;E 2023 DR Allocations'!H28</f>
        <v>3.6091657400131226E-2</v>
      </c>
      <c r="I29" s="82">
        <f>$B$5*'SDG&amp;E 2023 DR Allocations'!I28</f>
        <v>4.3739122360944752E-2</v>
      </c>
      <c r="J29" s="81">
        <f>$B$5*'SDG&amp;E 2023 DR Allocations'!J28</f>
        <v>4.42564934194088E-2</v>
      </c>
      <c r="K29" s="82">
        <f>$B$5*'SDG&amp;E 2023 DR Allocations'!K28</f>
        <v>4.3908085763454438E-2</v>
      </c>
      <c r="L29" s="82">
        <f>$B$5*'SDG&amp;E 2023 DR Allocations'!L28</f>
        <v>3.1278078570961952E-2</v>
      </c>
      <c r="M29" s="82">
        <f>$B$5*'SDG&amp;E 2023 DR Allocations'!M28</f>
        <v>3.6366339802742009E-2</v>
      </c>
      <c r="N29" s="82">
        <f>$B$5*'SDG&amp;E 2023 DR Allocations'!N28</f>
        <v>3.8618318229913712E-2</v>
      </c>
    </row>
    <row r="30" spans="1:14" ht="31.5" x14ac:dyDescent="0.25">
      <c r="A30" s="14" t="s">
        <v>20</v>
      </c>
      <c r="B30" s="14"/>
      <c r="C30" s="83">
        <f t="shared" ref="C30:N30" si="1">SUM(C18:C29)</f>
        <v>11.358015995304141</v>
      </c>
      <c r="D30" s="83">
        <f t="shared" si="1"/>
        <v>9.4444076627358218</v>
      </c>
      <c r="E30" s="83">
        <f t="shared" si="1"/>
        <v>4.5851129066417</v>
      </c>
      <c r="F30" s="83">
        <f t="shared" si="1"/>
        <v>9.5883345911043154</v>
      </c>
      <c r="G30" s="83">
        <f t="shared" si="1"/>
        <v>13.22573847754445</v>
      </c>
      <c r="H30" s="83">
        <f t="shared" si="1"/>
        <v>14.96421881414787</v>
      </c>
      <c r="I30" s="83">
        <f t="shared" si="1"/>
        <v>24.404977572313591</v>
      </c>
      <c r="J30" s="84">
        <f t="shared" si="1"/>
        <v>27.744186316028706</v>
      </c>
      <c r="K30" s="83">
        <f t="shared" si="1"/>
        <v>35.802835215000343</v>
      </c>
      <c r="L30" s="83">
        <f t="shared" si="1"/>
        <v>21.789985784878912</v>
      </c>
      <c r="M30" s="83">
        <f t="shared" si="1"/>
        <v>13.77668822489235</v>
      </c>
      <c r="N30" s="83">
        <f t="shared" si="1"/>
        <v>13.196292868421425</v>
      </c>
    </row>
    <row r="31" spans="1:14" ht="15.75" x14ac:dyDescent="0.25">
      <c r="A31" s="35"/>
      <c r="B31" s="35"/>
      <c r="C31" s="85"/>
      <c r="D31" s="85"/>
      <c r="E31" s="85"/>
      <c r="F31" s="85"/>
      <c r="G31" s="85"/>
      <c r="H31" s="85"/>
      <c r="I31" s="85"/>
      <c r="J31" s="85"/>
      <c r="K31" s="85"/>
      <c r="L31" s="85"/>
      <c r="M31" s="85"/>
      <c r="N31" s="85"/>
    </row>
    <row r="32" spans="1:14" ht="15.75" x14ac:dyDescent="0.25">
      <c r="A32" s="14" t="s">
        <v>16</v>
      </c>
      <c r="B32" s="14"/>
      <c r="C32" s="83">
        <f t="shared" ref="C32:N32" si="2">SUM(C15,C30)</f>
        <v>12.44136978492147</v>
      </c>
      <c r="D32" s="83">
        <f t="shared" si="2"/>
        <v>10.365421991089237</v>
      </c>
      <c r="E32" s="83">
        <f t="shared" si="2"/>
        <v>5.8004709933282745</v>
      </c>
      <c r="F32" s="83">
        <f t="shared" si="2"/>
        <v>13.377349059761237</v>
      </c>
      <c r="G32" s="83">
        <f t="shared" si="2"/>
        <v>22.656832615496313</v>
      </c>
      <c r="H32" s="83">
        <f t="shared" si="2"/>
        <v>23.839883645197691</v>
      </c>
      <c r="I32" s="83">
        <f t="shared" si="2"/>
        <v>37.629186070579721</v>
      </c>
      <c r="J32" s="84">
        <f t="shared" si="2"/>
        <v>43.84964672664556</v>
      </c>
      <c r="K32" s="83">
        <f t="shared" si="2"/>
        <v>54.393449332498697</v>
      </c>
      <c r="L32" s="83">
        <f t="shared" si="2"/>
        <v>34.364008770964965</v>
      </c>
      <c r="M32" s="83">
        <f t="shared" si="2"/>
        <v>15.887964148750701</v>
      </c>
      <c r="N32" s="83">
        <f t="shared" si="2"/>
        <v>14.076995970513138</v>
      </c>
    </row>
    <row r="34" spans="1:14" x14ac:dyDescent="0.25">
      <c r="E34" s="86"/>
    </row>
    <row r="35" spans="1:14" x14ac:dyDescent="0.25">
      <c r="A35" s="109" t="s">
        <v>42</v>
      </c>
      <c r="B35" s="109"/>
      <c r="C35" s="109"/>
      <c r="D35" s="109"/>
      <c r="E35" s="109"/>
      <c r="F35" s="109"/>
      <c r="G35" s="109"/>
      <c r="H35" s="109"/>
      <c r="I35" s="109"/>
      <c r="J35" s="109"/>
      <c r="K35" s="109"/>
      <c r="L35" s="109"/>
      <c r="M35" s="109"/>
      <c r="N35" s="109"/>
    </row>
    <row r="36" spans="1:14" x14ac:dyDescent="0.25">
      <c r="A36" s="109" t="s">
        <v>43</v>
      </c>
      <c r="B36" s="109"/>
      <c r="C36" s="109"/>
      <c r="D36" s="109"/>
      <c r="E36" s="109"/>
      <c r="F36" s="109"/>
      <c r="G36" s="109"/>
      <c r="H36" s="109"/>
      <c r="I36" s="109"/>
      <c r="J36" s="109"/>
      <c r="K36" s="109"/>
      <c r="L36" s="109"/>
      <c r="M36" s="109"/>
      <c r="N36" s="109"/>
    </row>
  </sheetData>
  <mergeCells count="6">
    <mergeCell ref="A36:N36"/>
    <mergeCell ref="A1:N1"/>
    <mergeCell ref="A2:N2"/>
    <mergeCell ref="A3:N3"/>
    <mergeCell ref="A4:N4"/>
    <mergeCell ref="A35:N35"/>
  </mergeCells>
  <pageMargins left="0.75" right="0.75" top="1" bottom="1" header="0.5" footer="0.5"/>
  <ignoredErrors>
    <ignoredError sqref="B5" numberStoredAsText="1"/>
  </ignoredError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SDG&amp;E 2021 DR Allocations</vt:lpstr>
      <vt:lpstr>SDG&amp;E 2021 DR Allocations w.DLF</vt:lpstr>
      <vt:lpstr>SDG&amp;E 2022 DR Allocations</vt:lpstr>
      <vt:lpstr>SDG&amp;E 2022 DR Allocations w.DLF</vt:lpstr>
      <vt:lpstr>SDG&amp;E 2023 DR Allocations</vt:lpstr>
      <vt:lpstr>SDG&amp;E 2023 DR Allocations w.DLF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Brant, Simone</dc:creator>
  <cp:lastModifiedBy>Garcia-Rodriguez, Lizzette</cp:lastModifiedBy>
  <dcterms:created xsi:type="dcterms:W3CDTF">2018-06-25T22:00:59Z</dcterms:created>
  <dcterms:modified xsi:type="dcterms:W3CDTF">2020-06-26T15:05:35Z</dcterms:modified>
</cp:coreProperties>
</file>