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-860" yWindow="-460" windowWidth="28800" windowHeight="18000" tabRatio="697" firstSheet="1" activeTab="5"/>
  </bookViews>
  <sheets>
    <sheet name="SCE 2021 DR Allocations" sheetId="1" r:id="rId1"/>
    <sheet name="SCE 2021 DR Allocations w.DLF" sheetId="4" r:id="rId2"/>
    <sheet name="SCE 2022 DR Allocations" sheetId="2" r:id="rId3"/>
    <sheet name="SCE 2022 DR Allocatons w.DLF" sheetId="5" r:id="rId4"/>
    <sheet name="SCE 2023 DR Allocations" sheetId="3" r:id="rId5"/>
    <sheet name="SCE 2023 DR Allocations w.DLF" sheetId="6" r:id="rId6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6" l="1"/>
  <c r="F42" i="6"/>
  <c r="G42" i="6"/>
  <c r="H42" i="6"/>
  <c r="I42" i="6"/>
  <c r="J42" i="6"/>
  <c r="K42" i="6"/>
  <c r="L42" i="6"/>
  <c r="M42" i="6"/>
  <c r="N42" i="6"/>
  <c r="O42" i="6"/>
  <c r="D42" i="6"/>
  <c r="D42" i="5"/>
  <c r="E42" i="5"/>
  <c r="F42" i="5"/>
  <c r="G42" i="5"/>
  <c r="H42" i="5"/>
  <c r="I42" i="5"/>
  <c r="J42" i="5"/>
  <c r="K42" i="5"/>
  <c r="L42" i="5"/>
  <c r="M42" i="5"/>
  <c r="N42" i="5"/>
  <c r="O42" i="5"/>
  <c r="O56" i="6"/>
  <c r="N56" i="6"/>
  <c r="M56" i="6"/>
  <c r="L56" i="6"/>
  <c r="K56" i="6"/>
  <c r="J56" i="6"/>
  <c r="I56" i="6"/>
  <c r="H56" i="6"/>
  <c r="G56" i="6"/>
  <c r="F56" i="6"/>
  <c r="E56" i="6"/>
  <c r="D56" i="6"/>
  <c r="O53" i="6"/>
  <c r="N53" i="6"/>
  <c r="M53" i="6"/>
  <c r="L53" i="6"/>
  <c r="K53" i="6"/>
  <c r="J53" i="6"/>
  <c r="I53" i="6"/>
  <c r="H53" i="6"/>
  <c r="G53" i="6"/>
  <c r="F53" i="6"/>
  <c r="E53" i="6"/>
  <c r="D53" i="6"/>
  <c r="O52" i="6"/>
  <c r="N52" i="6"/>
  <c r="M52" i="6"/>
  <c r="L52" i="6"/>
  <c r="K52" i="6"/>
  <c r="J52" i="6"/>
  <c r="I52" i="6"/>
  <c r="H52" i="6"/>
  <c r="G52" i="6"/>
  <c r="F52" i="6"/>
  <c r="E52" i="6"/>
  <c r="D52" i="6"/>
  <c r="I59" i="6"/>
  <c r="E59" i="6"/>
  <c r="M58" i="6"/>
  <c r="E58" i="6"/>
  <c r="O49" i="6"/>
  <c r="N49" i="6"/>
  <c r="M49" i="6"/>
  <c r="L49" i="6"/>
  <c r="K49" i="6"/>
  <c r="J49" i="6"/>
  <c r="I49" i="6"/>
  <c r="I57" i="6"/>
  <c r="H49" i="6"/>
  <c r="G49" i="6"/>
  <c r="F49" i="6"/>
  <c r="E49" i="6"/>
  <c r="D49" i="6"/>
  <c r="O48" i="6"/>
  <c r="N48" i="6"/>
  <c r="N60" i="6"/>
  <c r="M48" i="6"/>
  <c r="L48" i="6"/>
  <c r="K48" i="6"/>
  <c r="J48" i="6"/>
  <c r="J60" i="6"/>
  <c r="I48" i="6"/>
  <c r="H48" i="6"/>
  <c r="G48" i="6"/>
  <c r="F48" i="6"/>
  <c r="F60" i="6"/>
  <c r="E48" i="6"/>
  <c r="E60" i="6"/>
  <c r="D48" i="6"/>
  <c r="O47" i="6"/>
  <c r="N47" i="6"/>
  <c r="M47" i="6"/>
  <c r="M59" i="6"/>
  <c r="L47" i="6"/>
  <c r="L59" i="6"/>
  <c r="K47" i="6"/>
  <c r="K59" i="6"/>
  <c r="J47" i="6"/>
  <c r="J59" i="6"/>
  <c r="I47" i="6"/>
  <c r="H47" i="6"/>
  <c r="G47" i="6"/>
  <c r="G59" i="6"/>
  <c r="F47" i="6"/>
  <c r="E47" i="6"/>
  <c r="D47" i="6"/>
  <c r="D59" i="6"/>
  <c r="O46" i="6"/>
  <c r="O58" i="6"/>
  <c r="N46" i="6"/>
  <c r="M46" i="6"/>
  <c r="L46" i="6"/>
  <c r="L58" i="6"/>
  <c r="K46" i="6"/>
  <c r="K58" i="6"/>
  <c r="J46" i="6"/>
  <c r="I46" i="6"/>
  <c r="H46" i="6"/>
  <c r="H58" i="6"/>
  <c r="G46" i="6"/>
  <c r="G58" i="6"/>
  <c r="F46" i="6"/>
  <c r="E46" i="6"/>
  <c r="D46" i="6"/>
  <c r="O45" i="6"/>
  <c r="O57" i="6"/>
  <c r="N45" i="6"/>
  <c r="N57" i="6"/>
  <c r="M45" i="6"/>
  <c r="L45" i="6"/>
  <c r="K45" i="6"/>
  <c r="J45" i="6"/>
  <c r="I45" i="6"/>
  <c r="H45" i="6"/>
  <c r="H57" i="6"/>
  <c r="G45" i="6"/>
  <c r="F45" i="6"/>
  <c r="F57" i="6"/>
  <c r="E45" i="6"/>
  <c r="D45" i="6"/>
  <c r="O38" i="6"/>
  <c r="N38" i="6"/>
  <c r="M38" i="6"/>
  <c r="L38" i="6"/>
  <c r="K38" i="6"/>
  <c r="J38" i="6"/>
  <c r="I38" i="6"/>
  <c r="H38" i="6"/>
  <c r="G38" i="6"/>
  <c r="F38" i="6"/>
  <c r="E38" i="6"/>
  <c r="D38" i="6"/>
  <c r="O37" i="6"/>
  <c r="N37" i="6"/>
  <c r="M37" i="6"/>
  <c r="L37" i="6"/>
  <c r="K37" i="6"/>
  <c r="J37" i="6"/>
  <c r="I37" i="6"/>
  <c r="H37" i="6"/>
  <c r="G37" i="6"/>
  <c r="F37" i="6"/>
  <c r="E37" i="6"/>
  <c r="D37" i="6"/>
  <c r="O36" i="6"/>
  <c r="N36" i="6"/>
  <c r="M36" i="6"/>
  <c r="L36" i="6"/>
  <c r="K36" i="6"/>
  <c r="J36" i="6"/>
  <c r="I36" i="6"/>
  <c r="H36" i="6"/>
  <c r="G36" i="6"/>
  <c r="F36" i="6"/>
  <c r="E36" i="6"/>
  <c r="D36" i="6"/>
  <c r="O35" i="6"/>
  <c r="N35" i="6"/>
  <c r="M35" i="6"/>
  <c r="L35" i="6"/>
  <c r="K35" i="6"/>
  <c r="J35" i="6"/>
  <c r="I35" i="6"/>
  <c r="H35" i="6"/>
  <c r="G35" i="6"/>
  <c r="F35" i="6"/>
  <c r="E35" i="6"/>
  <c r="D35" i="6"/>
  <c r="O34" i="6"/>
  <c r="N34" i="6"/>
  <c r="M34" i="6"/>
  <c r="L34" i="6"/>
  <c r="K34" i="6"/>
  <c r="J34" i="6"/>
  <c r="I34" i="6"/>
  <c r="H34" i="6"/>
  <c r="G34" i="6"/>
  <c r="F34" i="6"/>
  <c r="E34" i="6"/>
  <c r="D34" i="6"/>
  <c r="O33" i="6"/>
  <c r="N33" i="6"/>
  <c r="M33" i="6"/>
  <c r="L33" i="6"/>
  <c r="K33" i="6"/>
  <c r="J33" i="6"/>
  <c r="I33" i="6"/>
  <c r="H33" i="6"/>
  <c r="G33" i="6"/>
  <c r="F33" i="6"/>
  <c r="E33" i="6"/>
  <c r="D33" i="6"/>
  <c r="O32" i="6"/>
  <c r="N32" i="6"/>
  <c r="M32" i="6"/>
  <c r="L32" i="6"/>
  <c r="K32" i="6"/>
  <c r="J32" i="6"/>
  <c r="I32" i="6"/>
  <c r="H32" i="6"/>
  <c r="G32" i="6"/>
  <c r="F32" i="6"/>
  <c r="E32" i="6"/>
  <c r="D32" i="6"/>
  <c r="O31" i="6"/>
  <c r="N31" i="6"/>
  <c r="M31" i="6"/>
  <c r="L31" i="6"/>
  <c r="K31" i="6"/>
  <c r="J31" i="6"/>
  <c r="I31" i="6"/>
  <c r="H31" i="6"/>
  <c r="G31" i="6"/>
  <c r="F31" i="6"/>
  <c r="E31" i="6"/>
  <c r="D31" i="6"/>
  <c r="O30" i="6"/>
  <c r="N30" i="6"/>
  <c r="M30" i="6"/>
  <c r="L30" i="6"/>
  <c r="K30" i="6"/>
  <c r="J30" i="6"/>
  <c r="I30" i="6"/>
  <c r="H30" i="6"/>
  <c r="G30" i="6"/>
  <c r="F30" i="6"/>
  <c r="E30" i="6"/>
  <c r="D30" i="6"/>
  <c r="O29" i="6"/>
  <c r="N29" i="6"/>
  <c r="M29" i="6"/>
  <c r="L29" i="6"/>
  <c r="K29" i="6"/>
  <c r="J29" i="6"/>
  <c r="I29" i="6"/>
  <c r="H29" i="6"/>
  <c r="G29" i="6"/>
  <c r="F29" i="6"/>
  <c r="E29" i="6"/>
  <c r="D29" i="6"/>
  <c r="O28" i="6"/>
  <c r="N28" i="6"/>
  <c r="M28" i="6"/>
  <c r="L28" i="6"/>
  <c r="K28" i="6"/>
  <c r="J28" i="6"/>
  <c r="I28" i="6"/>
  <c r="H28" i="6"/>
  <c r="G28" i="6"/>
  <c r="F28" i="6"/>
  <c r="E28" i="6"/>
  <c r="D28" i="6"/>
  <c r="O27" i="6"/>
  <c r="N27" i="6"/>
  <c r="M27" i="6"/>
  <c r="L27" i="6"/>
  <c r="K27" i="6"/>
  <c r="J27" i="6"/>
  <c r="I27" i="6"/>
  <c r="H27" i="6"/>
  <c r="G27" i="6"/>
  <c r="F27" i="6"/>
  <c r="E27" i="6"/>
  <c r="D27" i="6"/>
  <c r="O26" i="6"/>
  <c r="N26" i="6"/>
  <c r="M26" i="6"/>
  <c r="L26" i="6"/>
  <c r="K26" i="6"/>
  <c r="J26" i="6"/>
  <c r="I26" i="6"/>
  <c r="H26" i="6"/>
  <c r="G26" i="6"/>
  <c r="F26" i="6"/>
  <c r="E26" i="6"/>
  <c r="D26" i="6"/>
  <c r="O25" i="6"/>
  <c r="N25" i="6"/>
  <c r="G25" i="6"/>
  <c r="F25" i="6"/>
  <c r="E25" i="6"/>
  <c r="D25" i="6"/>
  <c r="O24" i="6"/>
  <c r="N24" i="6"/>
  <c r="M24" i="6"/>
  <c r="L24" i="6"/>
  <c r="K24" i="6"/>
  <c r="J24" i="6"/>
  <c r="I24" i="6"/>
  <c r="H24" i="6"/>
  <c r="G24" i="6"/>
  <c r="F24" i="6"/>
  <c r="E24" i="6"/>
  <c r="D24" i="6"/>
  <c r="O23" i="6"/>
  <c r="N23" i="6"/>
  <c r="G23" i="6"/>
  <c r="F23" i="6"/>
  <c r="E23" i="6"/>
  <c r="D23" i="6"/>
  <c r="O22" i="6"/>
  <c r="N22" i="6"/>
  <c r="M22" i="6"/>
  <c r="L22" i="6"/>
  <c r="K22" i="6"/>
  <c r="J22" i="6"/>
  <c r="I22" i="6"/>
  <c r="H22" i="6"/>
  <c r="G22" i="6"/>
  <c r="F22" i="6"/>
  <c r="E22" i="6"/>
  <c r="D22" i="6"/>
  <c r="O21" i="6"/>
  <c r="N21" i="6"/>
  <c r="G21" i="6"/>
  <c r="F21" i="6"/>
  <c r="E21" i="6"/>
  <c r="D21" i="6"/>
  <c r="O20" i="6"/>
  <c r="N20" i="6"/>
  <c r="M20" i="6"/>
  <c r="L20" i="6"/>
  <c r="K20" i="6"/>
  <c r="J20" i="6"/>
  <c r="I20" i="6"/>
  <c r="H20" i="6"/>
  <c r="G20" i="6"/>
  <c r="F20" i="6"/>
  <c r="E20" i="6"/>
  <c r="D20" i="6"/>
  <c r="O19" i="6"/>
  <c r="N19" i="6"/>
  <c r="G19" i="6"/>
  <c r="F19" i="6"/>
  <c r="E19" i="6"/>
  <c r="D19" i="6"/>
  <c r="O18" i="6"/>
  <c r="N18" i="6"/>
  <c r="M18" i="6"/>
  <c r="L18" i="6"/>
  <c r="K18" i="6"/>
  <c r="J18" i="6"/>
  <c r="I18" i="6"/>
  <c r="H18" i="6"/>
  <c r="G18" i="6"/>
  <c r="F18" i="6"/>
  <c r="E18" i="6"/>
  <c r="D18" i="6"/>
  <c r="O17" i="6"/>
  <c r="N17" i="6"/>
  <c r="M17" i="6"/>
  <c r="L17" i="6"/>
  <c r="K17" i="6"/>
  <c r="J17" i="6"/>
  <c r="I17" i="6"/>
  <c r="H17" i="6"/>
  <c r="G17" i="6"/>
  <c r="F17" i="6"/>
  <c r="E17" i="6"/>
  <c r="D17" i="6"/>
  <c r="O16" i="6"/>
  <c r="N16" i="6"/>
  <c r="M16" i="6"/>
  <c r="L16" i="6"/>
  <c r="K16" i="6"/>
  <c r="J16" i="6"/>
  <c r="I16" i="6"/>
  <c r="H16" i="6"/>
  <c r="G16" i="6"/>
  <c r="F16" i="6"/>
  <c r="E16" i="6"/>
  <c r="D16" i="6"/>
  <c r="O15" i="6"/>
  <c r="N15" i="6"/>
  <c r="M15" i="6"/>
  <c r="L15" i="6"/>
  <c r="K15" i="6"/>
  <c r="J15" i="6"/>
  <c r="I15" i="6"/>
  <c r="H15" i="6"/>
  <c r="G15" i="6"/>
  <c r="F15" i="6"/>
  <c r="E15" i="6"/>
  <c r="D15" i="6"/>
  <c r="O14" i="6"/>
  <c r="N14" i="6"/>
  <c r="M14" i="6"/>
  <c r="L14" i="6"/>
  <c r="K14" i="6"/>
  <c r="J14" i="6"/>
  <c r="I14" i="6"/>
  <c r="H14" i="6"/>
  <c r="G14" i="6"/>
  <c r="F14" i="6"/>
  <c r="E14" i="6"/>
  <c r="D14" i="6"/>
  <c r="O11" i="6"/>
  <c r="N11" i="6"/>
  <c r="M11" i="6"/>
  <c r="L11" i="6"/>
  <c r="K11" i="6"/>
  <c r="J11" i="6"/>
  <c r="I11" i="6"/>
  <c r="H11" i="6"/>
  <c r="G11" i="6"/>
  <c r="F11" i="6"/>
  <c r="E11" i="6"/>
  <c r="D11" i="6"/>
  <c r="O10" i="6"/>
  <c r="N10" i="6"/>
  <c r="M10" i="6"/>
  <c r="L10" i="6"/>
  <c r="K10" i="6"/>
  <c r="J10" i="6"/>
  <c r="I10" i="6"/>
  <c r="H10" i="6"/>
  <c r="G10" i="6"/>
  <c r="F10" i="6"/>
  <c r="E10" i="6"/>
  <c r="D10" i="6"/>
  <c r="O9" i="6"/>
  <c r="N9" i="6"/>
  <c r="M9" i="6"/>
  <c r="L9" i="6"/>
  <c r="K9" i="6"/>
  <c r="J9" i="6"/>
  <c r="I9" i="6"/>
  <c r="H9" i="6"/>
  <c r="G9" i="6"/>
  <c r="F9" i="6"/>
  <c r="E9" i="6"/>
  <c r="D9" i="6"/>
  <c r="O56" i="5"/>
  <c r="N56" i="5"/>
  <c r="M56" i="5"/>
  <c r="L56" i="5"/>
  <c r="K56" i="5"/>
  <c r="J56" i="5"/>
  <c r="I56" i="5"/>
  <c r="H56" i="5"/>
  <c r="G56" i="5"/>
  <c r="F56" i="5"/>
  <c r="E56" i="5"/>
  <c r="D56" i="5"/>
  <c r="O53" i="5"/>
  <c r="N53" i="5"/>
  <c r="M53" i="5"/>
  <c r="L53" i="5"/>
  <c r="K53" i="5"/>
  <c r="J53" i="5"/>
  <c r="I53" i="5"/>
  <c r="H53" i="5"/>
  <c r="G53" i="5"/>
  <c r="F53" i="5"/>
  <c r="E53" i="5"/>
  <c r="D53" i="5"/>
  <c r="O52" i="5"/>
  <c r="N52" i="5"/>
  <c r="M52" i="5"/>
  <c r="L52" i="5"/>
  <c r="K52" i="5"/>
  <c r="J52" i="5"/>
  <c r="I52" i="5"/>
  <c r="H52" i="5"/>
  <c r="G52" i="5"/>
  <c r="F52" i="5"/>
  <c r="E52" i="5"/>
  <c r="D52" i="5"/>
  <c r="O49" i="5"/>
  <c r="N49" i="5"/>
  <c r="M49" i="5"/>
  <c r="L49" i="5"/>
  <c r="K49" i="5"/>
  <c r="J49" i="5"/>
  <c r="I49" i="5"/>
  <c r="H49" i="5"/>
  <c r="G49" i="5"/>
  <c r="F49" i="5"/>
  <c r="E49" i="5"/>
  <c r="D49" i="5"/>
  <c r="D57" i="5"/>
  <c r="O48" i="5"/>
  <c r="O60" i="5"/>
  <c r="N48" i="5"/>
  <c r="M48" i="5"/>
  <c r="L48" i="5"/>
  <c r="K48" i="5"/>
  <c r="J48" i="5"/>
  <c r="I48" i="5"/>
  <c r="H48" i="5"/>
  <c r="H60" i="5"/>
  <c r="G48" i="5"/>
  <c r="F48" i="5"/>
  <c r="E48" i="5"/>
  <c r="D48" i="5"/>
  <c r="O47" i="5"/>
  <c r="N47" i="5"/>
  <c r="M47" i="5"/>
  <c r="L47" i="5"/>
  <c r="K47" i="5"/>
  <c r="J47" i="5"/>
  <c r="I47" i="5"/>
  <c r="H47" i="5"/>
  <c r="G47" i="5"/>
  <c r="F47" i="5"/>
  <c r="E47" i="5"/>
  <c r="D47" i="5"/>
  <c r="O46" i="5"/>
  <c r="N46" i="5"/>
  <c r="M46" i="5"/>
  <c r="L46" i="5"/>
  <c r="K46" i="5"/>
  <c r="J46" i="5"/>
  <c r="I46" i="5"/>
  <c r="H46" i="5"/>
  <c r="G46" i="5"/>
  <c r="F46" i="5"/>
  <c r="E46" i="5"/>
  <c r="D46" i="5"/>
  <c r="O45" i="5"/>
  <c r="O57" i="5"/>
  <c r="N45" i="5"/>
  <c r="N57" i="5"/>
  <c r="M45" i="5"/>
  <c r="L45" i="5"/>
  <c r="K45" i="5"/>
  <c r="J45" i="5"/>
  <c r="I45" i="5"/>
  <c r="H45" i="5"/>
  <c r="H57" i="5"/>
  <c r="G45" i="5"/>
  <c r="G57" i="5"/>
  <c r="F45" i="5"/>
  <c r="F57" i="5"/>
  <c r="E45" i="5"/>
  <c r="D45" i="5"/>
  <c r="O38" i="5"/>
  <c r="N38" i="5"/>
  <c r="M38" i="5"/>
  <c r="L38" i="5"/>
  <c r="K38" i="5"/>
  <c r="J38" i="5"/>
  <c r="I38" i="5"/>
  <c r="H38" i="5"/>
  <c r="G38" i="5"/>
  <c r="F38" i="5"/>
  <c r="E38" i="5"/>
  <c r="D38" i="5"/>
  <c r="O37" i="5"/>
  <c r="N37" i="5"/>
  <c r="M37" i="5"/>
  <c r="L37" i="5"/>
  <c r="K37" i="5"/>
  <c r="J37" i="5"/>
  <c r="I37" i="5"/>
  <c r="H37" i="5"/>
  <c r="G37" i="5"/>
  <c r="F37" i="5"/>
  <c r="E37" i="5"/>
  <c r="D37" i="5"/>
  <c r="O36" i="5"/>
  <c r="N36" i="5"/>
  <c r="M36" i="5"/>
  <c r="L36" i="5"/>
  <c r="K36" i="5"/>
  <c r="J36" i="5"/>
  <c r="I36" i="5"/>
  <c r="H36" i="5"/>
  <c r="G36" i="5"/>
  <c r="F36" i="5"/>
  <c r="E36" i="5"/>
  <c r="D36" i="5"/>
  <c r="O35" i="5"/>
  <c r="N35" i="5"/>
  <c r="M35" i="5"/>
  <c r="L35" i="5"/>
  <c r="K35" i="5"/>
  <c r="J35" i="5"/>
  <c r="I35" i="5"/>
  <c r="H35" i="5"/>
  <c r="G35" i="5"/>
  <c r="F35" i="5"/>
  <c r="E35" i="5"/>
  <c r="D35" i="5"/>
  <c r="O34" i="5"/>
  <c r="N34" i="5"/>
  <c r="M34" i="5"/>
  <c r="L34" i="5"/>
  <c r="K34" i="5"/>
  <c r="J34" i="5"/>
  <c r="I34" i="5"/>
  <c r="H34" i="5"/>
  <c r="G34" i="5"/>
  <c r="F34" i="5"/>
  <c r="E34" i="5"/>
  <c r="D34" i="5"/>
  <c r="O33" i="5"/>
  <c r="N33" i="5"/>
  <c r="M33" i="5"/>
  <c r="L33" i="5"/>
  <c r="K33" i="5"/>
  <c r="J33" i="5"/>
  <c r="I33" i="5"/>
  <c r="H33" i="5"/>
  <c r="G33" i="5"/>
  <c r="F33" i="5"/>
  <c r="E33" i="5"/>
  <c r="D33" i="5"/>
  <c r="O32" i="5"/>
  <c r="N32" i="5"/>
  <c r="M32" i="5"/>
  <c r="L32" i="5"/>
  <c r="K32" i="5"/>
  <c r="J32" i="5"/>
  <c r="I32" i="5"/>
  <c r="H32" i="5"/>
  <c r="G32" i="5"/>
  <c r="F32" i="5"/>
  <c r="E32" i="5"/>
  <c r="D32" i="5"/>
  <c r="O31" i="5"/>
  <c r="N31" i="5"/>
  <c r="M31" i="5"/>
  <c r="L31" i="5"/>
  <c r="K31" i="5"/>
  <c r="J31" i="5"/>
  <c r="I31" i="5"/>
  <c r="H31" i="5"/>
  <c r="G31" i="5"/>
  <c r="F31" i="5"/>
  <c r="E31" i="5"/>
  <c r="D31" i="5"/>
  <c r="O30" i="5"/>
  <c r="N30" i="5"/>
  <c r="M30" i="5"/>
  <c r="L30" i="5"/>
  <c r="K30" i="5"/>
  <c r="J30" i="5"/>
  <c r="I30" i="5"/>
  <c r="H30" i="5"/>
  <c r="G30" i="5"/>
  <c r="F30" i="5"/>
  <c r="E30" i="5"/>
  <c r="D30" i="5"/>
  <c r="O29" i="5"/>
  <c r="N29" i="5"/>
  <c r="M29" i="5"/>
  <c r="L29" i="5"/>
  <c r="K29" i="5"/>
  <c r="J29" i="5"/>
  <c r="I29" i="5"/>
  <c r="H29" i="5"/>
  <c r="G29" i="5"/>
  <c r="F29" i="5"/>
  <c r="E29" i="5"/>
  <c r="D29" i="5"/>
  <c r="O28" i="5"/>
  <c r="N28" i="5"/>
  <c r="M28" i="5"/>
  <c r="L28" i="5"/>
  <c r="K28" i="5"/>
  <c r="J28" i="5"/>
  <c r="I28" i="5"/>
  <c r="H28" i="5"/>
  <c r="G28" i="5"/>
  <c r="F28" i="5"/>
  <c r="E28" i="5"/>
  <c r="D28" i="5"/>
  <c r="O27" i="5"/>
  <c r="N27" i="5"/>
  <c r="M27" i="5"/>
  <c r="L27" i="5"/>
  <c r="K27" i="5"/>
  <c r="J27" i="5"/>
  <c r="I27" i="5"/>
  <c r="H27" i="5"/>
  <c r="G27" i="5"/>
  <c r="F27" i="5"/>
  <c r="E27" i="5"/>
  <c r="D27" i="5"/>
  <c r="O26" i="5"/>
  <c r="N26" i="5"/>
  <c r="M26" i="5"/>
  <c r="L26" i="5"/>
  <c r="K26" i="5"/>
  <c r="J26" i="5"/>
  <c r="I26" i="5"/>
  <c r="H26" i="5"/>
  <c r="G26" i="5"/>
  <c r="F26" i="5"/>
  <c r="E26" i="5"/>
  <c r="D26" i="5"/>
  <c r="O25" i="5"/>
  <c r="N25" i="5"/>
  <c r="G25" i="5"/>
  <c r="F25" i="5"/>
  <c r="E25" i="5"/>
  <c r="D25" i="5"/>
  <c r="O24" i="5"/>
  <c r="N24" i="5"/>
  <c r="M24" i="5"/>
  <c r="L24" i="5"/>
  <c r="K24" i="5"/>
  <c r="J24" i="5"/>
  <c r="I24" i="5"/>
  <c r="H24" i="5"/>
  <c r="G24" i="5"/>
  <c r="F24" i="5"/>
  <c r="E24" i="5"/>
  <c r="D24" i="5"/>
  <c r="O23" i="5"/>
  <c r="N23" i="5"/>
  <c r="G23" i="5"/>
  <c r="F23" i="5"/>
  <c r="E23" i="5"/>
  <c r="D23" i="5"/>
  <c r="O22" i="5"/>
  <c r="N22" i="5"/>
  <c r="M22" i="5"/>
  <c r="L22" i="5"/>
  <c r="K22" i="5"/>
  <c r="J22" i="5"/>
  <c r="I22" i="5"/>
  <c r="H22" i="5"/>
  <c r="G22" i="5"/>
  <c r="F22" i="5"/>
  <c r="E22" i="5"/>
  <c r="D22" i="5"/>
  <c r="O21" i="5"/>
  <c r="N21" i="5"/>
  <c r="G21" i="5"/>
  <c r="F21" i="5"/>
  <c r="E21" i="5"/>
  <c r="D21" i="5"/>
  <c r="O20" i="5"/>
  <c r="N20" i="5"/>
  <c r="M20" i="5"/>
  <c r="L20" i="5"/>
  <c r="K20" i="5"/>
  <c r="J20" i="5"/>
  <c r="I20" i="5"/>
  <c r="H20" i="5"/>
  <c r="G20" i="5"/>
  <c r="F20" i="5"/>
  <c r="E20" i="5"/>
  <c r="D20" i="5"/>
  <c r="O19" i="5"/>
  <c r="N19" i="5"/>
  <c r="G19" i="5"/>
  <c r="F19" i="5"/>
  <c r="E19" i="5"/>
  <c r="D19" i="5"/>
  <c r="O18" i="5"/>
  <c r="N18" i="5"/>
  <c r="M18" i="5"/>
  <c r="L18" i="5"/>
  <c r="K18" i="5"/>
  <c r="J18" i="5"/>
  <c r="I18" i="5"/>
  <c r="H18" i="5"/>
  <c r="G18" i="5"/>
  <c r="F18" i="5"/>
  <c r="E18" i="5"/>
  <c r="D18" i="5"/>
  <c r="O17" i="5"/>
  <c r="N17" i="5"/>
  <c r="M17" i="5"/>
  <c r="L17" i="5"/>
  <c r="K17" i="5"/>
  <c r="J17" i="5"/>
  <c r="I17" i="5"/>
  <c r="H17" i="5"/>
  <c r="G17" i="5"/>
  <c r="F17" i="5"/>
  <c r="E17" i="5"/>
  <c r="D17" i="5"/>
  <c r="O16" i="5"/>
  <c r="N16" i="5"/>
  <c r="M16" i="5"/>
  <c r="L16" i="5"/>
  <c r="K16" i="5"/>
  <c r="J16" i="5"/>
  <c r="I16" i="5"/>
  <c r="H16" i="5"/>
  <c r="G16" i="5"/>
  <c r="F16" i="5"/>
  <c r="E16" i="5"/>
  <c r="D16" i="5"/>
  <c r="O15" i="5"/>
  <c r="N15" i="5"/>
  <c r="M15" i="5"/>
  <c r="L15" i="5"/>
  <c r="K15" i="5"/>
  <c r="J15" i="5"/>
  <c r="I15" i="5"/>
  <c r="H15" i="5"/>
  <c r="G15" i="5"/>
  <c r="F15" i="5"/>
  <c r="E15" i="5"/>
  <c r="D15" i="5"/>
  <c r="O14" i="5"/>
  <c r="N14" i="5"/>
  <c r="M14" i="5"/>
  <c r="L14" i="5"/>
  <c r="K14" i="5"/>
  <c r="J14" i="5"/>
  <c r="I14" i="5"/>
  <c r="H14" i="5"/>
  <c r="G14" i="5"/>
  <c r="F14" i="5"/>
  <c r="E14" i="5"/>
  <c r="D14" i="5"/>
  <c r="O11" i="5"/>
  <c r="N11" i="5"/>
  <c r="M11" i="5"/>
  <c r="L11" i="5"/>
  <c r="K11" i="5"/>
  <c r="J11" i="5"/>
  <c r="I11" i="5"/>
  <c r="H11" i="5"/>
  <c r="G11" i="5"/>
  <c r="F11" i="5"/>
  <c r="E11" i="5"/>
  <c r="D11" i="5"/>
  <c r="O10" i="5"/>
  <c r="N10" i="5"/>
  <c r="M10" i="5"/>
  <c r="L10" i="5"/>
  <c r="L62" i="5"/>
  <c r="K10" i="5"/>
  <c r="J10" i="5"/>
  <c r="I10" i="5"/>
  <c r="H10" i="5"/>
  <c r="G10" i="5"/>
  <c r="F10" i="5"/>
  <c r="E10" i="5"/>
  <c r="D10" i="5"/>
  <c r="D62" i="5"/>
  <c r="O9" i="5"/>
  <c r="N9" i="5"/>
  <c r="M9" i="5"/>
  <c r="L9" i="5"/>
  <c r="K9" i="5"/>
  <c r="J9" i="5"/>
  <c r="I9" i="5"/>
  <c r="H9" i="5"/>
  <c r="G9" i="5"/>
  <c r="F9" i="5"/>
  <c r="E9" i="5"/>
  <c r="D9" i="5"/>
  <c r="F58" i="6"/>
  <c r="I57" i="5"/>
  <c r="K57" i="6"/>
  <c r="N58" i="6"/>
  <c r="J57" i="5"/>
  <c r="D57" i="6"/>
  <c r="L57" i="6"/>
  <c r="K57" i="5"/>
  <c r="M57" i="6"/>
  <c r="L57" i="5"/>
  <c r="N59" i="6"/>
  <c r="M57" i="5"/>
  <c r="E57" i="5"/>
  <c r="G57" i="6"/>
  <c r="O59" i="6"/>
  <c r="D58" i="6"/>
  <c r="H59" i="6"/>
  <c r="O56" i="4"/>
  <c r="N56" i="4"/>
  <c r="M56" i="4"/>
  <c r="L56" i="4"/>
  <c r="K56" i="4"/>
  <c r="J56" i="4"/>
  <c r="I56" i="4"/>
  <c r="H56" i="4"/>
  <c r="G56" i="4"/>
  <c r="F56" i="4"/>
  <c r="E56" i="4"/>
  <c r="D56" i="4"/>
  <c r="O53" i="4"/>
  <c r="N53" i="4"/>
  <c r="M53" i="4"/>
  <c r="L53" i="4"/>
  <c r="K53" i="4"/>
  <c r="J53" i="4"/>
  <c r="I53" i="4"/>
  <c r="H53" i="4"/>
  <c r="G53" i="4"/>
  <c r="F53" i="4"/>
  <c r="E53" i="4"/>
  <c r="D53" i="4"/>
  <c r="O52" i="4"/>
  <c r="N52" i="4"/>
  <c r="M52" i="4"/>
  <c r="L52" i="4"/>
  <c r="K52" i="4"/>
  <c r="J52" i="4"/>
  <c r="I52" i="4"/>
  <c r="H52" i="4"/>
  <c r="G52" i="4"/>
  <c r="F52" i="4"/>
  <c r="E52" i="4"/>
  <c r="D52" i="4"/>
  <c r="O49" i="4"/>
  <c r="N49" i="4"/>
  <c r="N57" i="4"/>
  <c r="M49" i="4"/>
  <c r="L49" i="4"/>
  <c r="K49" i="4"/>
  <c r="J49" i="4"/>
  <c r="I49" i="4"/>
  <c r="H49" i="4"/>
  <c r="G49" i="4"/>
  <c r="F49" i="4"/>
  <c r="E49" i="4"/>
  <c r="D49" i="4"/>
  <c r="O48" i="4"/>
  <c r="N48" i="4"/>
  <c r="M48" i="4"/>
  <c r="L48" i="4"/>
  <c r="K48" i="4"/>
  <c r="J48" i="4"/>
  <c r="J60" i="4"/>
  <c r="I48" i="4"/>
  <c r="H48" i="4"/>
  <c r="G48" i="4"/>
  <c r="F48" i="4"/>
  <c r="E48" i="4"/>
  <c r="D48" i="4"/>
  <c r="O47" i="4"/>
  <c r="N47" i="4"/>
  <c r="M47" i="4"/>
  <c r="L47" i="4"/>
  <c r="K47" i="4"/>
  <c r="J47" i="4"/>
  <c r="I47" i="4"/>
  <c r="H47" i="4"/>
  <c r="G47" i="4"/>
  <c r="F47" i="4"/>
  <c r="E47" i="4"/>
  <c r="D47" i="4"/>
  <c r="O46" i="4"/>
  <c r="N46" i="4"/>
  <c r="M46" i="4"/>
  <c r="L46" i="4"/>
  <c r="K46" i="4"/>
  <c r="J46" i="4"/>
  <c r="I46" i="4"/>
  <c r="H46" i="4"/>
  <c r="G46" i="4"/>
  <c r="F46" i="4"/>
  <c r="E46" i="4"/>
  <c r="D46" i="4"/>
  <c r="O45" i="4"/>
  <c r="N45" i="4"/>
  <c r="M45" i="4"/>
  <c r="M57" i="4"/>
  <c r="L45" i="4"/>
  <c r="K45" i="4"/>
  <c r="J45" i="4"/>
  <c r="I45" i="4"/>
  <c r="I57" i="4"/>
  <c r="H45" i="4"/>
  <c r="G45" i="4"/>
  <c r="F45" i="4"/>
  <c r="E45" i="4"/>
  <c r="D45" i="4"/>
  <c r="O38" i="4"/>
  <c r="N38" i="4"/>
  <c r="M38" i="4"/>
  <c r="L38" i="4"/>
  <c r="K38" i="4"/>
  <c r="J38" i="4"/>
  <c r="I38" i="4"/>
  <c r="H38" i="4"/>
  <c r="G38" i="4"/>
  <c r="F38" i="4"/>
  <c r="E38" i="4"/>
  <c r="D38" i="4"/>
  <c r="O37" i="4"/>
  <c r="N37" i="4"/>
  <c r="M37" i="4"/>
  <c r="L37" i="4"/>
  <c r="K37" i="4"/>
  <c r="J37" i="4"/>
  <c r="I37" i="4"/>
  <c r="H37" i="4"/>
  <c r="G37" i="4"/>
  <c r="F37" i="4"/>
  <c r="E37" i="4"/>
  <c r="D37" i="4"/>
  <c r="O36" i="4"/>
  <c r="N36" i="4"/>
  <c r="M36" i="4"/>
  <c r="L36" i="4"/>
  <c r="K36" i="4"/>
  <c r="J36" i="4"/>
  <c r="I36" i="4"/>
  <c r="H36" i="4"/>
  <c r="G36" i="4"/>
  <c r="F36" i="4"/>
  <c r="E36" i="4"/>
  <c r="D36" i="4"/>
  <c r="O35" i="4"/>
  <c r="N35" i="4"/>
  <c r="M35" i="4"/>
  <c r="L35" i="4"/>
  <c r="K35" i="4"/>
  <c r="J35" i="4"/>
  <c r="I35" i="4"/>
  <c r="H35" i="4"/>
  <c r="G35" i="4"/>
  <c r="F35" i="4"/>
  <c r="E35" i="4"/>
  <c r="D35" i="4"/>
  <c r="O34" i="4"/>
  <c r="N34" i="4"/>
  <c r="M34" i="4"/>
  <c r="L34" i="4"/>
  <c r="K34" i="4"/>
  <c r="J34" i="4"/>
  <c r="I34" i="4"/>
  <c r="H34" i="4"/>
  <c r="G34" i="4"/>
  <c r="F34" i="4"/>
  <c r="E34" i="4"/>
  <c r="D34" i="4"/>
  <c r="O33" i="4"/>
  <c r="N33" i="4"/>
  <c r="M33" i="4"/>
  <c r="L33" i="4"/>
  <c r="K33" i="4"/>
  <c r="J33" i="4"/>
  <c r="I33" i="4"/>
  <c r="H33" i="4"/>
  <c r="G33" i="4"/>
  <c r="F33" i="4"/>
  <c r="E33" i="4"/>
  <c r="D33" i="4"/>
  <c r="O32" i="4"/>
  <c r="N32" i="4"/>
  <c r="M32" i="4"/>
  <c r="L32" i="4"/>
  <c r="K32" i="4"/>
  <c r="J32" i="4"/>
  <c r="I32" i="4"/>
  <c r="H32" i="4"/>
  <c r="G32" i="4"/>
  <c r="F32" i="4"/>
  <c r="E32" i="4"/>
  <c r="D32" i="4"/>
  <c r="O31" i="4"/>
  <c r="N31" i="4"/>
  <c r="M31" i="4"/>
  <c r="L31" i="4"/>
  <c r="K31" i="4"/>
  <c r="J31" i="4"/>
  <c r="I31" i="4"/>
  <c r="H31" i="4"/>
  <c r="G31" i="4"/>
  <c r="F31" i="4"/>
  <c r="E31" i="4"/>
  <c r="D31" i="4"/>
  <c r="O30" i="4"/>
  <c r="N30" i="4"/>
  <c r="M30" i="4"/>
  <c r="L30" i="4"/>
  <c r="K30" i="4"/>
  <c r="J30" i="4"/>
  <c r="I30" i="4"/>
  <c r="H30" i="4"/>
  <c r="G30" i="4"/>
  <c r="F30" i="4"/>
  <c r="E30" i="4"/>
  <c r="D30" i="4"/>
  <c r="O29" i="4"/>
  <c r="N29" i="4"/>
  <c r="M29" i="4"/>
  <c r="L29" i="4"/>
  <c r="K29" i="4"/>
  <c r="J29" i="4"/>
  <c r="I29" i="4"/>
  <c r="H29" i="4"/>
  <c r="G29" i="4"/>
  <c r="F29" i="4"/>
  <c r="E29" i="4"/>
  <c r="D29" i="4"/>
  <c r="O28" i="4"/>
  <c r="N28" i="4"/>
  <c r="M28" i="4"/>
  <c r="L28" i="4"/>
  <c r="K28" i="4"/>
  <c r="J28" i="4"/>
  <c r="I28" i="4"/>
  <c r="H28" i="4"/>
  <c r="G28" i="4"/>
  <c r="F28" i="4"/>
  <c r="E28" i="4"/>
  <c r="D28" i="4"/>
  <c r="O27" i="4"/>
  <c r="N27" i="4"/>
  <c r="M27" i="4"/>
  <c r="L27" i="4"/>
  <c r="K27" i="4"/>
  <c r="J27" i="4"/>
  <c r="I27" i="4"/>
  <c r="H27" i="4"/>
  <c r="G27" i="4"/>
  <c r="F27" i="4"/>
  <c r="E27" i="4"/>
  <c r="D27" i="4"/>
  <c r="O26" i="4"/>
  <c r="N26" i="4"/>
  <c r="M26" i="4"/>
  <c r="L26" i="4"/>
  <c r="K26" i="4"/>
  <c r="J26" i="4"/>
  <c r="I26" i="4"/>
  <c r="H26" i="4"/>
  <c r="G26" i="4"/>
  <c r="F26" i="4"/>
  <c r="E26" i="4"/>
  <c r="D26" i="4"/>
  <c r="O25" i="4"/>
  <c r="N25" i="4"/>
  <c r="G25" i="4"/>
  <c r="F25" i="4"/>
  <c r="E25" i="4"/>
  <c r="D25" i="4"/>
  <c r="O24" i="4"/>
  <c r="N24" i="4"/>
  <c r="M24" i="4"/>
  <c r="L24" i="4"/>
  <c r="K24" i="4"/>
  <c r="J24" i="4"/>
  <c r="I24" i="4"/>
  <c r="H24" i="4"/>
  <c r="G24" i="4"/>
  <c r="F24" i="4"/>
  <c r="E24" i="4"/>
  <c r="D24" i="4"/>
  <c r="O23" i="4"/>
  <c r="N23" i="4"/>
  <c r="G23" i="4"/>
  <c r="F23" i="4"/>
  <c r="E23" i="4"/>
  <c r="D23" i="4"/>
  <c r="O22" i="4"/>
  <c r="N22" i="4"/>
  <c r="M22" i="4"/>
  <c r="L22" i="4"/>
  <c r="K22" i="4"/>
  <c r="J22" i="4"/>
  <c r="I22" i="4"/>
  <c r="H22" i="4"/>
  <c r="G22" i="4"/>
  <c r="F22" i="4"/>
  <c r="E22" i="4"/>
  <c r="D22" i="4"/>
  <c r="O21" i="4"/>
  <c r="N21" i="4"/>
  <c r="G21" i="4"/>
  <c r="F21" i="4"/>
  <c r="E21" i="4"/>
  <c r="D21" i="4"/>
  <c r="O20" i="4"/>
  <c r="N20" i="4"/>
  <c r="M20" i="4"/>
  <c r="L20" i="4"/>
  <c r="K20" i="4"/>
  <c r="J20" i="4"/>
  <c r="I20" i="4"/>
  <c r="H20" i="4"/>
  <c r="G20" i="4"/>
  <c r="F20" i="4"/>
  <c r="E20" i="4"/>
  <c r="D20" i="4"/>
  <c r="O19" i="4"/>
  <c r="N19" i="4"/>
  <c r="G19" i="4"/>
  <c r="F19" i="4"/>
  <c r="E19" i="4"/>
  <c r="D19" i="4"/>
  <c r="O18" i="4"/>
  <c r="N18" i="4"/>
  <c r="M18" i="4"/>
  <c r="L18" i="4"/>
  <c r="K18" i="4"/>
  <c r="J18" i="4"/>
  <c r="I18" i="4"/>
  <c r="H18" i="4"/>
  <c r="G18" i="4"/>
  <c r="F18" i="4"/>
  <c r="E18" i="4"/>
  <c r="D18" i="4"/>
  <c r="O17" i="4"/>
  <c r="N17" i="4"/>
  <c r="M17" i="4"/>
  <c r="L17" i="4"/>
  <c r="K17" i="4"/>
  <c r="J17" i="4"/>
  <c r="I17" i="4"/>
  <c r="H17" i="4"/>
  <c r="G17" i="4"/>
  <c r="F17" i="4"/>
  <c r="E17" i="4"/>
  <c r="D17" i="4"/>
  <c r="O16" i="4"/>
  <c r="N16" i="4"/>
  <c r="M16" i="4"/>
  <c r="L16" i="4"/>
  <c r="K16" i="4"/>
  <c r="J16" i="4"/>
  <c r="I16" i="4"/>
  <c r="H16" i="4"/>
  <c r="G16" i="4"/>
  <c r="F16" i="4"/>
  <c r="E16" i="4"/>
  <c r="D16" i="4"/>
  <c r="O15" i="4"/>
  <c r="N15" i="4"/>
  <c r="M15" i="4"/>
  <c r="L15" i="4"/>
  <c r="K15" i="4"/>
  <c r="J15" i="4"/>
  <c r="I15" i="4"/>
  <c r="H15" i="4"/>
  <c r="G15" i="4"/>
  <c r="F15" i="4"/>
  <c r="E15" i="4"/>
  <c r="D15" i="4"/>
  <c r="O14" i="4"/>
  <c r="N14" i="4"/>
  <c r="M14" i="4"/>
  <c r="L14" i="4"/>
  <c r="K14" i="4"/>
  <c r="J14" i="4"/>
  <c r="I14" i="4"/>
  <c r="H14" i="4"/>
  <c r="G14" i="4"/>
  <c r="F14" i="4"/>
  <c r="E14" i="4"/>
  <c r="D14" i="4"/>
  <c r="O11" i="4"/>
  <c r="N11" i="4"/>
  <c r="M11" i="4"/>
  <c r="L11" i="4"/>
  <c r="K11" i="4"/>
  <c r="J11" i="4"/>
  <c r="I11" i="4"/>
  <c r="H11" i="4"/>
  <c r="G11" i="4"/>
  <c r="F11" i="4"/>
  <c r="E11" i="4"/>
  <c r="D11" i="4"/>
  <c r="O10" i="4"/>
  <c r="N10" i="4"/>
  <c r="M10" i="4"/>
  <c r="L10" i="4"/>
  <c r="L42" i="4"/>
  <c r="K10" i="4"/>
  <c r="J10" i="4"/>
  <c r="I10" i="4"/>
  <c r="I42" i="4"/>
  <c r="H10" i="4"/>
  <c r="H42" i="4"/>
  <c r="G10" i="4"/>
  <c r="F10" i="4"/>
  <c r="E10" i="4"/>
  <c r="E42" i="4"/>
  <c r="E62" i="4"/>
  <c r="D10" i="4"/>
  <c r="O9" i="4"/>
  <c r="N9" i="4"/>
  <c r="M9" i="4"/>
  <c r="L9" i="4"/>
  <c r="K9" i="4"/>
  <c r="J9" i="4"/>
  <c r="I9" i="4"/>
  <c r="H9" i="4"/>
  <c r="G9" i="4"/>
  <c r="F9" i="4"/>
  <c r="E9" i="4"/>
  <c r="D9" i="4"/>
  <c r="O57" i="3"/>
  <c r="N57" i="3"/>
  <c r="M57" i="3"/>
  <c r="L57" i="3"/>
  <c r="K57" i="3"/>
  <c r="J57" i="3"/>
  <c r="I57" i="3"/>
  <c r="H57" i="3"/>
  <c r="G57" i="3"/>
  <c r="F57" i="3"/>
  <c r="E57" i="3"/>
  <c r="D57" i="3"/>
  <c r="O57" i="2"/>
  <c r="N57" i="2"/>
  <c r="M57" i="2"/>
  <c r="L57" i="2"/>
  <c r="K57" i="2"/>
  <c r="J57" i="2"/>
  <c r="I57" i="2"/>
  <c r="H57" i="2"/>
  <c r="G57" i="2"/>
  <c r="F57" i="2"/>
  <c r="E57" i="2"/>
  <c r="D57" i="2"/>
  <c r="O59" i="1"/>
  <c r="N59" i="1"/>
  <c r="M59" i="1"/>
  <c r="L59" i="1"/>
  <c r="K59" i="1"/>
  <c r="J59" i="1"/>
  <c r="I59" i="1"/>
  <c r="H59" i="1"/>
  <c r="G59" i="1"/>
  <c r="F59" i="1"/>
  <c r="E59" i="1"/>
  <c r="O58" i="1"/>
  <c r="N58" i="1"/>
  <c r="M58" i="1"/>
  <c r="L58" i="1"/>
  <c r="K58" i="1"/>
  <c r="J58" i="1"/>
  <c r="I58" i="1"/>
  <c r="H58" i="1"/>
  <c r="G58" i="1"/>
  <c r="F58" i="1"/>
  <c r="E58" i="1"/>
  <c r="O57" i="1"/>
  <c r="N57" i="1"/>
  <c r="M57" i="1"/>
  <c r="L57" i="1"/>
  <c r="K57" i="1"/>
  <c r="J57" i="1"/>
  <c r="I57" i="1"/>
  <c r="H57" i="1"/>
  <c r="G57" i="1"/>
  <c r="F57" i="1"/>
  <c r="E57" i="1"/>
  <c r="D59" i="1"/>
  <c r="D58" i="1"/>
  <c r="D57" i="1"/>
  <c r="O57" i="4"/>
  <c r="F57" i="4"/>
  <c r="H57" i="4"/>
  <c r="E57" i="4"/>
  <c r="J57" i="4"/>
  <c r="G57" i="4"/>
  <c r="K57" i="4"/>
  <c r="D57" i="4"/>
  <c r="L57" i="4"/>
  <c r="O60" i="6"/>
  <c r="M60" i="6"/>
  <c r="L60" i="6"/>
  <c r="K60" i="6"/>
  <c r="I62" i="6"/>
  <c r="I60" i="6"/>
  <c r="H60" i="6"/>
  <c r="G60" i="6"/>
  <c r="D60" i="6"/>
  <c r="N62" i="5"/>
  <c r="N60" i="5"/>
  <c r="M60" i="5"/>
  <c r="M62" i="5"/>
  <c r="L60" i="5"/>
  <c r="K60" i="5"/>
  <c r="K62" i="5"/>
  <c r="J60" i="5"/>
  <c r="I62" i="5"/>
  <c r="I60" i="5"/>
  <c r="H62" i="5"/>
  <c r="G60" i="5"/>
  <c r="G62" i="5"/>
  <c r="F60" i="5"/>
  <c r="E60" i="5"/>
  <c r="D60" i="5"/>
  <c r="O42" i="4"/>
  <c r="O62" i="4"/>
  <c r="O60" i="4"/>
  <c r="N42" i="4"/>
  <c r="N60" i="4"/>
  <c r="N62" i="4"/>
  <c r="M60" i="4"/>
  <c r="L60" i="4"/>
  <c r="K42" i="4"/>
  <c r="K60" i="4"/>
  <c r="J42" i="4"/>
  <c r="I60" i="4"/>
  <c r="H60" i="4"/>
  <c r="G42" i="4"/>
  <c r="G60" i="4"/>
  <c r="F42" i="4"/>
  <c r="F60" i="4"/>
  <c r="E60" i="4"/>
  <c r="D42" i="4"/>
  <c r="D60" i="4"/>
  <c r="E60" i="3"/>
  <c r="F60" i="3"/>
  <c r="G60" i="3"/>
  <c r="H60" i="3"/>
  <c r="I60" i="3"/>
  <c r="I62" i="3"/>
  <c r="J60" i="3"/>
  <c r="K60" i="3"/>
  <c r="L60" i="3"/>
  <c r="M60" i="3"/>
  <c r="N60" i="3"/>
  <c r="O60" i="3"/>
  <c r="D60" i="3"/>
  <c r="E42" i="3"/>
  <c r="E62" i="3"/>
  <c r="F42" i="3"/>
  <c r="G42" i="3"/>
  <c r="H42" i="3"/>
  <c r="I42" i="3"/>
  <c r="J42" i="3"/>
  <c r="J62" i="3"/>
  <c r="K42" i="3"/>
  <c r="K62" i="3"/>
  <c r="L42" i="3"/>
  <c r="L62" i="3"/>
  <c r="M42" i="3"/>
  <c r="N42" i="3"/>
  <c r="O42" i="3"/>
  <c r="D42" i="3"/>
  <c r="E60" i="2"/>
  <c r="F60" i="2"/>
  <c r="G60" i="2"/>
  <c r="H60" i="2"/>
  <c r="I60" i="2"/>
  <c r="J60" i="2"/>
  <c r="K60" i="2"/>
  <c r="L60" i="2"/>
  <c r="M60" i="2"/>
  <c r="M62" i="2"/>
  <c r="N60" i="2"/>
  <c r="O60" i="2"/>
  <c r="D60" i="2"/>
  <c r="E42" i="2"/>
  <c r="E62" i="2"/>
  <c r="F42" i="2"/>
  <c r="G42" i="2"/>
  <c r="H42" i="2"/>
  <c r="I42" i="2"/>
  <c r="I62" i="2"/>
  <c r="J42" i="2"/>
  <c r="K42" i="2"/>
  <c r="K62" i="2"/>
  <c r="L42" i="2"/>
  <c r="L62" i="2"/>
  <c r="M42" i="2"/>
  <c r="N42" i="2"/>
  <c r="O42" i="2"/>
  <c r="D42" i="2"/>
  <c r="D62" i="2"/>
  <c r="E42" i="1"/>
  <c r="E60" i="1"/>
  <c r="F42" i="1"/>
  <c r="F60" i="1"/>
  <c r="F62" i="1"/>
  <c r="G42" i="1"/>
  <c r="G60" i="1"/>
  <c r="H42" i="1"/>
  <c r="H60" i="1"/>
  <c r="H62" i="1"/>
  <c r="I42" i="1"/>
  <c r="I60" i="1"/>
  <c r="J42" i="1"/>
  <c r="J60" i="1"/>
  <c r="J62" i="1"/>
  <c r="K42" i="1"/>
  <c r="K60" i="1"/>
  <c r="L42" i="1"/>
  <c r="L60" i="1"/>
  <c r="L62" i="1"/>
  <c r="M42" i="1"/>
  <c r="M60" i="1"/>
  <c r="N42" i="1"/>
  <c r="N60" i="1"/>
  <c r="N62" i="1"/>
  <c r="O42" i="1"/>
  <c r="O60" i="1"/>
  <c r="D42" i="1"/>
  <c r="D60" i="1"/>
  <c r="D62" i="1"/>
  <c r="N62" i="3"/>
  <c r="F62" i="3"/>
  <c r="H62" i="3"/>
  <c r="O62" i="3"/>
  <c r="G62" i="4"/>
  <c r="M62" i="6"/>
  <c r="E62" i="5"/>
  <c r="D62" i="4"/>
  <c r="G62" i="3"/>
  <c r="M62" i="3"/>
  <c r="D62" i="3"/>
  <c r="O62" i="2"/>
  <c r="N62" i="2"/>
  <c r="J62" i="2"/>
  <c r="H62" i="2"/>
  <c r="G62" i="2"/>
  <c r="F62" i="2"/>
  <c r="O62" i="1"/>
  <c r="M62" i="1"/>
  <c r="K62" i="1"/>
  <c r="I62" i="1"/>
  <c r="G62" i="1"/>
  <c r="E62" i="1"/>
  <c r="H62" i="4"/>
  <c r="I62" i="4"/>
  <c r="E57" i="6"/>
  <c r="I58" i="6"/>
  <c r="G62" i="6"/>
  <c r="O62" i="6"/>
  <c r="J62" i="6"/>
  <c r="J58" i="6"/>
  <c r="F59" i="6"/>
  <c r="J62" i="5"/>
  <c r="H62" i="6"/>
  <c r="J62" i="4"/>
  <c r="E62" i="6"/>
  <c r="L62" i="4"/>
  <c r="O62" i="5"/>
  <c r="M42" i="4"/>
  <c r="M62" i="4"/>
  <c r="F62" i="4"/>
  <c r="K62" i="4"/>
  <c r="K62" i="6"/>
  <c r="F62" i="6"/>
  <c r="N62" i="6"/>
  <c r="J57" i="6"/>
  <c r="F62" i="5"/>
  <c r="D62" i="6"/>
  <c r="L62" i="6"/>
</calcChain>
</file>

<file path=xl/sharedStrings.xml><?xml version="1.0" encoding="utf-8"?>
<sst xmlns="http://schemas.openxmlformats.org/spreadsheetml/2006/main" count="511" uniqueCount="45">
  <si>
    <t>SCE DR for 2021 Estimated According to Load Impact Protocols (LIPs) Final Reports</t>
  </si>
  <si>
    <r>
      <t xml:space="preserve">Average of Hourly </t>
    </r>
    <r>
      <rPr>
        <b/>
        <sz val="12"/>
        <color rgb="FFFF6600"/>
        <rFont val="Arial"/>
        <family val="2"/>
      </rPr>
      <t>Ex Ante</t>
    </r>
    <r>
      <rPr>
        <sz val="12"/>
        <rFont val="Arial"/>
        <family val="2"/>
      </rPr>
      <t xml:space="preserve"> Load Impacts (MW) from 4-9 PM at Portfolio Level on Monthly Peak Load Days Under 1-in-2 Weather Year Conditions, Before Adjusting for Avoided Line Losses</t>
    </r>
  </si>
  <si>
    <t xml:space="preserve">Instructions: Please complete the Payments and Local Capacity Area (LCA) columns below. If payment for a program is from bundled customers only, enter 0. If payment is from distribution customers, enter 1. </t>
  </si>
  <si>
    <t>Note: RA benefits for Non Event Event-Based Programs/Load Modifying Resources will be reflected in the CEC load forecast adjustments.</t>
  </si>
  <si>
    <t>Event-Based Programs/Supply-Side Resources</t>
  </si>
  <si>
    <t>Payments</t>
  </si>
  <si>
    <t>Local Capacity Area (LCA)</t>
  </si>
  <si>
    <t>Base Interruptible Program (BIP) 15 min</t>
  </si>
  <si>
    <t>LA Basin</t>
  </si>
  <si>
    <t>Big Creek/Ventura</t>
  </si>
  <si>
    <t>Outside LCA</t>
  </si>
  <si>
    <t>Total IOU Service Area</t>
  </si>
  <si>
    <t>Base Interruptible Program (BIP) 30 min</t>
  </si>
  <si>
    <t>Agricultural and Pumping Interruptible (API)</t>
  </si>
  <si>
    <t>Capacity Bidding Program Day Of (CBP DO)</t>
  </si>
  <si>
    <t>Capacity Bidding Program  Day Ahead (CBP DA)</t>
  </si>
  <si>
    <t>AC Cycling ("Summer Discount Plan")  Commercial</t>
  </si>
  <si>
    <t>AC Cycling ("Summer Discount Plan") Residential</t>
  </si>
  <si>
    <t>Peak Time Rebate (PTR) ("Smart Energy Program," previously "Save Power Day")</t>
  </si>
  <si>
    <t>2021 Total Event-Based Programs/Supply-Side Resources</t>
  </si>
  <si>
    <t>Non Event-Based Programs/Load Modifying Resources</t>
  </si>
  <si>
    <t>Critical Peak Pricing (CPP) Medium and Small Customers</t>
  </si>
  <si>
    <t>Critical Peak Pricing (CPP) Large Customers</t>
  </si>
  <si>
    <t>Real Time Pricing (RTP)</t>
  </si>
  <si>
    <t>2021 Total Non Event-Based Programs/Load Modifying Resources</t>
  </si>
  <si>
    <t>2021 Total Event and Non Event-Based Programs</t>
  </si>
  <si>
    <t>Instructions: Please complete the Payments and Local Capacity Area (LCA) columns below. If payment for a program is from bundled customers only, enter 0. If payment is from distribution customers, enter 1. Please include Distribution Loss Factor (DLF) as directed by D.15-06-063. SCE's T+D Gross Up Factor is 1.076.</t>
  </si>
  <si>
    <t>SCE Distribution Loss Factor (DLF)</t>
  </si>
  <si>
    <t>1.076</t>
  </si>
  <si>
    <t>Critical Peak Pricing  (CPP) Medium and Small Customers</t>
  </si>
  <si>
    <t>SCE DR for 2022 Estimated According to Load Impact Protocols (LIPs) Final Reports</t>
  </si>
  <si>
    <t>2022 Total Event-Based Programs/Supply-Side Resources</t>
  </si>
  <si>
    <t>2022 Total Non Event-Based Programs/Load Modifying Resources</t>
  </si>
  <si>
    <t>2022 Total Event and Non Event-Based Programs</t>
  </si>
  <si>
    <t>SCE DR for 2023 Estimated According to Load Impact Protocols (LIPs) Final Reports</t>
  </si>
  <si>
    <t>AC Cycling ("Summer Discount Plan") Commercial</t>
  </si>
  <si>
    <t>Peak Time Rebate (PTR) ("Smart Energy Program", previously "Save Power Day")</t>
  </si>
  <si>
    <t>2023 Total Event-Based Programs/Supply-Side Resources</t>
  </si>
  <si>
    <t>2023 Total Non Event-Based Programs/Load Modifying Resources w/out Embedded Values</t>
  </si>
  <si>
    <t>2023 Total Event and Non Event-Based Programs</t>
  </si>
  <si>
    <t>CONFIDENTIAL</t>
  </si>
  <si>
    <t>SCE DR for 2021 Estimated According to Load Impact Protocols (LIPs) Final Reports w/Distribution Loss Factor (DLF)</t>
  </si>
  <si>
    <t>SCE DR for 2022 Estimated According to Load Impact Protocols (LIPs) Final Reports w/Distribution Loss Factor (DLF)</t>
  </si>
  <si>
    <t>SCE DR for 2023 Estimated According to Load Impact Protocols (LIPs) Final Reports w/Distribution Loss Factor (DLF)</t>
  </si>
  <si>
    <t>.83.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</si>
</sst>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  <family val="2"/>
    </font>
    <font>
      <b/>
      <sz val="12"/>
      <color rgb="FFFF66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2" tint="-0.499984740745262"/>
      <name val="Arial"/>
      <family val="2"/>
    </font>
    <font>
      <b/>
      <sz val="12"/>
      <color theme="2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2">
    <xf numFmtId="0" fontId="0" fillId="0" borderId="0" xfId="0"/>
    <xf numFmtId="49" fontId="5" fillId="0" borderId="5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10" borderId="5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10" borderId="0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/>
    <xf numFmtId="0" fontId="6" fillId="10" borderId="0" xfId="0" applyFont="1" applyFill="1"/>
    <xf numFmtId="2" fontId="7" fillId="9" borderId="3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4" borderId="5" xfId="0" applyNumberFormat="1" applyFont="1" applyFill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4" borderId="5" xfId="0" applyNumberFormat="1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6" borderId="5" xfId="0" applyNumberFormat="1" applyFont="1" applyFill="1" applyBorder="1" applyAlignment="1">
      <alignment horizontal="center"/>
    </xf>
    <xf numFmtId="2" fontId="8" fillId="6" borderId="3" xfId="0" applyNumberFormat="1" applyFont="1" applyFill="1" applyBorder="1" applyAlignment="1">
      <alignment horizontal="center"/>
    </xf>
    <xf numFmtId="2" fontId="8" fillId="6" borderId="5" xfId="0" applyNumberFormat="1" applyFont="1" applyFill="1" applyBorder="1" applyAlignment="1">
      <alignment horizontal="center"/>
    </xf>
    <xf numFmtId="2" fontId="8" fillId="9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/>
    <xf numFmtId="0" fontId="8" fillId="10" borderId="0" xfId="0" applyFont="1" applyFill="1"/>
    <xf numFmtId="2" fontId="9" fillId="7" borderId="3" xfId="0" applyNumberFormat="1" applyFont="1" applyFill="1" applyBorder="1" applyAlignment="1">
      <alignment horizontal="center"/>
    </xf>
    <xf numFmtId="2" fontId="9" fillId="7" borderId="5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8" fillId="7" borderId="3" xfId="0" applyNumberFormat="1" applyFont="1" applyFill="1" applyBorder="1" applyAlignment="1">
      <alignment horizontal="center"/>
    </xf>
    <xf numFmtId="2" fontId="8" fillId="7" borderId="5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2" fontId="9" fillId="5" borderId="5" xfId="0" applyNumberFormat="1" applyFont="1" applyFill="1" applyBorder="1" applyAlignment="1">
      <alignment horizontal="center"/>
    </xf>
    <xf numFmtId="2" fontId="8" fillId="5" borderId="3" xfId="0" applyNumberFormat="1" applyFont="1" applyFill="1" applyBorder="1" applyAlignment="1">
      <alignment horizontal="center"/>
    </xf>
    <xf numFmtId="2" fontId="8" fillId="5" borderId="5" xfId="0" applyNumberFormat="1" applyFont="1" applyFill="1" applyBorder="1" applyAlignment="1">
      <alignment horizontal="center"/>
    </xf>
    <xf numFmtId="2" fontId="9" fillId="8" borderId="5" xfId="0" applyNumberFormat="1" applyFont="1" applyFill="1" applyBorder="1" applyAlignment="1">
      <alignment horizontal="center"/>
    </xf>
    <xf numFmtId="2" fontId="8" fillId="8" borderId="5" xfId="0" applyNumberFormat="1" applyFont="1" applyFill="1" applyBorder="1" applyAlignment="1">
      <alignment horizontal="center"/>
    </xf>
    <xf numFmtId="0" fontId="8" fillId="8" borderId="5" xfId="0" applyFont="1" applyFill="1" applyBorder="1" applyAlignment="1">
      <alignment horizontal="left" vertical="center" wrapText="1"/>
    </xf>
    <xf numFmtId="2" fontId="8" fillId="6" borderId="4" xfId="0" applyNumberFormat="1" applyFont="1" applyFill="1" applyBorder="1" applyAlignment="1">
      <alignment horizontal="center"/>
    </xf>
    <xf numFmtId="2" fontId="8" fillId="4" borderId="4" xfId="0" applyNumberFormat="1" applyFont="1" applyFill="1" applyBorder="1" applyAlignment="1">
      <alignment horizontal="center"/>
    </xf>
    <xf numFmtId="2" fontId="8" fillId="6" borderId="12" xfId="0" applyNumberFormat="1" applyFont="1" applyFill="1" applyBorder="1" applyAlignment="1">
      <alignment horizontal="center"/>
    </xf>
    <xf numFmtId="2" fontId="0" fillId="0" borderId="0" xfId="0" applyNumberFormat="1"/>
    <xf numFmtId="2" fontId="6" fillId="7" borderId="5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0" fillId="0" borderId="0" xfId="0" applyFill="1" applyBorder="1"/>
    <xf numFmtId="2" fontId="7" fillId="9" borderId="5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left" wrapText="1"/>
    </xf>
    <xf numFmtId="0" fontId="5" fillId="11" borderId="5" xfId="0" applyFont="1" applyFill="1" applyBorder="1" applyAlignment="1">
      <alignment horizontal="left" wrapText="1"/>
    </xf>
    <xf numFmtId="17" fontId="5" fillId="11" borderId="3" xfId="0" applyNumberFormat="1" applyFont="1" applyFill="1" applyBorder="1" applyAlignment="1">
      <alignment horizontal="center" wrapText="1"/>
    </xf>
    <xf numFmtId="17" fontId="5" fillId="11" borderId="5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ont="1"/>
    <xf numFmtId="0" fontId="0" fillId="0" borderId="0" xfId="0" applyAlignment="1"/>
    <xf numFmtId="49" fontId="3" fillId="0" borderId="5" xfId="0" applyNumberFormat="1" applyFont="1" applyBorder="1" applyAlignment="1">
      <alignment horizontal="center" vertical="top" wrapText="1"/>
    </xf>
    <xf numFmtId="0" fontId="8" fillId="7" borderId="7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49" fontId="5" fillId="8" borderId="5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top" wrapText="1"/>
    </xf>
    <xf numFmtId="0" fontId="8" fillId="8" borderId="9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8" borderId="14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horizontal="left" vertical="center" wrapText="1"/>
    </xf>
    <xf numFmtId="0" fontId="8" fillId="8" borderId="13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left" vertical="center" wrapText="1"/>
    </xf>
    <xf numFmtId="49" fontId="5" fillId="8" borderId="9" xfId="0" applyNumberFormat="1" applyFont="1" applyFill="1" applyBorder="1" applyAlignment="1">
      <alignment horizontal="left" vertical="center" wrapText="1"/>
    </xf>
    <xf numFmtId="49" fontId="5" fillId="8" borderId="10" xfId="0" applyNumberFormat="1" applyFont="1" applyFill="1" applyBorder="1" applyAlignment="1">
      <alignment horizontal="left" vertical="center" wrapText="1"/>
    </xf>
    <xf numFmtId="49" fontId="5" fillId="8" borderId="14" xfId="0" applyNumberFormat="1" applyFont="1" applyFill="1" applyBorder="1" applyAlignment="1">
      <alignment horizontal="left" vertical="center" wrapText="1"/>
    </xf>
    <xf numFmtId="49" fontId="5" fillId="8" borderId="4" xfId="0" applyNumberFormat="1" applyFont="1" applyFill="1" applyBorder="1" applyAlignment="1">
      <alignment horizontal="left" vertical="center" wrapText="1"/>
    </xf>
    <xf numFmtId="49" fontId="5" fillId="8" borderId="8" xfId="0" applyNumberFormat="1" applyFont="1" applyFill="1" applyBorder="1" applyAlignment="1">
      <alignment horizontal="left" vertical="center" wrapText="1"/>
    </xf>
    <xf numFmtId="49" fontId="5" fillId="8" borderId="13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5" fillId="8" borderId="9" xfId="0" applyNumberFormat="1" applyFont="1" applyFill="1" applyBorder="1" applyAlignment="1">
      <alignment vertical="center" wrapText="1"/>
    </xf>
    <xf numFmtId="49" fontId="5" fillId="8" borderId="10" xfId="0" applyNumberFormat="1" applyFont="1" applyFill="1" applyBorder="1" applyAlignment="1">
      <alignment vertical="center" wrapText="1"/>
    </xf>
    <xf numFmtId="49" fontId="5" fillId="8" borderId="14" xfId="0" applyNumberFormat="1" applyFont="1" applyFill="1" applyBorder="1" applyAlignment="1">
      <alignment vertical="center" wrapText="1"/>
    </xf>
    <xf numFmtId="49" fontId="5" fillId="8" borderId="4" xfId="0" applyNumberFormat="1" applyFont="1" applyFill="1" applyBorder="1" applyAlignment="1">
      <alignment vertical="center" wrapText="1"/>
    </xf>
    <xf numFmtId="49" fontId="5" fillId="8" borderId="8" xfId="0" applyNumberFormat="1" applyFont="1" applyFill="1" applyBorder="1" applyAlignment="1">
      <alignment vertical="center" wrapText="1"/>
    </xf>
    <xf numFmtId="49" fontId="5" fillId="8" borderId="13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vertical="center" wrapText="1"/>
    </xf>
    <xf numFmtId="49" fontId="5" fillId="8" borderId="5" xfId="0" applyNumberFormat="1" applyFont="1" applyFill="1" applyBorder="1" applyAlignment="1">
      <alignment horizontal="left" vertical="center" wrapText="1"/>
    </xf>
    <xf numFmtId="0" fontId="8" fillId="12" borderId="5" xfId="0" applyFont="1" applyFill="1" applyBorder="1" applyAlignment="1">
      <alignment horizontal="left" vertical="center" wrapText="1"/>
    </xf>
    <xf numFmtId="2" fontId="10" fillId="13" borderId="3" xfId="0" applyNumberFormat="1" applyFont="1" applyFill="1" applyBorder="1" applyAlignment="1">
      <alignment horizontal="center"/>
    </xf>
    <xf numFmtId="2" fontId="10" fillId="13" borderId="15" xfId="0" applyNumberFormat="1" applyFont="1" applyFill="1" applyBorder="1" applyAlignment="1">
      <alignment horizontal="center" vertical="center" wrapText="1"/>
    </xf>
    <xf numFmtId="2" fontId="10" fillId="13" borderId="10" xfId="0" applyNumberFormat="1" applyFont="1" applyFill="1" applyBorder="1" applyAlignment="1">
      <alignment horizontal="center" vertical="center" wrapText="1"/>
    </xf>
    <xf numFmtId="2" fontId="10" fillId="13" borderId="8" xfId="0" applyNumberFormat="1" applyFont="1" applyFill="1" applyBorder="1" applyAlignment="1">
      <alignment horizontal="center" vertical="center" wrapText="1"/>
    </xf>
    <xf numFmtId="2" fontId="10" fillId="13" borderId="16" xfId="0" applyNumberFormat="1" applyFont="1" applyFill="1" applyBorder="1" applyAlignment="1">
      <alignment horizontal="center" vertical="center" wrapText="1"/>
    </xf>
    <xf numFmtId="2" fontId="10" fillId="13" borderId="13" xfId="0" applyNumberFormat="1" applyFont="1" applyFill="1" applyBorder="1" applyAlignment="1">
      <alignment horizontal="center" vertical="center" wrapText="1"/>
    </xf>
    <xf numFmtId="0" fontId="5" fillId="13" borderId="9" xfId="0" applyNumberFormat="1" applyFont="1" applyFill="1" applyBorder="1" applyAlignment="1">
      <alignment horizontal="center" vertical="center" wrapText="1"/>
    </xf>
    <xf numFmtId="0" fontId="5" fillId="13" borderId="15" xfId="0" applyNumberFormat="1" applyFont="1" applyFill="1" applyBorder="1" applyAlignment="1">
      <alignment horizontal="center" vertical="center" wrapText="1"/>
    </xf>
    <xf numFmtId="0" fontId="5" fillId="13" borderId="10" xfId="0" applyNumberFormat="1" applyFont="1" applyFill="1" applyBorder="1" applyAlignment="1">
      <alignment horizontal="center" vertical="center" wrapText="1"/>
    </xf>
    <xf numFmtId="0" fontId="5" fillId="13" borderId="8" xfId="0" applyNumberFormat="1" applyFont="1" applyFill="1" applyBorder="1" applyAlignment="1">
      <alignment horizontal="center" vertical="center" wrapText="1"/>
    </xf>
    <xf numFmtId="0" fontId="5" fillId="13" borderId="16" xfId="0" applyNumberFormat="1" applyFont="1" applyFill="1" applyBorder="1" applyAlignment="1">
      <alignment horizontal="center" vertical="center" wrapText="1"/>
    </xf>
    <xf numFmtId="0" fontId="5" fillId="13" borderId="13" xfId="0" applyNumberFormat="1" applyFont="1" applyFill="1" applyBorder="1" applyAlignment="1">
      <alignment horizontal="center" vertical="center" wrapText="1"/>
    </xf>
    <xf numFmtId="2" fontId="9" fillId="10" borderId="5" xfId="0" applyNumberFormat="1" applyFont="1" applyFill="1" applyBorder="1" applyAlignment="1">
      <alignment horizontal="center"/>
    </xf>
    <xf numFmtId="2" fontId="5" fillId="13" borderId="9" xfId="0" applyNumberFormat="1" applyFont="1" applyFill="1" applyBorder="1" applyAlignment="1">
      <alignment horizontal="center" vertical="center" wrapText="1"/>
    </xf>
    <xf numFmtId="2" fontId="5" fillId="13" borderId="15" xfId="0" applyNumberFormat="1" applyFont="1" applyFill="1" applyBorder="1" applyAlignment="1">
      <alignment horizontal="center" vertical="center" wrapText="1"/>
    </xf>
    <xf numFmtId="2" fontId="5" fillId="13" borderId="10" xfId="0" applyNumberFormat="1" applyFont="1" applyFill="1" applyBorder="1" applyAlignment="1">
      <alignment horizontal="center" vertical="center" wrapText="1"/>
    </xf>
    <xf numFmtId="2" fontId="5" fillId="13" borderId="8" xfId="0" applyNumberFormat="1" applyFont="1" applyFill="1" applyBorder="1" applyAlignment="1">
      <alignment horizontal="center" vertical="center" wrapText="1"/>
    </xf>
    <xf numFmtId="2" fontId="5" fillId="13" borderId="16" xfId="0" applyNumberFormat="1" applyFont="1" applyFill="1" applyBorder="1" applyAlignment="1">
      <alignment horizontal="center" vertical="center" wrapText="1"/>
    </xf>
    <xf numFmtId="2" fontId="5" fillId="13" borderId="13" xfId="0" applyNumberFormat="1" applyFont="1" applyFill="1" applyBorder="1" applyAlignment="1">
      <alignment horizontal="center" vertical="center" wrapText="1"/>
    </xf>
    <xf numFmtId="2" fontId="10" fillId="13" borderId="2" xfId="0" applyNumberFormat="1" applyFont="1" applyFill="1" applyBorder="1" applyAlignment="1">
      <alignment horizontal="center"/>
    </xf>
    <xf numFmtId="2" fontId="10" fillId="13" borderId="2" xfId="0" applyNumberFormat="1" applyFont="1" applyFill="1" applyBorder="1" applyAlignment="1">
      <alignment horizontal="center" wrapText="1"/>
    </xf>
    <xf numFmtId="2" fontId="10" fillId="13" borderId="3" xfId="0" applyNumberFormat="1" applyFont="1" applyFill="1" applyBorder="1" applyAlignment="1">
      <alignment horizontal="center" wrapText="1"/>
    </xf>
    <xf numFmtId="0" fontId="3" fillId="13" borderId="2" xfId="0" applyNumberFormat="1" applyFont="1" applyFill="1" applyBorder="1" applyAlignment="1">
      <alignment horizontal="center" wrapText="1"/>
    </xf>
    <xf numFmtId="0" fontId="3" fillId="13" borderId="3" xfId="0" applyNumberFormat="1" applyFont="1" applyFill="1" applyBorder="1" applyAlignment="1">
      <alignment horizontal="center" wrapText="1"/>
    </xf>
    <xf numFmtId="0" fontId="5" fillId="13" borderId="1" xfId="0" applyNumberFormat="1" applyFont="1" applyFill="1" applyBorder="1" applyAlignment="1">
      <alignment horizontal="center" wrapText="1"/>
    </xf>
    <xf numFmtId="2" fontId="5" fillId="13" borderId="1" xfId="0" applyNumberFormat="1" applyFont="1" applyFill="1" applyBorder="1" applyAlignment="1">
      <alignment horizontal="center" vertical="center" wrapText="1"/>
    </xf>
    <xf numFmtId="2" fontId="3" fillId="13" borderId="2" xfId="0" applyNumberFormat="1" applyFont="1" applyFill="1" applyBorder="1" applyAlignment="1">
      <alignment horizontal="center" vertical="center" wrapText="1"/>
    </xf>
    <xf numFmtId="2" fontId="3" fillId="13" borderId="3" xfId="0" applyNumberFormat="1" applyFont="1" applyFill="1" applyBorder="1" applyAlignment="1">
      <alignment horizontal="center" vertical="center" wrapText="1"/>
    </xf>
    <xf numFmtId="2" fontId="11" fillId="13" borderId="2" xfId="0" applyNumberFormat="1" applyFont="1" applyFill="1" applyBorder="1" applyAlignment="1">
      <alignment horizontal="center"/>
    </xf>
    <xf numFmtId="2" fontId="11" fillId="13" borderId="3" xfId="0" applyNumberFormat="1" applyFont="1" applyFill="1" applyBorder="1" applyAlignment="1">
      <alignment horizontal="center"/>
    </xf>
    <xf numFmtId="2" fontId="5" fillId="13" borderId="1" xfId="0" applyNumberFormat="1" applyFont="1" applyFill="1" applyBorder="1" applyAlignment="1">
      <alignment horizontal="center"/>
    </xf>
    <xf numFmtId="2" fontId="3" fillId="13" borderId="1" xfId="0" applyNumberFormat="1" applyFont="1" applyFill="1" applyBorder="1" applyAlignment="1">
      <alignment horizontal="center"/>
    </xf>
    <xf numFmtId="0" fontId="3" fillId="13" borderId="2" xfId="0" applyNumberFormat="1" applyFont="1" applyFill="1" applyBorder="1" applyAlignment="1">
      <alignment horizontal="center"/>
    </xf>
    <xf numFmtId="0" fontId="3" fillId="13" borderId="3" xfId="0" applyNumberFormat="1" applyFont="1" applyFill="1" applyBorder="1" applyAlignment="1">
      <alignment horizontal="center"/>
    </xf>
    <xf numFmtId="0" fontId="5" fillId="13" borderId="1" xfId="0" applyNumberFormat="1" applyFont="1" applyFill="1" applyBorder="1" applyAlignment="1">
      <alignment horizontal="center"/>
    </xf>
    <xf numFmtId="2" fontId="10" fillId="12" borderId="15" xfId="0" applyNumberFormat="1" applyFont="1" applyFill="1" applyBorder="1" applyAlignment="1">
      <alignment horizontal="center" vertical="center"/>
    </xf>
    <xf numFmtId="2" fontId="10" fillId="12" borderId="10" xfId="0" applyNumberFormat="1" applyFont="1" applyFill="1" applyBorder="1" applyAlignment="1">
      <alignment horizontal="center" vertical="center"/>
    </xf>
    <xf numFmtId="2" fontId="10" fillId="12" borderId="8" xfId="0" applyNumberFormat="1" applyFont="1" applyFill="1" applyBorder="1" applyAlignment="1">
      <alignment horizontal="center" vertical="center"/>
    </xf>
    <xf numFmtId="2" fontId="10" fillId="12" borderId="16" xfId="0" applyNumberFormat="1" applyFont="1" applyFill="1" applyBorder="1" applyAlignment="1">
      <alignment horizontal="center" vertical="center"/>
    </xf>
    <xf numFmtId="2" fontId="10" fillId="12" borderId="13" xfId="0" applyNumberFormat="1" applyFont="1" applyFill="1" applyBorder="1" applyAlignment="1">
      <alignment horizontal="center" vertical="center"/>
    </xf>
    <xf numFmtId="2" fontId="5" fillId="12" borderId="9" xfId="0" applyNumberFormat="1" applyFont="1" applyFill="1" applyBorder="1" applyAlignment="1">
      <alignment horizontal="center" vertical="center"/>
    </xf>
    <xf numFmtId="2" fontId="10" fillId="12" borderId="15" xfId="0" applyNumberFormat="1" applyFont="1" applyFill="1" applyBorder="1" applyAlignment="1">
      <alignment horizontal="center" vertical="center" wrapText="1"/>
    </xf>
    <xf numFmtId="2" fontId="10" fillId="12" borderId="10" xfId="0" applyNumberFormat="1" applyFont="1" applyFill="1" applyBorder="1" applyAlignment="1">
      <alignment horizontal="center" vertical="center" wrapText="1"/>
    </xf>
    <xf numFmtId="2" fontId="10" fillId="12" borderId="8" xfId="0" applyNumberFormat="1" applyFont="1" applyFill="1" applyBorder="1" applyAlignment="1">
      <alignment horizontal="center" vertical="center" wrapText="1"/>
    </xf>
    <xf numFmtId="2" fontId="10" fillId="12" borderId="16" xfId="0" applyNumberFormat="1" applyFont="1" applyFill="1" applyBorder="1" applyAlignment="1">
      <alignment horizontal="center" vertical="center" wrapText="1"/>
    </xf>
    <xf numFmtId="2" fontId="10" fillId="12" borderId="13" xfId="0" applyNumberFormat="1" applyFont="1" applyFill="1" applyBorder="1" applyAlignment="1">
      <alignment horizontal="center" vertical="center" wrapText="1"/>
    </xf>
    <xf numFmtId="2" fontId="5" fillId="12" borderId="9" xfId="0" applyNumberFormat="1" applyFont="1" applyFill="1" applyBorder="1" applyAlignment="1">
      <alignment horizontal="center" vertical="center" wrapText="1"/>
    </xf>
    <xf numFmtId="2" fontId="3" fillId="13" borderId="2" xfId="0" applyNumberFormat="1" applyFont="1" applyFill="1" applyBorder="1" applyAlignment="1">
      <alignment horizontal="center" wrapText="1"/>
    </xf>
    <xf numFmtId="2" fontId="3" fillId="13" borderId="3" xfId="0" applyNumberFormat="1" applyFont="1" applyFill="1" applyBorder="1" applyAlignment="1">
      <alignment horizontal="center" wrapText="1"/>
    </xf>
    <xf numFmtId="2" fontId="5" fillId="13" borderId="1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center" wrapText="1"/>
    </xf>
    <xf numFmtId="2" fontId="5" fillId="13" borderId="3" xfId="0" applyNumberFormat="1" applyFont="1" applyFill="1" applyBorder="1" applyAlignment="1">
      <alignment horizontal="center" wrapText="1"/>
    </xf>
    <xf numFmtId="2" fontId="11" fillId="12" borderId="15" xfId="0" applyNumberFormat="1" applyFont="1" applyFill="1" applyBorder="1" applyAlignment="1">
      <alignment horizontal="center" vertical="center" wrapText="1"/>
    </xf>
    <xf numFmtId="2" fontId="11" fillId="12" borderId="10" xfId="0" applyNumberFormat="1" applyFont="1" applyFill="1" applyBorder="1" applyAlignment="1">
      <alignment horizontal="center" vertical="center" wrapText="1"/>
    </xf>
    <xf numFmtId="2" fontId="11" fillId="12" borderId="8" xfId="0" applyNumberFormat="1" applyFont="1" applyFill="1" applyBorder="1" applyAlignment="1">
      <alignment horizontal="center" vertical="center" wrapText="1"/>
    </xf>
    <xf numFmtId="2" fontId="11" fillId="12" borderId="16" xfId="0" applyNumberFormat="1" applyFont="1" applyFill="1" applyBorder="1" applyAlignment="1">
      <alignment horizontal="center" vertical="center" wrapText="1"/>
    </xf>
    <xf numFmtId="2" fontId="11" fillId="12" borderId="13" xfId="0" applyNumberFormat="1" applyFont="1" applyFill="1" applyBorder="1" applyAlignment="1">
      <alignment horizontal="center" vertical="center" wrapText="1"/>
    </xf>
    <xf numFmtId="2" fontId="5" fillId="12" borderId="15" xfId="0" applyNumberFormat="1" applyFont="1" applyFill="1" applyBorder="1" applyAlignment="1">
      <alignment horizontal="center" vertical="center" wrapText="1"/>
    </xf>
    <xf numFmtId="2" fontId="5" fillId="12" borderId="10" xfId="0" applyNumberFormat="1" applyFont="1" applyFill="1" applyBorder="1" applyAlignment="1">
      <alignment horizontal="center" vertical="center" wrapText="1"/>
    </xf>
    <xf numFmtId="2" fontId="5" fillId="12" borderId="8" xfId="0" applyNumberFormat="1" applyFont="1" applyFill="1" applyBorder="1" applyAlignment="1">
      <alignment horizontal="center" vertical="center" wrapText="1"/>
    </xf>
    <xf numFmtId="2" fontId="5" fillId="12" borderId="16" xfId="0" applyNumberFormat="1" applyFont="1" applyFill="1" applyBorder="1" applyAlignment="1">
      <alignment horizontal="center" vertical="center" wrapText="1"/>
    </xf>
    <xf numFmtId="2" fontId="5" fillId="12" borderId="13" xfId="0" applyNumberFormat="1" applyFont="1" applyFill="1" applyBorder="1" applyAlignment="1">
      <alignment horizontal="center" vertical="center" wrapText="1"/>
    </xf>
    <xf numFmtId="2" fontId="5" fillId="13" borderId="3" xfId="0" applyNumberFormat="1" applyFont="1" applyFill="1" applyBorder="1" applyAlignment="1">
      <alignment horizontal="center"/>
    </xf>
    <xf numFmtId="2" fontId="5" fillId="13" borderId="9" xfId="0" applyNumberFormat="1" applyFont="1" applyFill="1" applyBorder="1" applyAlignment="1">
      <alignment horizontal="center" vertical="center"/>
    </xf>
    <xf numFmtId="2" fontId="5" fillId="13" borderId="15" xfId="0" applyNumberFormat="1" applyFont="1" applyFill="1" applyBorder="1" applyAlignment="1">
      <alignment horizontal="center" vertical="center"/>
    </xf>
    <xf numFmtId="2" fontId="5" fillId="13" borderId="10" xfId="0" applyNumberFormat="1" applyFont="1" applyFill="1" applyBorder="1" applyAlignment="1">
      <alignment horizontal="center" vertical="center"/>
    </xf>
    <xf numFmtId="2" fontId="5" fillId="13" borderId="8" xfId="0" applyNumberFormat="1" applyFont="1" applyFill="1" applyBorder="1" applyAlignment="1">
      <alignment horizontal="center" vertical="center"/>
    </xf>
    <xf numFmtId="2" fontId="5" fillId="13" borderId="16" xfId="0" applyNumberFormat="1" applyFont="1" applyFill="1" applyBorder="1" applyAlignment="1">
      <alignment horizontal="center" vertical="center"/>
    </xf>
    <xf numFmtId="2" fontId="5" fillId="13" borderId="13" xfId="0" applyNumberFormat="1" applyFont="1" applyFill="1" applyBorder="1" applyAlignment="1">
      <alignment horizontal="center" vertical="center"/>
    </xf>
    <xf numFmtId="2" fontId="5" fillId="13" borderId="2" xfId="0" applyNumberFormat="1" applyFont="1" applyFill="1" applyBorder="1" applyAlignment="1">
      <alignment horizontal="center"/>
    </xf>
    <xf numFmtId="2" fontId="11" fillId="13" borderId="2" xfId="0" applyNumberFormat="1" applyFont="1" applyFill="1" applyBorder="1" applyAlignment="1">
      <alignment horizontal="center" vertical="center"/>
    </xf>
    <xf numFmtId="2" fontId="11" fillId="13" borderId="3" xfId="0" applyNumberFormat="1" applyFont="1" applyFill="1" applyBorder="1" applyAlignment="1">
      <alignment horizontal="center" vertical="center"/>
    </xf>
    <xf numFmtId="2" fontId="5" fillId="13" borderId="1" xfId="0" applyNumberFormat="1" applyFont="1" applyFill="1" applyBorder="1" applyAlignment="1">
      <alignment horizontal="center" vertical="center"/>
    </xf>
    <xf numFmtId="2" fontId="5" fillId="12" borderId="15" xfId="0" applyNumberFormat="1" applyFont="1" applyFill="1" applyBorder="1" applyAlignment="1">
      <alignment horizontal="center" vertical="center"/>
    </xf>
    <xf numFmtId="2" fontId="5" fillId="12" borderId="10" xfId="0" applyNumberFormat="1" applyFont="1" applyFill="1" applyBorder="1" applyAlignment="1">
      <alignment horizontal="center" vertical="center"/>
    </xf>
    <xf numFmtId="2" fontId="5" fillId="12" borderId="8" xfId="0" applyNumberFormat="1" applyFont="1" applyFill="1" applyBorder="1" applyAlignment="1">
      <alignment horizontal="center" vertical="center"/>
    </xf>
    <xf numFmtId="2" fontId="5" fillId="12" borderId="16" xfId="0" applyNumberFormat="1" applyFont="1" applyFill="1" applyBorder="1" applyAlignment="1">
      <alignment horizontal="center" vertical="center"/>
    </xf>
    <xf numFmtId="2" fontId="5" fillId="12" borderId="13" xfId="0" applyNumberFormat="1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left" vertical="center" wrapText="1"/>
    </xf>
    <xf numFmtId="2" fontId="5" fillId="13" borderId="2" xfId="0" applyNumberFormat="1" applyFont="1" applyFill="1" applyBorder="1" applyAlignment="1">
      <alignment horizontal="center" vertical="center" wrapText="1"/>
    </xf>
    <xf numFmtId="2" fontId="5" fillId="13" borderId="3" xfId="0" applyNumberFormat="1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left" vertical="center" wrapText="1"/>
    </xf>
    <xf numFmtId="2" fontId="11" fillId="13" borderId="15" xfId="0" applyNumberFormat="1" applyFont="1" applyFill="1" applyBorder="1" applyAlignment="1">
      <alignment horizontal="center" vertical="center" wrapText="1"/>
    </xf>
    <xf numFmtId="2" fontId="11" fillId="13" borderId="10" xfId="0" applyNumberFormat="1" applyFont="1" applyFill="1" applyBorder="1" applyAlignment="1">
      <alignment horizontal="center" vertical="center" wrapText="1"/>
    </xf>
    <xf numFmtId="2" fontId="11" fillId="13" borderId="8" xfId="0" applyNumberFormat="1" applyFont="1" applyFill="1" applyBorder="1" applyAlignment="1">
      <alignment horizontal="center" vertical="center" wrapText="1"/>
    </xf>
    <xf numFmtId="2" fontId="11" fillId="13" borderId="16" xfId="0" applyNumberFormat="1" applyFont="1" applyFill="1" applyBorder="1" applyAlignment="1">
      <alignment horizontal="center" vertical="center" wrapText="1"/>
    </xf>
    <xf numFmtId="2" fontId="11" fillId="13" borderId="13" xfId="0" applyNumberFormat="1" applyFont="1" applyFill="1" applyBorder="1" applyAlignment="1">
      <alignment horizontal="center" vertical="center" wrapText="1"/>
    </xf>
    <xf numFmtId="2" fontId="11" fillId="13" borderId="2" xfId="0" applyNumberFormat="1" applyFont="1" applyFill="1" applyBorder="1" applyAlignment="1">
      <alignment horizontal="center" wrapText="1"/>
    </xf>
    <xf numFmtId="2" fontId="11" fillId="13" borderId="3" xfId="0" applyNumberFormat="1" applyFont="1" applyFill="1" applyBorder="1" applyAlignment="1">
      <alignment horizontal="center" wrapText="1"/>
    </xf>
    <xf numFmtId="2" fontId="6" fillId="4" borderId="5" xfId="0" applyNumberFormat="1" applyFont="1" applyFill="1" applyBorder="1" applyAlignment="1">
      <alignment horizontal="center"/>
    </xf>
    <xf numFmtId="2" fontId="6" fillId="6" borderId="5" xfId="0" applyNumberFormat="1" applyFont="1" applyFill="1" applyBorder="1" applyAlignment="1">
      <alignment horizontal="center"/>
    </xf>
  </cellXfs>
  <cellStyles count="167">
    <cellStyle name="Followed Hyperlink" xfId="134" builtinId="9" hidden="1"/>
    <cellStyle name="Followed Hyperlink" xfId="126" builtinId="9" hidden="1"/>
    <cellStyle name="Followed Hyperlink" xfId="118" builtinId="9" hidden="1"/>
    <cellStyle name="Followed Hyperlink" xfId="110" builtinId="9" hidden="1"/>
    <cellStyle name="Followed Hyperlink" xfId="102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24" builtinId="9" hidden="1"/>
    <cellStyle name="Followed Hyperlink" xfId="28" builtinId="9" hidden="1"/>
    <cellStyle name="Followed Hyperlink" xfId="34" builtinId="9" hidden="1"/>
    <cellStyle name="Followed Hyperlink" xfId="40" builtinId="9" hidden="1"/>
    <cellStyle name="Followed Hyperlink" xfId="44" builtinId="9" hidden="1"/>
    <cellStyle name="Followed Hyperlink" xfId="50" builtinId="9" hidden="1"/>
    <cellStyle name="Followed Hyperlink" xfId="56" builtinId="9" hidden="1"/>
    <cellStyle name="Followed Hyperlink" xfId="60" builtinId="9" hidden="1"/>
    <cellStyle name="Followed Hyperlink" xfId="62" builtinId="9" hidden="1"/>
    <cellStyle name="Followed Hyperlink" xfId="46" builtinId="9" hidden="1"/>
    <cellStyle name="Followed Hyperlink" xfId="30" builtinId="9" hidden="1"/>
    <cellStyle name="Followed Hyperlink" xfId="10" builtinId="9" hidden="1"/>
    <cellStyle name="Followed Hyperlink" xfId="16" builtinId="9" hidden="1"/>
    <cellStyle name="Followed Hyperlink" xfId="20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4" builtinId="9" hidden="1"/>
    <cellStyle name="Followed Hyperlink" xfId="18" builtinId="9" hidden="1"/>
    <cellStyle name="Followed Hyperlink" xfId="12" builtinId="9" hidden="1"/>
    <cellStyle name="Followed Hyperlink" xfId="22" builtinId="9" hidden="1"/>
    <cellStyle name="Followed Hyperlink" xfId="38" builtinId="9" hidden="1"/>
    <cellStyle name="Followed Hyperlink" xfId="54" builtinId="9" hidden="1"/>
    <cellStyle name="Followed Hyperlink" xfId="64" builtinId="9" hidden="1"/>
    <cellStyle name="Followed Hyperlink" xfId="58" builtinId="9" hidden="1"/>
    <cellStyle name="Followed Hyperlink" xfId="52" builtinId="9" hidden="1"/>
    <cellStyle name="Followed Hyperlink" xfId="48" builtinId="9" hidden="1"/>
    <cellStyle name="Followed Hyperlink" xfId="42" builtinId="9" hidden="1"/>
    <cellStyle name="Followed Hyperlink" xfId="36" builtinId="9" hidden="1"/>
    <cellStyle name="Followed Hyperlink" xfId="32" builtinId="9" hidden="1"/>
    <cellStyle name="Followed Hyperlink" xfId="26" builtinId="9" hidden="1"/>
    <cellStyle name="Followed Hyperlink" xfId="66" builtinId="9" hidden="1"/>
    <cellStyle name="Followed Hyperlink" xfId="74" builtinId="9" hidden="1"/>
    <cellStyle name="Followed Hyperlink" xfId="82" builtinId="9" hidden="1"/>
    <cellStyle name="Followed Hyperlink" xfId="90" builtinId="9" hidden="1"/>
    <cellStyle name="Followed Hyperlink" xfId="98" builtinId="9" hidden="1"/>
    <cellStyle name="Followed Hyperlink" xfId="106" builtinId="9" hidden="1"/>
    <cellStyle name="Followed Hyperlink" xfId="114" builtinId="9" hidden="1"/>
    <cellStyle name="Followed Hyperlink" xfId="122" builtinId="9" hidden="1"/>
    <cellStyle name="Followed Hyperlink" xfId="130" builtinId="9" hidden="1"/>
    <cellStyle name="Followed Hyperlink" xfId="138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4" builtinId="9" hidden="1"/>
    <cellStyle name="Followed Hyperlink" xfId="148" builtinId="9" hidden="1"/>
    <cellStyle name="Followed Hyperlink" xfId="152" builtinId="9" hidden="1"/>
    <cellStyle name="Followed Hyperlink" xfId="160" builtinId="9" hidden="1"/>
    <cellStyle name="Followed Hyperlink" xfId="164" builtinId="9" hidden="1"/>
    <cellStyle name="Followed Hyperlink" xfId="166" builtinId="9" hidden="1"/>
    <cellStyle name="Followed Hyperlink" xfId="158" builtinId="9" hidden="1"/>
    <cellStyle name="Followed Hyperlink" xfId="154" builtinId="9" hidden="1"/>
    <cellStyle name="Followed Hyperlink" xfId="150" builtinId="9" hidden="1"/>
    <cellStyle name="Followed Hyperlink" xfId="142" builtinId="9" hidden="1"/>
    <cellStyle name="Followed Hyperlink" xfId="146" builtinId="9" hidden="1"/>
    <cellStyle name="Followed Hyperlink" xfId="162" builtinId="9" hidden="1"/>
    <cellStyle name="Followed Hyperlink" xfId="156" builtinId="9" hidden="1"/>
    <cellStyle name="Followed Hyperlink" xfId="140" builtinId="9" hidden="1"/>
    <cellStyle name="Followed Hyperlink" xfId="124" builtinId="9" hidden="1"/>
    <cellStyle name="Followed Hyperlink" xfId="108" builtinId="9" hidden="1"/>
    <cellStyle name="Followed Hyperlink" xfId="84" builtinId="9" hidden="1"/>
    <cellStyle name="Followed Hyperlink" xfId="88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92" builtinId="9" hidden="1"/>
    <cellStyle name="Followed Hyperlink" xfId="76" builtinId="9" hidden="1"/>
    <cellStyle name="Followed Hyperlink" xfId="80" builtinId="9" hidden="1"/>
    <cellStyle name="Followed Hyperlink" xfId="72" builtinId="9" hidden="1"/>
    <cellStyle name="Followed Hyperlink" xfId="68" builtinId="9" hidden="1"/>
    <cellStyle name="Hyperlink" xfId="99" builtinId="8" hidden="1"/>
    <cellStyle name="Hyperlink" xfId="83" builtinId="8" hidden="1"/>
    <cellStyle name="Hyperlink" xfId="35" builtinId="8" hidden="1"/>
    <cellStyle name="Hyperlink" xfId="37" builtinId="8" hidden="1"/>
    <cellStyle name="Hyperlink" xfId="41" builtinId="8" hidden="1"/>
    <cellStyle name="Hyperlink" xfId="45" builtinId="8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61" builtinId="8" hidden="1"/>
    <cellStyle name="Hyperlink" xfId="63" builtinId="8" hidden="1"/>
    <cellStyle name="Hyperlink" xfId="65" builtinId="8" hidden="1"/>
    <cellStyle name="Hyperlink" xfId="69" builtinId="8" hidden="1"/>
    <cellStyle name="Hyperlink" xfId="71" builtinId="8" hidden="1"/>
    <cellStyle name="Hyperlink" xfId="73" builtinId="8" hidden="1"/>
    <cellStyle name="Hyperlink" xfId="79" builtinId="8" hidden="1"/>
    <cellStyle name="Hyperlink" xfId="75" builtinId="8" hidden="1"/>
    <cellStyle name="Hyperlink" xfId="59" builtinId="8" hidden="1"/>
    <cellStyle name="Hyperlink" xfId="17" builtinId="8" hidden="1"/>
    <cellStyle name="Hyperlink" xfId="19" builtinId="8" hidden="1"/>
    <cellStyle name="Hyperlink" xfId="21" builtinId="8" hidden="1"/>
    <cellStyle name="Hyperlink" xfId="25" builtinId="8" hidden="1"/>
    <cellStyle name="Hyperlink" xfId="27" builtinId="8" hidden="1"/>
    <cellStyle name="Hyperlink" xfId="29" builtinId="8" hidden="1"/>
    <cellStyle name="Hyperlink" xfId="33" builtinId="8" hidden="1"/>
    <cellStyle name="Hyperlink" xfId="7" builtinId="8" hidden="1"/>
    <cellStyle name="Hyperlink" xfId="9" builtinId="8" hidden="1"/>
    <cellStyle name="Hyperlink" xfId="15" builtinId="8" hidden="1"/>
    <cellStyle name="Hyperlink" xfId="11" builtinId="8" hidden="1"/>
    <cellStyle name="Hyperlink" xfId="3" builtinId="8" hidden="1"/>
    <cellStyle name="Hyperlink" xfId="1" builtinId="8" hidden="1"/>
    <cellStyle name="Hyperlink" xfId="5" builtinId="8" hidden="1"/>
    <cellStyle name="Hyperlink" xfId="13" builtinId="8" hidden="1"/>
    <cellStyle name="Hyperlink" xfId="31" builtinId="8" hidden="1"/>
    <cellStyle name="Hyperlink" xfId="23" builtinId="8" hidden="1"/>
    <cellStyle name="Hyperlink" xfId="43" builtinId="8" hidden="1"/>
    <cellStyle name="Hyperlink" xfId="77" builtinId="8" hidden="1"/>
    <cellStyle name="Hyperlink" xfId="67" builtinId="8" hidden="1"/>
    <cellStyle name="Hyperlink" xfId="57" builtinId="8" hidden="1"/>
    <cellStyle name="Hyperlink" xfId="49" builtinId="8" hidden="1"/>
    <cellStyle name="Hyperlink" xfId="39" builtinId="8" hidden="1"/>
    <cellStyle name="Hyperlink" xfId="91" builtinId="8" hidden="1"/>
    <cellStyle name="Hyperlink" xfId="127" builtinId="8" hidden="1"/>
    <cellStyle name="Hyperlink" xfId="129" builtinId="8" hidden="1"/>
    <cellStyle name="Hyperlink" xfId="133" builtinId="8" hidden="1"/>
    <cellStyle name="Hyperlink" xfId="135" builtinId="8" hidden="1"/>
    <cellStyle name="Hyperlink" xfId="141" builtinId="8" hidden="1"/>
    <cellStyle name="Hyperlink" xfId="143" builtinId="8" hidden="1"/>
    <cellStyle name="Hyperlink" xfId="145" builtinId="8" hidden="1"/>
    <cellStyle name="Hyperlink" xfId="149" builtinId="8" hidden="1"/>
    <cellStyle name="Hyperlink" xfId="151" builtinId="8" hidden="1"/>
    <cellStyle name="Hyperlink" xfId="153" builtinId="8" hidden="1"/>
    <cellStyle name="Hyperlink" xfId="157" builtinId="8" hidden="1"/>
    <cellStyle name="Hyperlink" xfId="161" builtinId="8" hidden="1"/>
    <cellStyle name="Hyperlink" xfId="165" builtinId="8" hidden="1"/>
    <cellStyle name="Hyperlink" xfId="163" builtinId="8" hidden="1"/>
    <cellStyle name="Hyperlink" xfId="155" builtinId="8" hidden="1"/>
    <cellStyle name="Hyperlink" xfId="147" builtinId="8" hidden="1"/>
    <cellStyle name="Hyperlink" xfId="139" builtinId="8" hidden="1"/>
    <cellStyle name="Hyperlink" xfId="131" builtinId="8" hidden="1"/>
    <cellStyle name="Hyperlink" xfId="115" builtinId="8" hidden="1"/>
    <cellStyle name="Hyperlink" xfId="107" builtinId="8" hidden="1"/>
    <cellStyle name="Hyperlink" xfId="123" builtinId="8" hidden="1"/>
    <cellStyle name="Hyperlink" xfId="159" builtinId="8" hidden="1"/>
    <cellStyle name="Hyperlink" xfId="137" builtinId="8" hidden="1"/>
    <cellStyle name="Hyperlink" xfId="103" builtinId="8" hidden="1"/>
    <cellStyle name="Hyperlink" xfId="105" builtinId="8" hidden="1"/>
    <cellStyle name="Hyperlink" xfId="109" builtinId="8" hidden="1"/>
    <cellStyle name="Hyperlink" xfId="111" builtinId="8" hidden="1"/>
    <cellStyle name="Hyperlink" xfId="113" builtinId="8" hidden="1"/>
    <cellStyle name="Hyperlink" xfId="117" builtinId="8" hidden="1"/>
    <cellStyle name="Hyperlink" xfId="119" builtinId="8" hidden="1"/>
    <cellStyle name="Hyperlink" xfId="121" builtinId="8" hidden="1"/>
    <cellStyle name="Hyperlink" xfId="125" builtinId="8" hidden="1"/>
    <cellStyle name="Hyperlink" xfId="89" builtinId="8" hidden="1"/>
    <cellStyle name="Hyperlink" xfId="93" builtinId="8" hidden="1"/>
    <cellStyle name="Hyperlink" xfId="97" builtinId="8" hidden="1"/>
    <cellStyle name="Hyperlink" xfId="101" builtinId="8" hidden="1"/>
    <cellStyle name="Hyperlink" xfId="95" builtinId="8" hidden="1"/>
    <cellStyle name="Hyperlink" xfId="85" builtinId="8" hidden="1"/>
    <cellStyle name="Hyperlink" xfId="87" builtinId="8" hidden="1"/>
    <cellStyle name="Hyperlink" xfId="8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1.xml"/><Relationship Id="rId12" Type="http://schemas.openxmlformats.org/officeDocument/2006/relationships/customXml" Target="../customXml/item2.xml"/><Relationship Id="rId13" Type="http://schemas.openxmlformats.org/officeDocument/2006/relationships/customXml" Target="../customXml/item3.xml"/><Relationship Id="rId14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62"/>
  <sheetViews>
    <sheetView topLeftCell="A21" workbookViewId="0">
      <selection activeCell="K67" sqref="K67"/>
    </sheetView>
  </sheetViews>
  <sheetFormatPr baseColWidth="10" defaultColWidth="11" defaultRowHeight="15" x14ac:dyDescent="0"/>
  <cols>
    <col min="1" max="1" width="50.6640625" customWidth="1"/>
    <col min="2" max="2" width="11.33203125" customWidth="1"/>
    <col min="3" max="3" width="27.5" customWidth="1"/>
    <col min="4" max="15" width="11" customWidth="1"/>
    <col min="16" max="24" width="7.33203125" style="48" bestFit="1" customWidth="1"/>
    <col min="25" max="25" width="7.1640625" style="48" bestFit="1" customWidth="1"/>
    <col min="26" max="27" width="7.33203125" style="48" bestFit="1" customWidth="1"/>
    <col min="28" max="16384" width="11" style="48"/>
  </cols>
  <sheetData>
    <row r="1" spans="1:27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27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27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27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27">
      <c r="A5" s="4"/>
      <c r="B5" s="7"/>
      <c r="C5" s="7"/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</row>
    <row r="6" spans="1:27" s="54" customFormat="1">
      <c r="A6" s="50" t="s">
        <v>4</v>
      </c>
      <c r="B6" s="51" t="s">
        <v>5</v>
      </c>
      <c r="C6" s="51" t="s">
        <v>6</v>
      </c>
      <c r="D6" s="52">
        <v>44215</v>
      </c>
      <c r="E6" s="53">
        <v>44246</v>
      </c>
      <c r="F6" s="53">
        <v>44274</v>
      </c>
      <c r="G6" s="53">
        <v>44305</v>
      </c>
      <c r="H6" s="53">
        <v>44335</v>
      </c>
      <c r="I6" s="53">
        <v>44366</v>
      </c>
      <c r="J6" s="53">
        <v>44396</v>
      </c>
      <c r="K6" s="53">
        <v>44427</v>
      </c>
      <c r="L6" s="53">
        <v>44458</v>
      </c>
      <c r="M6" s="53">
        <v>44488</v>
      </c>
      <c r="N6" s="53">
        <v>44519</v>
      </c>
      <c r="O6" s="53">
        <v>44549</v>
      </c>
    </row>
    <row r="7" spans="1:27">
      <c r="A7" s="103" t="s">
        <v>7</v>
      </c>
      <c r="B7" s="106">
        <v>1</v>
      </c>
      <c r="C7" s="130" t="s">
        <v>8</v>
      </c>
      <c r="D7" s="137" t="s">
        <v>40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</row>
    <row r="8" spans="1:27">
      <c r="A8" s="104"/>
      <c r="B8" s="107"/>
      <c r="C8" s="130" t="s">
        <v>9</v>
      </c>
      <c r="D8" s="140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2"/>
    </row>
    <row r="9" spans="1:27">
      <c r="A9" s="104"/>
      <c r="B9" s="107"/>
      <c r="C9" s="64" t="s">
        <v>10</v>
      </c>
      <c r="D9" s="14">
        <v>44.154002000000006</v>
      </c>
      <c r="E9" s="15">
        <v>49.659399999999998</v>
      </c>
      <c r="F9" s="15">
        <v>50.335288000000006</v>
      </c>
      <c r="G9" s="15">
        <v>56.11994</v>
      </c>
      <c r="H9" s="15">
        <v>58.41982800000001</v>
      </c>
      <c r="I9" s="15">
        <v>55.632896000000002</v>
      </c>
      <c r="J9" s="15">
        <v>59.060682000000007</v>
      </c>
      <c r="K9" s="16">
        <v>54.052602</v>
      </c>
      <c r="L9" s="15">
        <v>58.458490000000005</v>
      </c>
      <c r="M9" s="15">
        <v>63.494638000000009</v>
      </c>
      <c r="N9" s="15">
        <v>63.471257999999999</v>
      </c>
      <c r="O9" s="15">
        <v>52.235684000000006</v>
      </c>
    </row>
    <row r="10" spans="1:27">
      <c r="A10" s="105"/>
      <c r="B10" s="108"/>
      <c r="C10" s="64" t="s">
        <v>11</v>
      </c>
      <c r="D10" s="17">
        <v>144.6</v>
      </c>
      <c r="E10" s="18">
        <v>156.5</v>
      </c>
      <c r="F10" s="18">
        <v>144.69999999999999</v>
      </c>
      <c r="G10" s="18">
        <v>156.69999999999999</v>
      </c>
      <c r="H10" s="18">
        <v>164.8</v>
      </c>
      <c r="I10" s="18">
        <v>167.1</v>
      </c>
      <c r="J10" s="18">
        <v>166.7</v>
      </c>
      <c r="K10" s="19">
        <v>168.1</v>
      </c>
      <c r="L10" s="18">
        <v>167.9</v>
      </c>
      <c r="M10" s="18">
        <v>167.1</v>
      </c>
      <c r="N10" s="18">
        <v>173.2</v>
      </c>
      <c r="O10" s="18">
        <v>153</v>
      </c>
    </row>
    <row r="11" spans="1:27">
      <c r="A11" s="86" t="s">
        <v>12</v>
      </c>
      <c r="B11" s="83">
        <v>1</v>
      </c>
      <c r="C11" s="65" t="s">
        <v>8</v>
      </c>
      <c r="D11" s="20">
        <v>313.81824</v>
      </c>
      <c r="E11" s="21">
        <v>339.19159999999999</v>
      </c>
      <c r="F11" s="21">
        <v>315.65802000000002</v>
      </c>
      <c r="G11" s="21">
        <v>317.91036000000003</v>
      </c>
      <c r="H11" s="21">
        <v>304.57839999999999</v>
      </c>
      <c r="I11" s="21">
        <v>312.51548000000003</v>
      </c>
      <c r="J11" s="21">
        <v>298.45534000000004</v>
      </c>
      <c r="K11" s="16">
        <v>309.37887999999998</v>
      </c>
      <c r="L11" s="21">
        <v>308.12146000000001</v>
      </c>
      <c r="M11" s="21">
        <v>306.10834000000006</v>
      </c>
      <c r="N11" s="21">
        <v>318.48130000000003</v>
      </c>
      <c r="O11" s="21">
        <v>292.22399999999999</v>
      </c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</row>
    <row r="12" spans="1:27" ht="15" customHeight="1">
      <c r="A12" s="87"/>
      <c r="B12" s="84"/>
      <c r="C12" s="130" t="s">
        <v>9</v>
      </c>
      <c r="D12" s="144" t="s">
        <v>40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6"/>
    </row>
    <row r="13" spans="1:27">
      <c r="A13" s="87"/>
      <c r="B13" s="84"/>
      <c r="C13" s="130" t="s">
        <v>10</v>
      </c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</row>
    <row r="14" spans="1:27">
      <c r="A14" s="88"/>
      <c r="B14" s="85"/>
      <c r="C14" s="65" t="s">
        <v>11</v>
      </c>
      <c r="D14" s="22">
        <v>373.6</v>
      </c>
      <c r="E14" s="23">
        <v>397.7</v>
      </c>
      <c r="F14" s="23">
        <v>372</v>
      </c>
      <c r="G14" s="23">
        <v>388</v>
      </c>
      <c r="H14" s="23">
        <v>373.9</v>
      </c>
      <c r="I14" s="23">
        <v>382.2</v>
      </c>
      <c r="J14" s="23">
        <v>359.9</v>
      </c>
      <c r="K14" s="19">
        <v>375.1</v>
      </c>
      <c r="L14" s="23">
        <v>378.3</v>
      </c>
      <c r="M14" s="23">
        <v>368.7</v>
      </c>
      <c r="N14" s="23">
        <v>376.6</v>
      </c>
      <c r="O14" s="23">
        <v>354.2</v>
      </c>
    </row>
    <row r="15" spans="1:27">
      <c r="A15" s="103" t="s">
        <v>13</v>
      </c>
      <c r="B15" s="106">
        <v>1</v>
      </c>
      <c r="C15" s="64" t="s">
        <v>8</v>
      </c>
      <c r="D15" s="14">
        <v>2.9898795076599121</v>
      </c>
      <c r="E15" s="15">
        <v>3.029273296020508</v>
      </c>
      <c r="F15" s="15">
        <v>3.7291904846191408</v>
      </c>
      <c r="G15" s="15">
        <v>4.2782822390136719</v>
      </c>
      <c r="H15" s="15">
        <v>4.3893593959960935</v>
      </c>
      <c r="I15" s="15">
        <v>4.5283192952728273</v>
      </c>
      <c r="J15" s="15">
        <v>4.6989101650772103</v>
      </c>
      <c r="K15" s="16">
        <v>4.7406647748870849</v>
      </c>
      <c r="L15" s="15">
        <v>4.7877153419494629</v>
      </c>
      <c r="M15" s="15">
        <v>4.5625275674743655</v>
      </c>
      <c r="N15" s="15">
        <v>4.4508555649108885</v>
      </c>
      <c r="O15" s="15">
        <v>3.5452383900146485</v>
      </c>
    </row>
    <row r="16" spans="1:27">
      <c r="A16" s="104"/>
      <c r="B16" s="107"/>
      <c r="C16" s="64" t="s">
        <v>9</v>
      </c>
      <c r="D16" s="14">
        <v>7.146934768772125</v>
      </c>
      <c r="E16" s="15">
        <v>6.675450307662965</v>
      </c>
      <c r="F16" s="15">
        <v>9.5934197335052502</v>
      </c>
      <c r="G16" s="15">
        <v>16.208765169219969</v>
      </c>
      <c r="H16" s="15">
        <v>18.546261216796875</v>
      </c>
      <c r="I16" s="15">
        <v>24.025949015747067</v>
      </c>
      <c r="J16" s="15">
        <v>24.06053617492676</v>
      </c>
      <c r="K16" s="16">
        <v>24.283464003356933</v>
      </c>
      <c r="L16" s="15">
        <v>22.687380195884707</v>
      </c>
      <c r="M16" s="15">
        <v>17.939493465492248</v>
      </c>
      <c r="N16" s="15">
        <v>10.535343692111969</v>
      </c>
      <c r="O16" s="15">
        <v>7.0587889407615663</v>
      </c>
    </row>
    <row r="17" spans="1:15">
      <c r="A17" s="104"/>
      <c r="B17" s="107"/>
      <c r="C17" s="64" t="s">
        <v>10</v>
      </c>
      <c r="D17" s="14">
        <v>0.12464610339641571</v>
      </c>
      <c r="E17" s="15">
        <v>0.11354700848102568</v>
      </c>
      <c r="F17" s="15">
        <v>0.46618775012969971</v>
      </c>
      <c r="G17" s="15">
        <v>1.5878137758483886</v>
      </c>
      <c r="H17" s="15">
        <v>1.8153253920745847</v>
      </c>
      <c r="I17" s="15">
        <v>1.9736462395019529</v>
      </c>
      <c r="J17" s="15">
        <v>1.9486551192626951</v>
      </c>
      <c r="K17" s="16">
        <v>1.924131805114746</v>
      </c>
      <c r="L17" s="15">
        <v>1.8137235443115234</v>
      </c>
      <c r="M17" s="15">
        <v>1.3777991526489257</v>
      </c>
      <c r="N17" s="15">
        <v>0.81648775305175769</v>
      </c>
      <c r="O17" s="15">
        <v>-0.12595471294784544</v>
      </c>
    </row>
    <row r="18" spans="1:15">
      <c r="A18" s="105"/>
      <c r="B18" s="108"/>
      <c r="C18" s="64" t="s">
        <v>11</v>
      </c>
      <c r="D18" s="17">
        <v>10.3</v>
      </c>
      <c r="E18" s="18">
        <v>9.8000000000000007</v>
      </c>
      <c r="F18" s="18">
        <v>13.8</v>
      </c>
      <c r="G18" s="18">
        <v>22.1</v>
      </c>
      <c r="H18" s="18">
        <v>24.7</v>
      </c>
      <c r="I18" s="18">
        <v>30.6</v>
      </c>
      <c r="J18" s="18">
        <v>30.7</v>
      </c>
      <c r="K18" s="19">
        <v>31</v>
      </c>
      <c r="L18" s="18">
        <v>29.3</v>
      </c>
      <c r="M18" s="18">
        <v>23.9</v>
      </c>
      <c r="N18" s="18">
        <v>15.8</v>
      </c>
      <c r="O18" s="18">
        <v>10.5</v>
      </c>
    </row>
    <row r="19" spans="1:15">
      <c r="A19" s="86" t="s">
        <v>14</v>
      </c>
      <c r="B19" s="83">
        <v>1</v>
      </c>
      <c r="C19" s="130" t="s">
        <v>8</v>
      </c>
      <c r="D19" s="20">
        <v>0.23254762080950597</v>
      </c>
      <c r="E19" s="21">
        <v>0.23254762080950597</v>
      </c>
      <c r="F19" s="21">
        <v>0.23254762080950597</v>
      </c>
      <c r="G19" s="21">
        <v>0.23254762080950597</v>
      </c>
      <c r="H19" s="155" t="s">
        <v>40</v>
      </c>
      <c r="I19" s="153"/>
      <c r="J19" s="153"/>
      <c r="K19" s="153"/>
      <c r="L19" s="153"/>
      <c r="M19" s="154"/>
      <c r="N19" s="21">
        <v>0.23254762080950597</v>
      </c>
      <c r="O19" s="21">
        <v>0.23254762080950597</v>
      </c>
    </row>
    <row r="20" spans="1:15">
      <c r="A20" s="87"/>
      <c r="B20" s="84"/>
      <c r="C20" s="65" t="s">
        <v>9</v>
      </c>
      <c r="D20" s="20">
        <v>0.50909917919049408</v>
      </c>
      <c r="E20" s="21">
        <v>0.50909917919049408</v>
      </c>
      <c r="F20" s="21">
        <v>0.50909917919049408</v>
      </c>
      <c r="G20" s="21">
        <v>0.50909917919049408</v>
      </c>
      <c r="H20" s="21">
        <v>0.85005413454296808</v>
      </c>
      <c r="I20" s="21">
        <v>0.85005413454296808</v>
      </c>
      <c r="J20" s="21">
        <v>0.85005413454296808</v>
      </c>
      <c r="K20" s="16">
        <v>0.85005413454296808</v>
      </c>
      <c r="L20" s="21">
        <v>0.85005413454296808</v>
      </c>
      <c r="M20" s="21">
        <v>0.85005413454296808</v>
      </c>
      <c r="N20" s="21">
        <v>0.50909917919049408</v>
      </c>
      <c r="O20" s="21">
        <v>0.50909917919049408</v>
      </c>
    </row>
    <row r="21" spans="1:15">
      <c r="A21" s="87"/>
      <c r="B21" s="84"/>
      <c r="C21" s="130" t="s">
        <v>10</v>
      </c>
      <c r="D21" s="20">
        <v>0</v>
      </c>
      <c r="E21" s="21">
        <v>0</v>
      </c>
      <c r="F21" s="21">
        <v>0</v>
      </c>
      <c r="G21" s="21">
        <v>0</v>
      </c>
      <c r="H21" s="156" t="s">
        <v>40</v>
      </c>
      <c r="I21" s="157"/>
      <c r="J21" s="157"/>
      <c r="K21" s="157"/>
      <c r="L21" s="157"/>
      <c r="M21" s="158"/>
      <c r="N21" s="21">
        <v>0</v>
      </c>
      <c r="O21" s="21">
        <v>0</v>
      </c>
    </row>
    <row r="22" spans="1:15">
      <c r="A22" s="88"/>
      <c r="B22" s="85"/>
      <c r="C22" s="65" t="s">
        <v>11</v>
      </c>
      <c r="D22" s="22">
        <v>0.7</v>
      </c>
      <c r="E22" s="23">
        <v>0.7</v>
      </c>
      <c r="F22" s="23">
        <v>0.7</v>
      </c>
      <c r="G22" s="23">
        <v>0.7</v>
      </c>
      <c r="H22" s="23">
        <v>3.8</v>
      </c>
      <c r="I22" s="23">
        <v>3.8</v>
      </c>
      <c r="J22" s="23">
        <v>3.8</v>
      </c>
      <c r="K22" s="19">
        <v>3.8</v>
      </c>
      <c r="L22" s="23">
        <v>3.8</v>
      </c>
      <c r="M22" s="23">
        <v>3.8</v>
      </c>
      <c r="N22" s="23">
        <v>0.7</v>
      </c>
      <c r="O22" s="23">
        <v>0.7</v>
      </c>
    </row>
    <row r="23" spans="1:15" ht="16" customHeight="1">
      <c r="A23" s="100" t="s">
        <v>15</v>
      </c>
      <c r="B23" s="97">
        <v>1</v>
      </c>
      <c r="C23" s="130" t="s">
        <v>8</v>
      </c>
      <c r="D23" s="14">
        <v>0</v>
      </c>
      <c r="E23" s="15">
        <v>0</v>
      </c>
      <c r="F23" s="15">
        <v>0</v>
      </c>
      <c r="G23" s="15">
        <v>0</v>
      </c>
      <c r="H23" s="161" t="s">
        <v>40</v>
      </c>
      <c r="I23" s="159"/>
      <c r="J23" s="159"/>
      <c r="K23" s="159"/>
      <c r="L23" s="159"/>
      <c r="M23" s="160"/>
      <c r="N23" s="15">
        <v>0</v>
      </c>
      <c r="O23" s="15">
        <v>0</v>
      </c>
    </row>
    <row r="24" spans="1:15" ht="16" customHeight="1">
      <c r="A24" s="101"/>
      <c r="B24" s="98"/>
      <c r="C24" s="64" t="s">
        <v>9</v>
      </c>
      <c r="D24" s="14">
        <v>0</v>
      </c>
      <c r="E24" s="15">
        <v>0</v>
      </c>
      <c r="F24" s="15">
        <v>0</v>
      </c>
      <c r="G24" s="15">
        <v>0</v>
      </c>
      <c r="H24" s="15">
        <v>0.44429944115329212</v>
      </c>
      <c r="I24" s="15">
        <v>0.44429944115329212</v>
      </c>
      <c r="J24" s="15">
        <v>0.44429944115329212</v>
      </c>
      <c r="K24" s="16">
        <v>0.44429944115329212</v>
      </c>
      <c r="L24" s="15">
        <v>0.44429944115329212</v>
      </c>
      <c r="M24" s="15">
        <v>0.44429944115329212</v>
      </c>
      <c r="N24" s="15">
        <v>0</v>
      </c>
      <c r="O24" s="15">
        <v>0</v>
      </c>
    </row>
    <row r="25" spans="1:15" ht="16" customHeight="1">
      <c r="A25" s="101"/>
      <c r="B25" s="98"/>
      <c r="C25" s="130" t="s">
        <v>10</v>
      </c>
      <c r="D25" s="14">
        <v>0</v>
      </c>
      <c r="E25" s="15">
        <v>0</v>
      </c>
      <c r="F25" s="15">
        <v>0</v>
      </c>
      <c r="G25" s="15">
        <v>0</v>
      </c>
      <c r="H25" s="165" t="s">
        <v>40</v>
      </c>
      <c r="I25" s="163"/>
      <c r="J25" s="163"/>
      <c r="K25" s="163"/>
      <c r="L25" s="163"/>
      <c r="M25" s="164"/>
      <c r="N25" s="15">
        <v>0</v>
      </c>
      <c r="O25" s="15">
        <v>0</v>
      </c>
    </row>
    <row r="26" spans="1:15" ht="16" customHeight="1">
      <c r="A26" s="102"/>
      <c r="B26" s="99"/>
      <c r="C26" s="64" t="s">
        <v>11</v>
      </c>
      <c r="D26" s="17">
        <v>0</v>
      </c>
      <c r="E26" s="18">
        <v>0</v>
      </c>
      <c r="F26" s="18">
        <v>0</v>
      </c>
      <c r="G26" s="18">
        <v>0</v>
      </c>
      <c r="H26" s="18">
        <v>3.8</v>
      </c>
      <c r="I26" s="18">
        <v>3.8</v>
      </c>
      <c r="J26" s="18">
        <v>3.8</v>
      </c>
      <c r="K26" s="19">
        <v>3.8</v>
      </c>
      <c r="L26" s="18">
        <v>3.8</v>
      </c>
      <c r="M26" s="18">
        <v>3.8</v>
      </c>
      <c r="N26" s="18">
        <v>0</v>
      </c>
      <c r="O26" s="18">
        <v>0</v>
      </c>
    </row>
    <row r="27" spans="1:15">
      <c r="A27" s="86" t="s">
        <v>16</v>
      </c>
      <c r="B27" s="83">
        <v>1</v>
      </c>
      <c r="C27" s="65" t="s">
        <v>8</v>
      </c>
      <c r="D27" s="20">
        <v>0</v>
      </c>
      <c r="E27" s="21">
        <v>0</v>
      </c>
      <c r="F27" s="21">
        <v>2.3428121600000003</v>
      </c>
      <c r="G27" s="21">
        <v>9.7992623999999982</v>
      </c>
      <c r="H27" s="21">
        <v>9.9794787199999995</v>
      </c>
      <c r="I27" s="21">
        <v>9.461356799999999</v>
      </c>
      <c r="J27" s="21">
        <v>13.08821024</v>
      </c>
      <c r="K27" s="16">
        <v>13.482433439999999</v>
      </c>
      <c r="L27" s="21">
        <v>14.8115288</v>
      </c>
      <c r="M27" s="21">
        <v>12.60387888</v>
      </c>
      <c r="N27" s="21">
        <v>9.3825121599999992</v>
      </c>
      <c r="O27" s="21">
        <v>0</v>
      </c>
    </row>
    <row r="28" spans="1:15">
      <c r="A28" s="87"/>
      <c r="B28" s="84"/>
      <c r="C28" s="65" t="s">
        <v>9</v>
      </c>
      <c r="D28" s="20">
        <v>0</v>
      </c>
      <c r="E28" s="21">
        <v>0</v>
      </c>
      <c r="F28" s="21">
        <v>0.29451833599999994</v>
      </c>
      <c r="G28" s="21">
        <v>2.2348744319999998</v>
      </c>
      <c r="H28" s="21">
        <v>2.4922686079999998</v>
      </c>
      <c r="I28" s="21">
        <v>2.9971571839999998</v>
      </c>
      <c r="J28" s="21">
        <v>3.7148909439999995</v>
      </c>
      <c r="K28" s="16">
        <v>3.7718146559999992</v>
      </c>
      <c r="L28" s="21">
        <v>3.7223157759999999</v>
      </c>
      <c r="M28" s="21">
        <v>2.9526081919999996</v>
      </c>
      <c r="N28" s="21">
        <v>1.9180816000000001</v>
      </c>
      <c r="O28" s="21">
        <v>0</v>
      </c>
    </row>
    <row r="29" spans="1:15">
      <c r="A29" s="87"/>
      <c r="B29" s="84"/>
      <c r="C29" s="65" t="s">
        <v>10</v>
      </c>
      <c r="D29" s="20">
        <v>0</v>
      </c>
      <c r="E29" s="21">
        <v>0</v>
      </c>
      <c r="F29" s="21">
        <v>3.1276760000000002E-3</v>
      </c>
      <c r="G29" s="21">
        <v>0.70998245199999999</v>
      </c>
      <c r="H29" s="21">
        <v>0.93267298320000014</v>
      </c>
      <c r="I29" s="21">
        <v>1.2029041896000003</v>
      </c>
      <c r="J29" s="21">
        <v>1.5507017608000004</v>
      </c>
      <c r="K29" s="16">
        <v>1.2892280472000004</v>
      </c>
      <c r="L29" s="21">
        <v>1.2735896672</v>
      </c>
      <c r="M29" s="21">
        <v>0.70560370560000008</v>
      </c>
      <c r="N29" s="21">
        <v>0.3621848808</v>
      </c>
      <c r="O29" s="21">
        <v>0</v>
      </c>
    </row>
    <row r="30" spans="1:15">
      <c r="A30" s="88"/>
      <c r="B30" s="85"/>
      <c r="C30" s="65" t="s">
        <v>11</v>
      </c>
      <c r="D30" s="22">
        <v>0</v>
      </c>
      <c r="E30" s="23">
        <v>0</v>
      </c>
      <c r="F30" s="23">
        <v>2.6</v>
      </c>
      <c r="G30" s="23">
        <v>12.7</v>
      </c>
      <c r="H30" s="23">
        <v>13.4</v>
      </c>
      <c r="I30" s="23">
        <v>13.6</v>
      </c>
      <c r="J30" s="23">
        <v>18.399999999999999</v>
      </c>
      <c r="K30" s="19">
        <v>18.600000000000001</v>
      </c>
      <c r="L30" s="23">
        <v>19.8</v>
      </c>
      <c r="M30" s="23">
        <v>16.3</v>
      </c>
      <c r="N30" s="23">
        <v>11.6</v>
      </c>
      <c r="O30" s="23">
        <v>0</v>
      </c>
    </row>
    <row r="31" spans="1:15">
      <c r="A31" s="80" t="s">
        <v>17</v>
      </c>
      <c r="B31" s="77">
        <v>1</v>
      </c>
      <c r="C31" s="64" t="s">
        <v>8</v>
      </c>
      <c r="D31" s="14">
        <v>0</v>
      </c>
      <c r="E31" s="15">
        <v>0</v>
      </c>
      <c r="F31" s="15">
        <v>0</v>
      </c>
      <c r="G31" s="15">
        <v>33.04854347446615</v>
      </c>
      <c r="H31" s="15">
        <v>35.591390777600907</v>
      </c>
      <c r="I31" s="15">
        <v>49.984287548363938</v>
      </c>
      <c r="J31" s="15">
        <v>104.73478028772043</v>
      </c>
      <c r="K31" s="16">
        <v>123.03848509105175</v>
      </c>
      <c r="L31" s="15">
        <v>131.51071101970561</v>
      </c>
      <c r="M31" s="15">
        <v>74.442642297967836</v>
      </c>
      <c r="N31" s="15">
        <v>27.575950046597619</v>
      </c>
      <c r="O31" s="15">
        <v>0</v>
      </c>
    </row>
    <row r="32" spans="1:15">
      <c r="A32" s="81"/>
      <c r="B32" s="78"/>
      <c r="C32" s="64" t="s">
        <v>9</v>
      </c>
      <c r="D32" s="14">
        <v>0</v>
      </c>
      <c r="E32" s="15">
        <v>0</v>
      </c>
      <c r="F32" s="15">
        <v>0</v>
      </c>
      <c r="G32" s="15">
        <v>0.26167069047114444</v>
      </c>
      <c r="H32" s="15">
        <v>1.6254419479528497</v>
      </c>
      <c r="I32" s="15">
        <v>12.945569467336076</v>
      </c>
      <c r="J32" s="15">
        <v>19.073806808627502</v>
      </c>
      <c r="K32" s="16">
        <v>19.442036916799697</v>
      </c>
      <c r="L32" s="15">
        <v>16.364005857498434</v>
      </c>
      <c r="M32" s="15">
        <v>4.1826703562300169</v>
      </c>
      <c r="N32" s="15">
        <v>1.255571313702067</v>
      </c>
      <c r="O32" s="15">
        <v>0</v>
      </c>
    </row>
    <row r="33" spans="1:15">
      <c r="A33" s="81"/>
      <c r="B33" s="78"/>
      <c r="C33" s="64" t="s">
        <v>10</v>
      </c>
      <c r="D33" s="14">
        <v>0</v>
      </c>
      <c r="E33" s="15">
        <v>0</v>
      </c>
      <c r="F33" s="15">
        <v>0</v>
      </c>
      <c r="G33" s="15">
        <v>5.4171617944103086E-4</v>
      </c>
      <c r="H33" s="15">
        <v>0.51560720725139497</v>
      </c>
      <c r="I33" s="15">
        <v>5.7279008647254646</v>
      </c>
      <c r="J33" s="15">
        <v>9.6291568785708002</v>
      </c>
      <c r="K33" s="16">
        <v>7.8699761564390966</v>
      </c>
      <c r="L33" s="15">
        <v>6.2145244278503986</v>
      </c>
      <c r="M33" s="15">
        <v>0</v>
      </c>
      <c r="N33" s="15">
        <v>0</v>
      </c>
      <c r="O33" s="15">
        <v>0</v>
      </c>
    </row>
    <row r="34" spans="1:15">
      <c r="A34" s="82"/>
      <c r="B34" s="79"/>
      <c r="C34" s="64" t="s">
        <v>11</v>
      </c>
      <c r="D34" s="17">
        <v>0</v>
      </c>
      <c r="E34" s="18">
        <v>0</v>
      </c>
      <c r="F34" s="18">
        <v>0</v>
      </c>
      <c r="G34" s="18">
        <v>33.299999999999997</v>
      </c>
      <c r="H34" s="18">
        <v>37.700000000000003</v>
      </c>
      <c r="I34" s="18">
        <v>68.7</v>
      </c>
      <c r="J34" s="18">
        <v>133.4</v>
      </c>
      <c r="K34" s="19">
        <v>150.4</v>
      </c>
      <c r="L34" s="18">
        <v>154.1</v>
      </c>
      <c r="M34" s="18">
        <v>78.599999999999994</v>
      </c>
      <c r="N34" s="18">
        <v>28.8</v>
      </c>
      <c r="O34" s="18">
        <v>0</v>
      </c>
    </row>
    <row r="35" spans="1:15" ht="16" customHeight="1">
      <c r="A35" s="86" t="s">
        <v>18</v>
      </c>
      <c r="B35" s="83">
        <v>0</v>
      </c>
      <c r="C35" s="65" t="s">
        <v>8</v>
      </c>
      <c r="D35" s="20">
        <v>0</v>
      </c>
      <c r="E35" s="21">
        <v>0</v>
      </c>
      <c r="F35" s="21">
        <v>0</v>
      </c>
      <c r="G35" s="21">
        <v>10.131399844028429</v>
      </c>
      <c r="H35" s="21">
        <v>12.283350559949877</v>
      </c>
      <c r="I35" s="21">
        <v>15.41383588498049</v>
      </c>
      <c r="J35" s="21">
        <v>29.469741951699557</v>
      </c>
      <c r="K35" s="16">
        <v>32.627940558344115</v>
      </c>
      <c r="L35" s="21">
        <v>32.803231166658541</v>
      </c>
      <c r="M35" s="21">
        <v>22.102294476360459</v>
      </c>
      <c r="N35" s="21">
        <v>13.675745242547151</v>
      </c>
      <c r="O35" s="21">
        <v>0</v>
      </c>
    </row>
    <row r="36" spans="1:15">
      <c r="A36" s="87"/>
      <c r="B36" s="84"/>
      <c r="C36" s="65" t="s">
        <v>9</v>
      </c>
      <c r="D36" s="20">
        <v>0</v>
      </c>
      <c r="E36" s="21">
        <v>0</v>
      </c>
      <c r="F36" s="21">
        <v>0</v>
      </c>
      <c r="G36" s="21">
        <v>0</v>
      </c>
      <c r="H36" s="21">
        <v>1.962500545583898</v>
      </c>
      <c r="I36" s="21">
        <v>3.2376356749252415</v>
      </c>
      <c r="J36" s="21">
        <v>5.0787314871894891</v>
      </c>
      <c r="K36" s="16">
        <v>5.2073161670970736</v>
      </c>
      <c r="L36" s="21">
        <v>4.5640119753176362</v>
      </c>
      <c r="M36" s="21">
        <v>2.4000389002835378</v>
      </c>
      <c r="N36" s="21">
        <v>0</v>
      </c>
      <c r="O36" s="21">
        <v>0</v>
      </c>
    </row>
    <row r="37" spans="1:15">
      <c r="A37" s="87"/>
      <c r="B37" s="84"/>
      <c r="C37" s="65" t="s">
        <v>10</v>
      </c>
      <c r="D37" s="20">
        <v>0</v>
      </c>
      <c r="E37" s="21">
        <v>0</v>
      </c>
      <c r="F37" s="21">
        <v>0</v>
      </c>
      <c r="G37" s="21">
        <v>0</v>
      </c>
      <c r="H37" s="21">
        <v>0.32558990693925582</v>
      </c>
      <c r="I37" s="21">
        <v>0.61243150941232161</v>
      </c>
      <c r="J37" s="21">
        <v>1.0435670810691167</v>
      </c>
      <c r="K37" s="16">
        <v>0.85186996574066565</v>
      </c>
      <c r="L37" s="21">
        <v>0.73779027822698717</v>
      </c>
      <c r="M37" s="21">
        <v>0</v>
      </c>
      <c r="N37" s="21">
        <v>0</v>
      </c>
      <c r="O37" s="21">
        <v>0</v>
      </c>
    </row>
    <row r="38" spans="1:15">
      <c r="A38" s="88"/>
      <c r="B38" s="85"/>
      <c r="C38" s="65" t="s">
        <v>11</v>
      </c>
      <c r="D38" s="22">
        <v>0</v>
      </c>
      <c r="E38" s="23">
        <v>0</v>
      </c>
      <c r="F38" s="23">
        <v>0</v>
      </c>
      <c r="G38" s="23">
        <v>10.1</v>
      </c>
      <c r="H38" s="23">
        <v>14.6</v>
      </c>
      <c r="I38" s="23">
        <v>19.3</v>
      </c>
      <c r="J38" s="23">
        <v>35.6</v>
      </c>
      <c r="K38" s="19">
        <v>38.700000000000003</v>
      </c>
      <c r="L38" s="23">
        <v>38.1</v>
      </c>
      <c r="M38" s="23">
        <v>24.5</v>
      </c>
      <c r="N38" s="23">
        <v>13.7</v>
      </c>
      <c r="O38" s="23">
        <v>0</v>
      </c>
    </row>
    <row r="39" spans="1:15">
      <c r="A39" s="91" t="s">
        <v>19</v>
      </c>
      <c r="B39" s="92"/>
      <c r="C39" s="66" t="s">
        <v>8</v>
      </c>
      <c r="D39" s="24">
        <v>377.85</v>
      </c>
      <c r="E39" s="24">
        <v>407.23</v>
      </c>
      <c r="F39" s="24">
        <v>383.22</v>
      </c>
      <c r="G39" s="24">
        <v>437.87</v>
      </c>
      <c r="H39" s="24">
        <v>438.11</v>
      </c>
      <c r="I39" s="24">
        <v>465.65</v>
      </c>
      <c r="J39" s="24">
        <v>520.61</v>
      </c>
      <c r="K39" s="19">
        <v>556.57000000000005</v>
      </c>
      <c r="L39" s="24">
        <v>566.66</v>
      </c>
      <c r="M39" s="24">
        <v>490.32</v>
      </c>
      <c r="N39" s="24">
        <v>438.66</v>
      </c>
      <c r="O39" s="24">
        <v>355.62</v>
      </c>
    </row>
    <row r="40" spans="1:15">
      <c r="A40" s="93"/>
      <c r="B40" s="94"/>
      <c r="C40" s="66" t="s">
        <v>9</v>
      </c>
      <c r="D40" s="24">
        <v>79.819999999999993</v>
      </c>
      <c r="E40" s="24">
        <v>81.06</v>
      </c>
      <c r="F40" s="24">
        <v>75.64</v>
      </c>
      <c r="G40" s="24">
        <v>91.16</v>
      </c>
      <c r="H40" s="24">
        <v>104.53</v>
      </c>
      <c r="I40" s="24">
        <v>125.51</v>
      </c>
      <c r="J40" s="24">
        <v>130.54</v>
      </c>
      <c r="K40" s="19">
        <v>133.83000000000001</v>
      </c>
      <c r="L40" s="24">
        <v>121.64</v>
      </c>
      <c r="M40" s="24">
        <v>98.77</v>
      </c>
      <c r="N40" s="24">
        <v>90.5</v>
      </c>
      <c r="O40" s="24">
        <v>79.760000000000005</v>
      </c>
    </row>
    <row r="41" spans="1:15">
      <c r="A41" s="93"/>
      <c r="B41" s="94"/>
      <c r="C41" s="66" t="s">
        <v>10</v>
      </c>
      <c r="D41" s="24">
        <v>71.55</v>
      </c>
      <c r="E41" s="24">
        <v>76.42</v>
      </c>
      <c r="F41" s="24">
        <v>75.010000000000005</v>
      </c>
      <c r="G41" s="24">
        <v>94.71</v>
      </c>
      <c r="H41" s="24">
        <v>94.09</v>
      </c>
      <c r="I41" s="24">
        <v>97.88</v>
      </c>
      <c r="J41" s="24">
        <v>101.12</v>
      </c>
      <c r="K41" s="19">
        <v>99.02</v>
      </c>
      <c r="L41" s="24">
        <v>106.82</v>
      </c>
      <c r="M41" s="24">
        <v>97.56</v>
      </c>
      <c r="N41" s="24">
        <v>91.4</v>
      </c>
      <c r="O41" s="24">
        <v>83.04</v>
      </c>
    </row>
    <row r="42" spans="1:15">
      <c r="A42" s="95"/>
      <c r="B42" s="96"/>
      <c r="C42" s="66" t="s">
        <v>11</v>
      </c>
      <c r="D42" s="24">
        <f>SUM(D10,D14,D18,D22,D26,D30,D34,D38)</f>
        <v>529.20000000000005</v>
      </c>
      <c r="E42" s="24">
        <f t="shared" ref="E42:O42" si="0">SUM(E10,E14,E18,E22,E26,E30,E34,E38)</f>
        <v>564.70000000000005</v>
      </c>
      <c r="F42" s="24">
        <f t="shared" si="0"/>
        <v>533.80000000000007</v>
      </c>
      <c r="G42" s="24">
        <f t="shared" si="0"/>
        <v>623.60000000000014</v>
      </c>
      <c r="H42" s="24">
        <f t="shared" si="0"/>
        <v>636.70000000000005</v>
      </c>
      <c r="I42" s="24">
        <f t="shared" si="0"/>
        <v>689.09999999999991</v>
      </c>
      <c r="J42" s="24">
        <f t="shared" si="0"/>
        <v>752.29999999999984</v>
      </c>
      <c r="K42" s="19">
        <f t="shared" si="0"/>
        <v>789.5</v>
      </c>
      <c r="L42" s="24">
        <f t="shared" si="0"/>
        <v>795.09999999999991</v>
      </c>
      <c r="M42" s="24">
        <f t="shared" si="0"/>
        <v>686.69999999999982</v>
      </c>
      <c r="N42" s="24">
        <f t="shared" si="0"/>
        <v>620.4</v>
      </c>
      <c r="O42" s="24">
        <f t="shared" si="0"/>
        <v>518.40000000000009</v>
      </c>
    </row>
    <row r="43" spans="1:15">
      <c r="A43" s="25"/>
      <c r="B43" s="26"/>
      <c r="C43" s="26"/>
      <c r="D43" s="27"/>
      <c r="E43" s="27"/>
      <c r="F43" s="27"/>
      <c r="G43" s="27"/>
      <c r="H43" s="27"/>
      <c r="I43" s="27"/>
      <c r="J43" s="27"/>
      <c r="K43" s="28"/>
      <c r="L43" s="27"/>
      <c r="M43" s="27"/>
      <c r="N43" s="27"/>
      <c r="O43" s="27"/>
    </row>
    <row r="44" spans="1:15" s="54" customFormat="1" ht="31">
      <c r="A44" s="50" t="s">
        <v>20</v>
      </c>
      <c r="B44" s="51" t="s">
        <v>5</v>
      </c>
      <c r="C44" s="51" t="s">
        <v>6</v>
      </c>
      <c r="D44" s="52">
        <v>44215</v>
      </c>
      <c r="E44" s="53">
        <v>44246</v>
      </c>
      <c r="F44" s="53">
        <v>44274</v>
      </c>
      <c r="G44" s="53">
        <v>44305</v>
      </c>
      <c r="H44" s="53">
        <v>44335</v>
      </c>
      <c r="I44" s="53">
        <v>44366</v>
      </c>
      <c r="J44" s="53">
        <v>44396</v>
      </c>
      <c r="K44" s="53">
        <v>44427</v>
      </c>
      <c r="L44" s="53">
        <v>44458</v>
      </c>
      <c r="M44" s="53">
        <v>44488</v>
      </c>
      <c r="N44" s="53">
        <v>44519</v>
      </c>
      <c r="O44" s="53">
        <v>44549</v>
      </c>
    </row>
    <row r="45" spans="1:15">
      <c r="A45" s="80" t="s">
        <v>21</v>
      </c>
      <c r="B45" s="77">
        <v>0</v>
      </c>
      <c r="C45" s="61" t="s">
        <v>8</v>
      </c>
      <c r="D45" s="29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1">
        <v>0</v>
      </c>
      <c r="L45" s="30">
        <v>0</v>
      </c>
      <c r="M45" s="30">
        <v>0</v>
      </c>
      <c r="N45" s="30">
        <v>0</v>
      </c>
      <c r="O45" s="30">
        <v>0</v>
      </c>
    </row>
    <row r="46" spans="1:15">
      <c r="A46" s="81"/>
      <c r="B46" s="78"/>
      <c r="C46" s="61" t="s">
        <v>9</v>
      </c>
      <c r="D46" s="29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1">
        <v>0</v>
      </c>
      <c r="L46" s="30">
        <v>0</v>
      </c>
      <c r="M46" s="30">
        <v>0</v>
      </c>
      <c r="N46" s="30">
        <v>0</v>
      </c>
      <c r="O46" s="30">
        <v>0</v>
      </c>
    </row>
    <row r="47" spans="1:15">
      <c r="A47" s="81"/>
      <c r="B47" s="78"/>
      <c r="C47" s="61" t="s">
        <v>10</v>
      </c>
      <c r="D47" s="29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1">
        <v>0</v>
      </c>
      <c r="L47" s="30">
        <v>0</v>
      </c>
      <c r="M47" s="30">
        <v>0</v>
      </c>
      <c r="N47" s="30">
        <v>0</v>
      </c>
      <c r="O47" s="30">
        <v>0</v>
      </c>
    </row>
    <row r="48" spans="1:15">
      <c r="A48" s="82"/>
      <c r="B48" s="79"/>
      <c r="C48" s="61" t="s">
        <v>11</v>
      </c>
      <c r="D48" s="32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4">
        <v>0</v>
      </c>
      <c r="L48" s="33">
        <v>0</v>
      </c>
      <c r="M48" s="33">
        <v>0</v>
      </c>
      <c r="N48" s="33">
        <v>0</v>
      </c>
      <c r="O48" s="33">
        <v>0</v>
      </c>
    </row>
    <row r="49" spans="1:15">
      <c r="A49" s="86" t="s">
        <v>22</v>
      </c>
      <c r="B49" s="83">
        <v>0</v>
      </c>
      <c r="C49" s="65" t="s">
        <v>8</v>
      </c>
      <c r="D49" s="35">
        <v>6.7136256653862212</v>
      </c>
      <c r="E49" s="36">
        <v>6.7122457575660084</v>
      </c>
      <c r="F49" s="36">
        <v>6.7549995504073799</v>
      </c>
      <c r="G49" s="36">
        <v>7.307959161544721</v>
      </c>
      <c r="H49" s="36">
        <v>7.461756383856823</v>
      </c>
      <c r="I49" s="36">
        <v>7.2116020945157437</v>
      </c>
      <c r="J49" s="36">
        <v>7.1835199170096447</v>
      </c>
      <c r="K49" s="31">
        <v>7.2762971239416814</v>
      </c>
      <c r="L49" s="36">
        <v>7.2664051511516101</v>
      </c>
      <c r="M49" s="36">
        <v>7.7144326039660154</v>
      </c>
      <c r="N49" s="36">
        <v>6.9263546074649742</v>
      </c>
      <c r="O49" s="36">
        <v>6.7112743797073238</v>
      </c>
    </row>
    <row r="50" spans="1:15">
      <c r="A50" s="87"/>
      <c r="B50" s="84"/>
      <c r="C50" s="130" t="s">
        <v>9</v>
      </c>
      <c r="D50" s="171" t="s">
        <v>40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7"/>
    </row>
    <row r="51" spans="1:15">
      <c r="A51" s="87"/>
      <c r="B51" s="84"/>
      <c r="C51" s="130" t="s">
        <v>10</v>
      </c>
      <c r="D51" s="168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70"/>
    </row>
    <row r="52" spans="1:15">
      <c r="A52" s="88"/>
      <c r="B52" s="85"/>
      <c r="C52" s="65" t="s">
        <v>11</v>
      </c>
      <c r="D52" s="37">
        <v>7.6</v>
      </c>
      <c r="E52" s="38">
        <v>7.6</v>
      </c>
      <c r="F52" s="38">
        <v>7.7</v>
      </c>
      <c r="G52" s="38">
        <v>8.3000000000000007</v>
      </c>
      <c r="H52" s="38">
        <v>8.5</v>
      </c>
      <c r="I52" s="38">
        <v>8.1999999999999993</v>
      </c>
      <c r="J52" s="38">
        <v>8.1999999999999993</v>
      </c>
      <c r="K52" s="34">
        <v>8.3000000000000007</v>
      </c>
      <c r="L52" s="38">
        <v>8.3000000000000007</v>
      </c>
      <c r="M52" s="38">
        <v>8.8000000000000007</v>
      </c>
      <c r="N52" s="38">
        <v>7.9</v>
      </c>
      <c r="O52" s="38">
        <v>7.6</v>
      </c>
    </row>
    <row r="53" spans="1:15">
      <c r="A53" s="90" t="s">
        <v>23</v>
      </c>
      <c r="B53" s="89">
        <v>0</v>
      </c>
      <c r="C53" s="61" t="s">
        <v>8</v>
      </c>
      <c r="D53" s="46">
        <v>0.1233535461425781</v>
      </c>
      <c r="E53" s="46">
        <v>7.4348382568359378E-2</v>
      </c>
      <c r="F53" s="46">
        <v>0.27184438476562461</v>
      </c>
      <c r="G53" s="46">
        <v>0.32965361938476578</v>
      </c>
      <c r="H53" s="46">
        <v>0.28280630493164127</v>
      </c>
      <c r="I53" s="46">
        <v>0.72167600097656237</v>
      </c>
      <c r="J53" s="46">
        <v>-3.684893798828117E-2</v>
      </c>
      <c r="K53" s="47">
        <v>-0.22177330322265637</v>
      </c>
      <c r="L53" s="46">
        <v>-0.39301854858398466</v>
      </c>
      <c r="M53" s="46">
        <v>0.26318353271484368</v>
      </c>
      <c r="N53" s="46">
        <v>7.1143350219726648E-2</v>
      </c>
      <c r="O53" s="46">
        <v>1.188121948242209E-2</v>
      </c>
    </row>
    <row r="54" spans="1:15">
      <c r="A54" s="90"/>
      <c r="B54" s="89"/>
      <c r="C54" s="130" t="s">
        <v>9</v>
      </c>
      <c r="D54" s="177" t="s">
        <v>40</v>
      </c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3"/>
    </row>
    <row r="55" spans="1:15">
      <c r="A55" s="90"/>
      <c r="B55" s="89"/>
      <c r="C55" s="130" t="s">
        <v>10</v>
      </c>
      <c r="D55" s="174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6"/>
    </row>
    <row r="56" spans="1:15">
      <c r="A56" s="90"/>
      <c r="B56" s="89"/>
      <c r="C56" s="61" t="s">
        <v>11</v>
      </c>
      <c r="D56" s="33">
        <v>0.1</v>
      </c>
      <c r="E56" s="33">
        <v>0.1</v>
      </c>
      <c r="F56" s="33">
        <v>0.3</v>
      </c>
      <c r="G56" s="33">
        <v>0.3</v>
      </c>
      <c r="H56" s="33">
        <v>0.3</v>
      </c>
      <c r="I56" s="33">
        <v>0.7</v>
      </c>
      <c r="J56" s="33">
        <v>0</v>
      </c>
      <c r="K56" s="34">
        <v>-0.2</v>
      </c>
      <c r="L56" s="33">
        <v>-0.4</v>
      </c>
      <c r="M56" s="33">
        <v>0.3</v>
      </c>
      <c r="N56" s="33">
        <v>0.1</v>
      </c>
      <c r="O56" s="33">
        <v>0</v>
      </c>
    </row>
    <row r="57" spans="1:15" ht="17.25" customHeight="1">
      <c r="A57" s="69" t="s">
        <v>24</v>
      </c>
      <c r="B57" s="70"/>
      <c r="C57" s="66" t="s">
        <v>8</v>
      </c>
      <c r="D57" s="39">
        <f t="shared" ref="D57:O59" si="1">SUM(D45,D49,D53)</f>
        <v>6.8369792115287993</v>
      </c>
      <c r="E57" s="39">
        <f t="shared" si="1"/>
        <v>6.7865941401343681</v>
      </c>
      <c r="F57" s="39">
        <f t="shared" si="1"/>
        <v>7.0268439351730043</v>
      </c>
      <c r="G57" s="39">
        <f t="shared" si="1"/>
        <v>7.6376127809294871</v>
      </c>
      <c r="H57" s="39">
        <f t="shared" si="1"/>
        <v>7.7445626887884647</v>
      </c>
      <c r="I57" s="39">
        <f t="shared" si="1"/>
        <v>7.9332780954923061</v>
      </c>
      <c r="J57" s="39">
        <f t="shared" si="1"/>
        <v>7.1466709790213638</v>
      </c>
      <c r="K57" s="31">
        <f t="shared" si="1"/>
        <v>7.0545238207190248</v>
      </c>
      <c r="L57" s="39">
        <f t="shared" si="1"/>
        <v>6.8733866025676251</v>
      </c>
      <c r="M57" s="39">
        <f t="shared" si="1"/>
        <v>7.9776161366808589</v>
      </c>
      <c r="N57" s="39">
        <f t="shared" si="1"/>
        <v>6.9974979576847005</v>
      </c>
      <c r="O57" s="39">
        <f t="shared" si="1"/>
        <v>6.723155599189746</v>
      </c>
    </row>
    <row r="58" spans="1:15">
      <c r="A58" s="71"/>
      <c r="B58" s="72"/>
      <c r="C58" s="66" t="s">
        <v>9</v>
      </c>
      <c r="D58" s="39">
        <f t="shared" si="1"/>
        <v>0</v>
      </c>
      <c r="E58" s="39">
        <f t="shared" si="1"/>
        <v>0</v>
      </c>
      <c r="F58" s="39">
        <f t="shared" si="1"/>
        <v>0</v>
      </c>
      <c r="G58" s="39">
        <f t="shared" si="1"/>
        <v>0</v>
      </c>
      <c r="H58" s="39">
        <f t="shared" si="1"/>
        <v>0</v>
      </c>
      <c r="I58" s="39">
        <f t="shared" si="1"/>
        <v>0</v>
      </c>
      <c r="J58" s="39">
        <f t="shared" si="1"/>
        <v>0</v>
      </c>
      <c r="K58" s="31">
        <f t="shared" si="1"/>
        <v>0</v>
      </c>
      <c r="L58" s="39">
        <f t="shared" si="1"/>
        <v>0</v>
      </c>
      <c r="M58" s="39">
        <f t="shared" si="1"/>
        <v>0</v>
      </c>
      <c r="N58" s="39">
        <f t="shared" si="1"/>
        <v>0</v>
      </c>
      <c r="O58" s="39">
        <f t="shared" si="1"/>
        <v>0</v>
      </c>
    </row>
    <row r="59" spans="1:15">
      <c r="A59" s="71"/>
      <c r="B59" s="72"/>
      <c r="C59" s="66" t="s">
        <v>10</v>
      </c>
      <c r="D59" s="39">
        <f t="shared" si="1"/>
        <v>0</v>
      </c>
      <c r="E59" s="39">
        <f t="shared" si="1"/>
        <v>0</v>
      </c>
      <c r="F59" s="39">
        <f t="shared" si="1"/>
        <v>0</v>
      </c>
      <c r="G59" s="39">
        <f t="shared" si="1"/>
        <v>0</v>
      </c>
      <c r="H59" s="39">
        <f t="shared" si="1"/>
        <v>0</v>
      </c>
      <c r="I59" s="39">
        <f t="shared" si="1"/>
        <v>0</v>
      </c>
      <c r="J59" s="39">
        <f t="shared" si="1"/>
        <v>0</v>
      </c>
      <c r="K59" s="31">
        <f t="shared" si="1"/>
        <v>0</v>
      </c>
      <c r="L59" s="39">
        <f t="shared" si="1"/>
        <v>0</v>
      </c>
      <c r="M59" s="39">
        <f t="shared" si="1"/>
        <v>0</v>
      </c>
      <c r="N59" s="39">
        <f t="shared" si="1"/>
        <v>0</v>
      </c>
      <c r="O59" s="39">
        <f t="shared" si="1"/>
        <v>0</v>
      </c>
    </row>
    <row r="60" spans="1:15">
      <c r="A60" s="73"/>
      <c r="B60" s="74"/>
      <c r="C60" s="66" t="s">
        <v>11</v>
      </c>
      <c r="D60" s="40">
        <f>SUM(D48,D52,D56)</f>
        <v>7.6999999999999993</v>
      </c>
      <c r="E60" s="40">
        <f t="shared" ref="E60:O60" si="2">SUM(E48,E52,E56)</f>
        <v>7.6999999999999993</v>
      </c>
      <c r="F60" s="40">
        <f t="shared" si="2"/>
        <v>8</v>
      </c>
      <c r="G60" s="40">
        <f t="shared" si="2"/>
        <v>8.6000000000000014</v>
      </c>
      <c r="H60" s="40">
        <f t="shared" si="2"/>
        <v>8.8000000000000007</v>
      </c>
      <c r="I60" s="40">
        <f t="shared" si="2"/>
        <v>8.8999999999999986</v>
      </c>
      <c r="J60" s="40">
        <f t="shared" si="2"/>
        <v>8.1999999999999993</v>
      </c>
      <c r="K60" s="34">
        <f t="shared" si="2"/>
        <v>8.1000000000000014</v>
      </c>
      <c r="L60" s="40">
        <f t="shared" si="2"/>
        <v>7.9</v>
      </c>
      <c r="M60" s="40">
        <f t="shared" si="2"/>
        <v>9.1000000000000014</v>
      </c>
      <c r="N60" s="40">
        <f t="shared" si="2"/>
        <v>8</v>
      </c>
      <c r="O60" s="40">
        <f t="shared" si="2"/>
        <v>7.6</v>
      </c>
    </row>
    <row r="61" spans="1:15">
      <c r="A61" s="8"/>
      <c r="B61" s="9"/>
      <c r="C61" s="9"/>
      <c r="D61" s="10"/>
      <c r="E61" s="10"/>
      <c r="F61" s="10"/>
      <c r="G61" s="10"/>
      <c r="H61" s="10"/>
      <c r="I61" s="10"/>
      <c r="J61" s="10"/>
      <c r="K61" s="11"/>
      <c r="L61" s="10"/>
      <c r="M61" s="10"/>
      <c r="N61" s="10"/>
      <c r="O61" s="10"/>
    </row>
    <row r="62" spans="1:15">
      <c r="A62" s="75" t="s">
        <v>25</v>
      </c>
      <c r="B62" s="76"/>
      <c r="C62" s="41"/>
      <c r="D62" s="12">
        <f>SUM(D42,D60)</f>
        <v>536.90000000000009</v>
      </c>
      <c r="E62" s="12">
        <f t="shared" ref="E62:O62" si="3">SUM(E42,E60)</f>
        <v>572.40000000000009</v>
      </c>
      <c r="F62" s="12">
        <f t="shared" si="3"/>
        <v>541.80000000000007</v>
      </c>
      <c r="G62" s="12">
        <f t="shared" si="3"/>
        <v>632.20000000000016</v>
      </c>
      <c r="H62" s="12">
        <f t="shared" si="3"/>
        <v>645.5</v>
      </c>
      <c r="I62" s="12">
        <f t="shared" si="3"/>
        <v>697.99999999999989</v>
      </c>
      <c r="J62" s="12">
        <f t="shared" si="3"/>
        <v>760.49999999999989</v>
      </c>
      <c r="K62" s="13">
        <f t="shared" si="3"/>
        <v>797.6</v>
      </c>
      <c r="L62" s="12">
        <f t="shared" si="3"/>
        <v>802.99999999999989</v>
      </c>
      <c r="M62" s="12">
        <f t="shared" si="3"/>
        <v>695.79999999999984</v>
      </c>
      <c r="N62" s="12">
        <f t="shared" si="3"/>
        <v>628.4</v>
      </c>
      <c r="O62" s="49">
        <f t="shared" si="3"/>
        <v>526.00000000000011</v>
      </c>
    </row>
  </sheetData>
  <mergeCells count="37">
    <mergeCell ref="H25:M25"/>
    <mergeCell ref="D50:O51"/>
    <mergeCell ref="D54:O55"/>
    <mergeCell ref="D7:O8"/>
    <mergeCell ref="D12:O13"/>
    <mergeCell ref="H19:M19"/>
    <mergeCell ref="H21:M21"/>
    <mergeCell ref="H23:M23"/>
    <mergeCell ref="A7:A10"/>
    <mergeCell ref="B7:B10"/>
    <mergeCell ref="B11:B14"/>
    <mergeCell ref="A11:A14"/>
    <mergeCell ref="B15:B18"/>
    <mergeCell ref="A15:A18"/>
    <mergeCell ref="A39:B42"/>
    <mergeCell ref="A19:A22"/>
    <mergeCell ref="B19:B22"/>
    <mergeCell ref="B23:B26"/>
    <mergeCell ref="A23:A26"/>
    <mergeCell ref="B27:B30"/>
    <mergeCell ref="A27:A30"/>
    <mergeCell ref="A1:O1"/>
    <mergeCell ref="A2:O2"/>
    <mergeCell ref="A57:B60"/>
    <mergeCell ref="A62:B62"/>
    <mergeCell ref="A3:O3"/>
    <mergeCell ref="A4:O4"/>
    <mergeCell ref="B45:B48"/>
    <mergeCell ref="A45:A48"/>
    <mergeCell ref="B49:B52"/>
    <mergeCell ref="A49:A52"/>
    <mergeCell ref="B53:B56"/>
    <mergeCell ref="A53:A56"/>
    <mergeCell ref="B31:B34"/>
    <mergeCell ref="A31:A34"/>
    <mergeCell ref="B35:B38"/>
    <mergeCell ref="A35:A38"/>
  </mergeCells>
  <printOptions horizontalCentered="1"/>
  <pageMargins left="0" right="0" top="1" bottom="0.5" header="0.25" footer="0.25"/>
  <pageSetup scale="56" fitToHeight="10" orientation="landscape" horizontalDpi="4294967292" verticalDpi="4294967292"/>
  <headerFooter>
    <oddHeader xml:space="preserve">&amp;C&amp;9&amp;KFF0000- CONFIDENTIAL -
Protected Materials Highlighted Pursuant to CPUC Decisions and Applicable Law  as described in Accompanying Declaration
- PUBLIC DISCLOSURE RESTRICTED - 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62"/>
  <sheetViews>
    <sheetView topLeftCell="A28" workbookViewId="0">
      <selection activeCell="D26" sqref="D26"/>
    </sheetView>
  </sheetViews>
  <sheetFormatPr baseColWidth="10" defaultColWidth="11" defaultRowHeight="15" x14ac:dyDescent="0"/>
  <cols>
    <col min="1" max="1" width="50.6640625" customWidth="1"/>
    <col min="2" max="2" width="11.33203125" customWidth="1"/>
    <col min="3" max="3" width="27.5" customWidth="1"/>
    <col min="4" max="15" width="11" customWidth="1"/>
  </cols>
  <sheetData>
    <row r="1" spans="1:15" s="55" customFormat="1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55" customFormat="1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s="55" customFormat="1" ht="33.75" customHeight="1">
      <c r="A3" s="68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s="55" customFormat="1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s="55" customFormat="1">
      <c r="A5" s="1" t="s">
        <v>27</v>
      </c>
      <c r="B5" s="1" t="s">
        <v>28</v>
      </c>
      <c r="C5" s="2"/>
      <c r="D5" s="57"/>
      <c r="E5" s="57"/>
      <c r="F5" s="57"/>
      <c r="G5" s="57"/>
      <c r="H5" s="57"/>
      <c r="I5" s="57"/>
      <c r="J5" s="57"/>
      <c r="K5" s="3"/>
      <c r="L5" s="57"/>
      <c r="M5" s="57"/>
      <c r="N5" s="57"/>
      <c r="O5" s="57"/>
    </row>
    <row r="6" spans="1:15" s="56" customFormat="1">
      <c r="A6" s="50" t="s">
        <v>4</v>
      </c>
      <c r="B6" s="51" t="s">
        <v>5</v>
      </c>
      <c r="C6" s="51" t="s">
        <v>6</v>
      </c>
      <c r="D6" s="52">
        <v>44215</v>
      </c>
      <c r="E6" s="53">
        <v>44246</v>
      </c>
      <c r="F6" s="53">
        <v>44274</v>
      </c>
      <c r="G6" s="53">
        <v>44305</v>
      </c>
      <c r="H6" s="53">
        <v>44335</v>
      </c>
      <c r="I6" s="53">
        <v>44366</v>
      </c>
      <c r="J6" s="53">
        <v>44396</v>
      </c>
      <c r="K6" s="53">
        <v>44427</v>
      </c>
      <c r="L6" s="53">
        <v>44458</v>
      </c>
      <c r="M6" s="53">
        <v>44488</v>
      </c>
      <c r="N6" s="53">
        <v>44519</v>
      </c>
      <c r="O6" s="53">
        <v>44549</v>
      </c>
    </row>
    <row r="7" spans="1:15">
      <c r="A7" s="103" t="s">
        <v>7</v>
      </c>
      <c r="B7" s="106">
        <v>1</v>
      </c>
      <c r="C7" s="130" t="s">
        <v>8</v>
      </c>
      <c r="D7" s="144" t="s">
        <v>40</v>
      </c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3"/>
    </row>
    <row r="8" spans="1:15">
      <c r="A8" s="104"/>
      <c r="B8" s="107"/>
      <c r="C8" s="130" t="s">
        <v>9</v>
      </c>
      <c r="D8" s="134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6"/>
    </row>
    <row r="9" spans="1:15">
      <c r="A9" s="104"/>
      <c r="B9" s="107"/>
      <c r="C9" s="64" t="s">
        <v>10</v>
      </c>
      <c r="D9" s="14">
        <f>'SCE 2021 DR Allocations'!D9*'SCE 2021 DR Allocations w.DLF'!$B$5</f>
        <v>47.509706152000007</v>
      </c>
      <c r="E9" s="15">
        <f>'SCE 2021 DR Allocations'!E9*'SCE 2021 DR Allocations w.DLF'!$B$5</f>
        <v>53.4335144</v>
      </c>
      <c r="F9" s="15">
        <f>'SCE 2021 DR Allocations'!F9*'SCE 2021 DR Allocations w.DLF'!$B$5</f>
        <v>54.160769888000011</v>
      </c>
      <c r="G9" s="15">
        <f>'SCE 2021 DR Allocations'!G9*'SCE 2021 DR Allocations w.DLF'!$B$5</f>
        <v>60.385055440000002</v>
      </c>
      <c r="H9" s="15">
        <f>'SCE 2021 DR Allocations'!H9*'SCE 2021 DR Allocations w.DLF'!$B$5</f>
        <v>62.859734928000016</v>
      </c>
      <c r="I9" s="15">
        <f>'SCE 2021 DR Allocations'!I9*'SCE 2021 DR Allocations w.DLF'!$B$5</f>
        <v>59.860996096000008</v>
      </c>
      <c r="J9" s="15">
        <f>'SCE 2021 DR Allocations'!J9*'SCE 2021 DR Allocations w.DLF'!$B$5</f>
        <v>63.549293832000011</v>
      </c>
      <c r="K9" s="16">
        <f>'SCE 2021 DR Allocations'!K9*'SCE 2021 DR Allocations w.DLF'!$B$5</f>
        <v>58.160599752000003</v>
      </c>
      <c r="L9" s="15">
        <f>'SCE 2021 DR Allocations'!L9*'SCE 2021 DR Allocations w.DLF'!$B$5</f>
        <v>62.901335240000009</v>
      </c>
      <c r="M9" s="15">
        <f>'SCE 2021 DR Allocations'!M9*'SCE 2021 DR Allocations w.DLF'!$B$5</f>
        <v>68.320230488000007</v>
      </c>
      <c r="N9" s="15">
        <f>'SCE 2021 DR Allocations'!N9*'SCE 2021 DR Allocations w.DLF'!$B$5</f>
        <v>68.29507360800001</v>
      </c>
      <c r="O9" s="15">
        <f>'SCE 2021 DR Allocations'!O9*'SCE 2021 DR Allocations w.DLF'!$B$5</f>
        <v>56.205595984000013</v>
      </c>
    </row>
    <row r="10" spans="1:15">
      <c r="A10" s="105"/>
      <c r="B10" s="108"/>
      <c r="C10" s="64" t="s">
        <v>11</v>
      </c>
      <c r="D10" s="17">
        <f>'SCE 2021 DR Allocations'!D10*'SCE 2021 DR Allocations w.DLF'!$B$5</f>
        <v>155.58959999999999</v>
      </c>
      <c r="E10" s="18">
        <f>'SCE 2021 DR Allocations'!E10*'SCE 2021 DR Allocations w.DLF'!$B$5</f>
        <v>168.39400000000001</v>
      </c>
      <c r="F10" s="18">
        <f>'SCE 2021 DR Allocations'!F10*'SCE 2021 DR Allocations w.DLF'!$B$5</f>
        <v>155.69720000000001</v>
      </c>
      <c r="G10" s="18">
        <f>'SCE 2021 DR Allocations'!G10*'SCE 2021 DR Allocations w.DLF'!$B$5</f>
        <v>168.60919999999999</v>
      </c>
      <c r="H10" s="18">
        <f>'SCE 2021 DR Allocations'!H10*'SCE 2021 DR Allocations w.DLF'!$B$5</f>
        <v>177.32480000000001</v>
      </c>
      <c r="I10" s="18">
        <f>'SCE 2021 DR Allocations'!I10*'SCE 2021 DR Allocations w.DLF'!$B$5</f>
        <v>179.7996</v>
      </c>
      <c r="J10" s="18">
        <f>'SCE 2021 DR Allocations'!J10*'SCE 2021 DR Allocations w.DLF'!$B$5</f>
        <v>179.36920000000001</v>
      </c>
      <c r="K10" s="19">
        <f>'SCE 2021 DR Allocations'!K10*'SCE 2021 DR Allocations w.DLF'!$B$5</f>
        <v>180.87559999999999</v>
      </c>
      <c r="L10" s="18">
        <f>'SCE 2021 DR Allocations'!L10*'SCE 2021 DR Allocations w.DLF'!$B$5</f>
        <v>180.66040000000001</v>
      </c>
      <c r="M10" s="18">
        <f>'SCE 2021 DR Allocations'!M10*'SCE 2021 DR Allocations w.DLF'!$B$5</f>
        <v>179.7996</v>
      </c>
      <c r="N10" s="18">
        <f>'SCE 2021 DR Allocations'!N10*'SCE 2021 DR Allocations w.DLF'!$B$5</f>
        <v>186.36320000000001</v>
      </c>
      <c r="O10" s="18">
        <f>'SCE 2021 DR Allocations'!O10*'SCE 2021 DR Allocations w.DLF'!$B$5</f>
        <v>164.62800000000001</v>
      </c>
    </row>
    <row r="11" spans="1:15">
      <c r="A11" s="86" t="s">
        <v>12</v>
      </c>
      <c r="B11" s="83">
        <v>1</v>
      </c>
      <c r="C11" s="65" t="s">
        <v>8</v>
      </c>
      <c r="D11" s="20">
        <f>'SCE 2021 DR Allocations'!D11*'SCE 2021 DR Allocations w.DLF'!$B$5</f>
        <v>337.66842624000003</v>
      </c>
      <c r="E11" s="21">
        <f>'SCE 2021 DR Allocations'!E11*'SCE 2021 DR Allocations w.DLF'!$B$5</f>
        <v>364.97016160000004</v>
      </c>
      <c r="F11" s="21">
        <f>'SCE 2021 DR Allocations'!F11*'SCE 2021 DR Allocations w.DLF'!$B$5</f>
        <v>339.64802952000002</v>
      </c>
      <c r="G11" s="21">
        <f>'SCE 2021 DR Allocations'!G11*'SCE 2021 DR Allocations w.DLF'!$B$5</f>
        <v>342.07154736000007</v>
      </c>
      <c r="H11" s="21">
        <f>'SCE 2021 DR Allocations'!H11*'SCE 2021 DR Allocations w.DLF'!$B$5</f>
        <v>327.72635839999998</v>
      </c>
      <c r="I11" s="21">
        <f>'SCE 2021 DR Allocations'!I11*'SCE 2021 DR Allocations w.DLF'!$B$5</f>
        <v>336.26665648000005</v>
      </c>
      <c r="J11" s="21">
        <f>'SCE 2021 DR Allocations'!J11*'SCE 2021 DR Allocations w.DLF'!$B$5</f>
        <v>321.13794584000004</v>
      </c>
      <c r="K11" s="16">
        <f>'SCE 2021 DR Allocations'!K11*'SCE 2021 DR Allocations w.DLF'!$B$5</f>
        <v>332.89167487999998</v>
      </c>
      <c r="L11" s="21">
        <f>'SCE 2021 DR Allocations'!L11*'SCE 2021 DR Allocations w.DLF'!$B$5</f>
        <v>331.53869096000005</v>
      </c>
      <c r="M11" s="21">
        <f>'SCE 2021 DR Allocations'!M11*'SCE 2021 DR Allocations w.DLF'!$B$5</f>
        <v>329.37257384000009</v>
      </c>
      <c r="N11" s="21">
        <f>'SCE 2021 DR Allocations'!N11*'SCE 2021 DR Allocations w.DLF'!$B$5</f>
        <v>342.68587880000007</v>
      </c>
      <c r="O11" s="21">
        <f>'SCE 2021 DR Allocations'!O11*'SCE 2021 DR Allocations w.DLF'!$B$5</f>
        <v>314.43302399999999</v>
      </c>
    </row>
    <row r="12" spans="1:15">
      <c r="A12" s="87"/>
      <c r="B12" s="84"/>
      <c r="C12" s="130" t="s">
        <v>9</v>
      </c>
      <c r="D12" s="144" t="s">
        <v>40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6"/>
    </row>
    <row r="13" spans="1:15">
      <c r="A13" s="87"/>
      <c r="B13" s="84"/>
      <c r="C13" s="130" t="s">
        <v>10</v>
      </c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</row>
    <row r="14" spans="1:15">
      <c r="A14" s="88"/>
      <c r="B14" s="85"/>
      <c r="C14" s="65" t="s">
        <v>11</v>
      </c>
      <c r="D14" s="22">
        <f>'SCE 2021 DR Allocations'!D14*'SCE 2021 DR Allocations w.DLF'!$B$5</f>
        <v>401.99360000000007</v>
      </c>
      <c r="E14" s="23">
        <f>'SCE 2021 DR Allocations'!E14*'SCE 2021 DR Allocations w.DLF'!$B$5</f>
        <v>427.92520000000002</v>
      </c>
      <c r="F14" s="23">
        <f>'SCE 2021 DR Allocations'!F14*'SCE 2021 DR Allocations w.DLF'!$B$5</f>
        <v>400.27200000000005</v>
      </c>
      <c r="G14" s="23">
        <f>'SCE 2021 DR Allocations'!G14*'SCE 2021 DR Allocations w.DLF'!$B$5</f>
        <v>417.488</v>
      </c>
      <c r="H14" s="23">
        <f>'SCE 2021 DR Allocations'!H14*'SCE 2021 DR Allocations w.DLF'!$B$5</f>
        <v>402.31639999999999</v>
      </c>
      <c r="I14" s="23">
        <f>'SCE 2021 DR Allocations'!I14*'SCE 2021 DR Allocations w.DLF'!$B$5</f>
        <v>411.24720000000002</v>
      </c>
      <c r="J14" s="23">
        <f>'SCE 2021 DR Allocations'!J14*'SCE 2021 DR Allocations w.DLF'!$B$5</f>
        <v>387.25240000000002</v>
      </c>
      <c r="K14" s="19">
        <f>'SCE 2021 DR Allocations'!K14*'SCE 2021 DR Allocations w.DLF'!$B$5</f>
        <v>403.60760000000005</v>
      </c>
      <c r="L14" s="23">
        <f>'SCE 2021 DR Allocations'!L14*'SCE 2021 DR Allocations w.DLF'!$B$5</f>
        <v>407.05080000000004</v>
      </c>
      <c r="M14" s="23">
        <f>'SCE 2021 DR Allocations'!M14*'SCE 2021 DR Allocations w.DLF'!$B$5</f>
        <v>396.72120000000001</v>
      </c>
      <c r="N14" s="23">
        <f>'SCE 2021 DR Allocations'!N14*'SCE 2021 DR Allocations w.DLF'!$B$5</f>
        <v>405.22160000000002</v>
      </c>
      <c r="O14" s="23">
        <f>'SCE 2021 DR Allocations'!O14*'SCE 2021 DR Allocations w.DLF'!$B$5</f>
        <v>381.11920000000003</v>
      </c>
    </row>
    <row r="15" spans="1:15">
      <c r="A15" s="103" t="s">
        <v>13</v>
      </c>
      <c r="B15" s="106">
        <v>1</v>
      </c>
      <c r="C15" s="64" t="s">
        <v>8</v>
      </c>
      <c r="D15" s="14">
        <f>'SCE 2021 DR Allocations'!D15*'SCE 2021 DR Allocations w.DLF'!$B$5</f>
        <v>3.2171103502420655</v>
      </c>
      <c r="E15" s="15">
        <f>'SCE 2021 DR Allocations'!E15*'SCE 2021 DR Allocations w.DLF'!$B$5</f>
        <v>3.2594980665180668</v>
      </c>
      <c r="F15" s="15">
        <f>'SCE 2021 DR Allocations'!F15*'SCE 2021 DR Allocations w.DLF'!$B$5</f>
        <v>4.0126089614501961</v>
      </c>
      <c r="G15" s="15">
        <f>'SCE 2021 DR Allocations'!G15*'SCE 2021 DR Allocations w.DLF'!$B$5</f>
        <v>4.603431689178711</v>
      </c>
      <c r="H15" s="15">
        <f>'SCE 2021 DR Allocations'!H15*'SCE 2021 DR Allocations w.DLF'!$B$5</f>
        <v>4.7229507100917969</v>
      </c>
      <c r="I15" s="15">
        <f>'SCE 2021 DR Allocations'!I15*'SCE 2021 DR Allocations w.DLF'!$B$5</f>
        <v>4.8724715617135628</v>
      </c>
      <c r="J15" s="15">
        <f>'SCE 2021 DR Allocations'!J15*'SCE 2021 DR Allocations w.DLF'!$B$5</f>
        <v>5.0560273376230782</v>
      </c>
      <c r="K15" s="16">
        <f>'SCE 2021 DR Allocations'!K15*'SCE 2021 DR Allocations w.DLF'!$B$5</f>
        <v>5.100955297778504</v>
      </c>
      <c r="L15" s="15">
        <f>'SCE 2021 DR Allocations'!L15*'SCE 2021 DR Allocations w.DLF'!$B$5</f>
        <v>5.1515817079376225</v>
      </c>
      <c r="M15" s="15">
        <f>'SCE 2021 DR Allocations'!M15*'SCE 2021 DR Allocations w.DLF'!$B$5</f>
        <v>4.909279662602418</v>
      </c>
      <c r="N15" s="15">
        <f>'SCE 2021 DR Allocations'!N15*'SCE 2021 DR Allocations w.DLF'!$B$5</f>
        <v>4.7891205878441161</v>
      </c>
      <c r="O15" s="15">
        <f>'SCE 2021 DR Allocations'!O15*'SCE 2021 DR Allocations w.DLF'!$B$5</f>
        <v>3.8146765076557618</v>
      </c>
    </row>
    <row r="16" spans="1:15">
      <c r="A16" s="104"/>
      <c r="B16" s="107"/>
      <c r="C16" s="64" t="s">
        <v>9</v>
      </c>
      <c r="D16" s="14">
        <f>'SCE 2021 DR Allocations'!D16*'SCE 2021 DR Allocations w.DLF'!$B$5</f>
        <v>7.6901018111988071</v>
      </c>
      <c r="E16" s="15">
        <f>'SCE 2021 DR Allocations'!E16*'SCE 2021 DR Allocations w.DLF'!$B$5</f>
        <v>7.1827845310453506</v>
      </c>
      <c r="F16" s="15">
        <f>'SCE 2021 DR Allocations'!F16*'SCE 2021 DR Allocations w.DLF'!$B$5</f>
        <v>10.32251963325165</v>
      </c>
      <c r="G16" s="15">
        <f>'SCE 2021 DR Allocations'!G16*'SCE 2021 DR Allocations w.DLF'!$B$5</f>
        <v>17.440631322080687</v>
      </c>
      <c r="H16" s="15">
        <f>'SCE 2021 DR Allocations'!H16*'SCE 2021 DR Allocations w.DLF'!$B$5</f>
        <v>19.955777069273438</v>
      </c>
      <c r="I16" s="15">
        <f>'SCE 2021 DR Allocations'!I16*'SCE 2021 DR Allocations w.DLF'!$B$5</f>
        <v>25.851921140943844</v>
      </c>
      <c r="J16" s="15">
        <f>'SCE 2021 DR Allocations'!J16*'SCE 2021 DR Allocations w.DLF'!$B$5</f>
        <v>25.889136924221194</v>
      </c>
      <c r="K16" s="16">
        <f>'SCE 2021 DR Allocations'!K16*'SCE 2021 DR Allocations w.DLF'!$B$5</f>
        <v>26.12900726761206</v>
      </c>
      <c r="L16" s="15">
        <f>'SCE 2021 DR Allocations'!L16*'SCE 2021 DR Allocations w.DLF'!$B$5</f>
        <v>24.411621090771945</v>
      </c>
      <c r="M16" s="15">
        <f>'SCE 2021 DR Allocations'!M16*'SCE 2021 DR Allocations w.DLF'!$B$5</f>
        <v>19.302894968869658</v>
      </c>
      <c r="N16" s="15">
        <f>'SCE 2021 DR Allocations'!N16*'SCE 2021 DR Allocations w.DLF'!$B$5</f>
        <v>11.336029812712479</v>
      </c>
      <c r="O16" s="15">
        <f>'SCE 2021 DR Allocations'!O16*'SCE 2021 DR Allocations w.DLF'!$B$5</f>
        <v>7.5952569002594457</v>
      </c>
    </row>
    <row r="17" spans="1:15">
      <c r="A17" s="104"/>
      <c r="B17" s="107"/>
      <c r="C17" s="64" t="s">
        <v>10</v>
      </c>
      <c r="D17" s="14">
        <f>'SCE 2021 DR Allocations'!D17*'SCE 2021 DR Allocations w.DLF'!$B$5</f>
        <v>0.13411920725454332</v>
      </c>
      <c r="E17" s="15">
        <f>'SCE 2021 DR Allocations'!E17*'SCE 2021 DR Allocations w.DLF'!$B$5</f>
        <v>0.12217658112558365</v>
      </c>
      <c r="F17" s="15">
        <f>'SCE 2021 DR Allocations'!F17*'SCE 2021 DR Allocations w.DLF'!$B$5</f>
        <v>0.50161801913955695</v>
      </c>
      <c r="G17" s="15">
        <f>'SCE 2021 DR Allocations'!G17*'SCE 2021 DR Allocations w.DLF'!$B$5</f>
        <v>1.7084876228128663</v>
      </c>
      <c r="H17" s="15">
        <f>'SCE 2021 DR Allocations'!H17*'SCE 2021 DR Allocations w.DLF'!$B$5</f>
        <v>1.9532901218722531</v>
      </c>
      <c r="I17" s="15">
        <f>'SCE 2021 DR Allocations'!I17*'SCE 2021 DR Allocations w.DLF'!$B$5</f>
        <v>2.1236433537041015</v>
      </c>
      <c r="J17" s="15">
        <f>'SCE 2021 DR Allocations'!J17*'SCE 2021 DR Allocations w.DLF'!$B$5</f>
        <v>2.0967529083266601</v>
      </c>
      <c r="K17" s="16">
        <f>'SCE 2021 DR Allocations'!K17*'SCE 2021 DR Allocations w.DLF'!$B$5</f>
        <v>2.0703658223034669</v>
      </c>
      <c r="L17" s="15">
        <f>'SCE 2021 DR Allocations'!L17*'SCE 2021 DR Allocations w.DLF'!$B$5</f>
        <v>1.9515665336791992</v>
      </c>
      <c r="M17" s="15">
        <f>'SCE 2021 DR Allocations'!M17*'SCE 2021 DR Allocations w.DLF'!$B$5</f>
        <v>1.4825118882502442</v>
      </c>
      <c r="N17" s="15">
        <f>'SCE 2021 DR Allocations'!N17*'SCE 2021 DR Allocations w.DLF'!$B$5</f>
        <v>0.87854082228369135</v>
      </c>
      <c r="O17" s="15">
        <f>'SCE 2021 DR Allocations'!O17*'SCE 2021 DR Allocations w.DLF'!$B$5</f>
        <v>-0.1355272711318817</v>
      </c>
    </row>
    <row r="18" spans="1:15">
      <c r="A18" s="105"/>
      <c r="B18" s="108"/>
      <c r="C18" s="64" t="s">
        <v>11</v>
      </c>
      <c r="D18" s="17">
        <f>'SCE 2021 DR Allocations'!D18*'SCE 2021 DR Allocations w.DLF'!$B$5</f>
        <v>11.082800000000001</v>
      </c>
      <c r="E18" s="18">
        <f>'SCE 2021 DR Allocations'!E18*'SCE 2021 DR Allocations w.DLF'!$B$5</f>
        <v>10.544800000000002</v>
      </c>
      <c r="F18" s="18">
        <f>'SCE 2021 DR Allocations'!F18*'SCE 2021 DR Allocations w.DLF'!$B$5</f>
        <v>14.848800000000002</v>
      </c>
      <c r="G18" s="18">
        <f>'SCE 2021 DR Allocations'!G18*'SCE 2021 DR Allocations w.DLF'!$B$5</f>
        <v>23.779600000000002</v>
      </c>
      <c r="H18" s="18">
        <f>'SCE 2021 DR Allocations'!H18*'SCE 2021 DR Allocations w.DLF'!$B$5</f>
        <v>26.577200000000001</v>
      </c>
      <c r="I18" s="18">
        <f>'SCE 2021 DR Allocations'!I18*'SCE 2021 DR Allocations w.DLF'!$B$5</f>
        <v>32.925600000000003</v>
      </c>
      <c r="J18" s="18">
        <f>'SCE 2021 DR Allocations'!J18*'SCE 2021 DR Allocations w.DLF'!$B$5</f>
        <v>33.033200000000001</v>
      </c>
      <c r="K18" s="19">
        <f>'SCE 2021 DR Allocations'!K18*'SCE 2021 DR Allocations w.DLF'!$B$5</f>
        <v>33.356000000000002</v>
      </c>
      <c r="L18" s="18">
        <f>'SCE 2021 DR Allocations'!L18*'SCE 2021 DR Allocations w.DLF'!$B$5</f>
        <v>31.526800000000001</v>
      </c>
      <c r="M18" s="18">
        <f>'SCE 2021 DR Allocations'!M18*'SCE 2021 DR Allocations w.DLF'!$B$5</f>
        <v>25.7164</v>
      </c>
      <c r="N18" s="18">
        <f>'SCE 2021 DR Allocations'!N18*'SCE 2021 DR Allocations w.DLF'!$B$5</f>
        <v>17.000800000000002</v>
      </c>
      <c r="O18" s="18">
        <f>'SCE 2021 DR Allocations'!O18*'SCE 2021 DR Allocations w.DLF'!$B$5</f>
        <v>11.298</v>
      </c>
    </row>
    <row r="19" spans="1:15">
      <c r="A19" s="86" t="s">
        <v>14</v>
      </c>
      <c r="B19" s="83">
        <v>1</v>
      </c>
      <c r="C19" s="130" t="s">
        <v>8</v>
      </c>
      <c r="D19" s="20">
        <f>'SCE 2021 DR Allocations'!D19*'SCE 2021 DR Allocations w.DLF'!$B$5</f>
        <v>0.25022123999102847</v>
      </c>
      <c r="E19" s="21">
        <f>'SCE 2021 DR Allocations'!E19*'SCE 2021 DR Allocations w.DLF'!$B$5</f>
        <v>0.25022123999102847</v>
      </c>
      <c r="F19" s="21">
        <f>'SCE 2021 DR Allocations'!F19*'SCE 2021 DR Allocations w.DLF'!$B$5</f>
        <v>0.25022123999102847</v>
      </c>
      <c r="G19" s="21">
        <f>'SCE 2021 DR Allocations'!G19*'SCE 2021 DR Allocations w.DLF'!$B$5</f>
        <v>0.25022123999102847</v>
      </c>
      <c r="H19" s="180" t="s">
        <v>40</v>
      </c>
      <c r="I19" s="181"/>
      <c r="J19" s="181"/>
      <c r="K19" s="181"/>
      <c r="L19" s="181"/>
      <c r="M19" s="182"/>
      <c r="N19" s="21">
        <f>'SCE 2021 DR Allocations'!N19*'SCE 2021 DR Allocations w.DLF'!$B$5</f>
        <v>0.25022123999102847</v>
      </c>
      <c r="O19" s="21">
        <f>'SCE 2021 DR Allocations'!O19*'SCE 2021 DR Allocations w.DLF'!$B$5</f>
        <v>0.25022123999102847</v>
      </c>
    </row>
    <row r="20" spans="1:15">
      <c r="A20" s="87"/>
      <c r="B20" s="84"/>
      <c r="C20" s="65" t="s">
        <v>9</v>
      </c>
      <c r="D20" s="20">
        <f>'SCE 2021 DR Allocations'!D20*'SCE 2021 DR Allocations w.DLF'!$B$5</f>
        <v>0.54779071680897162</v>
      </c>
      <c r="E20" s="21">
        <f>'SCE 2021 DR Allocations'!E20*'SCE 2021 DR Allocations w.DLF'!$B$5</f>
        <v>0.54779071680897162</v>
      </c>
      <c r="F20" s="21">
        <f>'SCE 2021 DR Allocations'!F20*'SCE 2021 DR Allocations w.DLF'!$B$5</f>
        <v>0.54779071680897162</v>
      </c>
      <c r="G20" s="21">
        <f>'SCE 2021 DR Allocations'!G20*'SCE 2021 DR Allocations w.DLF'!$B$5</f>
        <v>0.54779071680897162</v>
      </c>
      <c r="H20" s="21">
        <f>'SCE 2021 DR Allocations'!H20*'SCE 2021 DR Allocations w.DLF'!$B$5</f>
        <v>0.91465824876823376</v>
      </c>
      <c r="I20" s="21">
        <f>'SCE 2021 DR Allocations'!I20*'SCE 2021 DR Allocations w.DLF'!$B$5</f>
        <v>0.91465824876823376</v>
      </c>
      <c r="J20" s="21">
        <f>'SCE 2021 DR Allocations'!J20*'SCE 2021 DR Allocations w.DLF'!$B$5</f>
        <v>0.91465824876823376</v>
      </c>
      <c r="K20" s="16">
        <f>'SCE 2021 DR Allocations'!K20*'SCE 2021 DR Allocations w.DLF'!$B$5</f>
        <v>0.91465824876823376</v>
      </c>
      <c r="L20" s="21">
        <f>'SCE 2021 DR Allocations'!L20*'SCE 2021 DR Allocations w.DLF'!$B$5</f>
        <v>0.91465824876823376</v>
      </c>
      <c r="M20" s="21">
        <f>'SCE 2021 DR Allocations'!M20*'SCE 2021 DR Allocations w.DLF'!$B$5</f>
        <v>0.91465824876823376</v>
      </c>
      <c r="N20" s="21">
        <f>'SCE 2021 DR Allocations'!N20*'SCE 2021 DR Allocations w.DLF'!$B$5</f>
        <v>0.54779071680897162</v>
      </c>
      <c r="O20" s="21">
        <f>'SCE 2021 DR Allocations'!O20*'SCE 2021 DR Allocations w.DLF'!$B$5</f>
        <v>0.54779071680897162</v>
      </c>
    </row>
    <row r="21" spans="1:15">
      <c r="A21" s="87"/>
      <c r="B21" s="84"/>
      <c r="C21" s="130" t="s">
        <v>10</v>
      </c>
      <c r="D21" s="20">
        <f>'SCE 2021 DR Allocations'!D21*'SCE 2021 DR Allocations w.DLF'!$B$5</f>
        <v>0</v>
      </c>
      <c r="E21" s="21">
        <f>'SCE 2021 DR Allocations'!E21*'SCE 2021 DR Allocations w.DLF'!$B$5</f>
        <v>0</v>
      </c>
      <c r="F21" s="21">
        <f>'SCE 2021 DR Allocations'!F21*'SCE 2021 DR Allocations w.DLF'!$B$5</f>
        <v>0</v>
      </c>
      <c r="G21" s="21">
        <f>'SCE 2021 DR Allocations'!G21*'SCE 2021 DR Allocations w.DLF'!$B$5</f>
        <v>0</v>
      </c>
      <c r="H21" s="161" t="s">
        <v>40</v>
      </c>
      <c r="I21" s="150"/>
      <c r="J21" s="150"/>
      <c r="K21" s="150"/>
      <c r="L21" s="150"/>
      <c r="M21" s="131"/>
      <c r="N21" s="21">
        <f>'SCE 2021 DR Allocations'!N21*'SCE 2021 DR Allocations w.DLF'!$B$5</f>
        <v>0</v>
      </c>
      <c r="O21" s="21">
        <f>'SCE 2021 DR Allocations'!O21*'SCE 2021 DR Allocations w.DLF'!$B$5</f>
        <v>0</v>
      </c>
    </row>
    <row r="22" spans="1:15">
      <c r="A22" s="88"/>
      <c r="B22" s="85"/>
      <c r="C22" s="65" t="s">
        <v>11</v>
      </c>
      <c r="D22" s="22">
        <f>'SCE 2021 DR Allocations'!D22*'SCE 2021 DR Allocations w.DLF'!$B$5</f>
        <v>0.75319999999999998</v>
      </c>
      <c r="E22" s="23">
        <f>'SCE 2021 DR Allocations'!E22*'SCE 2021 DR Allocations w.DLF'!$B$5</f>
        <v>0.75319999999999998</v>
      </c>
      <c r="F22" s="23">
        <f>'SCE 2021 DR Allocations'!F22*'SCE 2021 DR Allocations w.DLF'!$B$5</f>
        <v>0.75319999999999998</v>
      </c>
      <c r="G22" s="23">
        <f>'SCE 2021 DR Allocations'!G22*'SCE 2021 DR Allocations w.DLF'!$B$5</f>
        <v>0.75319999999999998</v>
      </c>
      <c r="H22" s="23">
        <f>'SCE 2021 DR Allocations'!H22*'SCE 2021 DR Allocations w.DLF'!$B$5</f>
        <v>4.0888</v>
      </c>
      <c r="I22" s="23">
        <f>'SCE 2021 DR Allocations'!I22*'SCE 2021 DR Allocations w.DLF'!$B$5</f>
        <v>4.0888</v>
      </c>
      <c r="J22" s="23">
        <f>'SCE 2021 DR Allocations'!J22*'SCE 2021 DR Allocations w.DLF'!$B$5</f>
        <v>4.0888</v>
      </c>
      <c r="K22" s="19">
        <f>'SCE 2021 DR Allocations'!K22*'SCE 2021 DR Allocations w.DLF'!$B$5</f>
        <v>4.0888</v>
      </c>
      <c r="L22" s="23">
        <f>'SCE 2021 DR Allocations'!L22*'SCE 2021 DR Allocations w.DLF'!$B$5</f>
        <v>4.0888</v>
      </c>
      <c r="M22" s="23">
        <f>'SCE 2021 DR Allocations'!M22*'SCE 2021 DR Allocations w.DLF'!$B$5</f>
        <v>4.0888</v>
      </c>
      <c r="N22" s="23">
        <f>'SCE 2021 DR Allocations'!N22*'SCE 2021 DR Allocations w.DLF'!$B$5</f>
        <v>0.75319999999999998</v>
      </c>
      <c r="O22" s="23">
        <f>'SCE 2021 DR Allocations'!O22*'SCE 2021 DR Allocations w.DLF'!$B$5</f>
        <v>0.75319999999999998</v>
      </c>
    </row>
    <row r="23" spans="1:15">
      <c r="A23" s="100" t="s">
        <v>15</v>
      </c>
      <c r="B23" s="97">
        <v>1</v>
      </c>
      <c r="C23" s="130" t="s">
        <v>8</v>
      </c>
      <c r="D23" s="14">
        <f>'SCE 2021 DR Allocations'!D23*'SCE 2021 DR Allocations w.DLF'!$B$5</f>
        <v>0</v>
      </c>
      <c r="E23" s="15">
        <f>'SCE 2021 DR Allocations'!E23*'SCE 2021 DR Allocations w.DLF'!$B$5</f>
        <v>0</v>
      </c>
      <c r="F23" s="15">
        <f>'SCE 2021 DR Allocations'!F23*'SCE 2021 DR Allocations w.DLF'!$B$5</f>
        <v>0</v>
      </c>
      <c r="G23" s="15">
        <f>'SCE 2021 DR Allocations'!G23*'SCE 2021 DR Allocations w.DLF'!$B$5</f>
        <v>0</v>
      </c>
      <c r="H23" s="161" t="s">
        <v>40</v>
      </c>
      <c r="I23" s="150"/>
      <c r="J23" s="150"/>
      <c r="K23" s="150"/>
      <c r="L23" s="150"/>
      <c r="M23" s="131"/>
      <c r="N23" s="15">
        <f>'SCE 2021 DR Allocations'!N23*'SCE 2021 DR Allocations w.DLF'!$B$5</f>
        <v>0</v>
      </c>
      <c r="O23" s="15">
        <f>'SCE 2021 DR Allocations'!O23*'SCE 2021 DR Allocations w.DLF'!$B$5</f>
        <v>0</v>
      </c>
    </row>
    <row r="24" spans="1:15">
      <c r="A24" s="101"/>
      <c r="B24" s="98"/>
      <c r="C24" s="64" t="s">
        <v>9</v>
      </c>
      <c r="D24" s="14">
        <f>'SCE 2021 DR Allocations'!D24*'SCE 2021 DR Allocations w.DLF'!$B$5</f>
        <v>0</v>
      </c>
      <c r="E24" s="15">
        <f>'SCE 2021 DR Allocations'!E24*'SCE 2021 DR Allocations w.DLF'!$B$5</f>
        <v>0</v>
      </c>
      <c r="F24" s="15">
        <f>'SCE 2021 DR Allocations'!F24*'SCE 2021 DR Allocations w.DLF'!$B$5</f>
        <v>0</v>
      </c>
      <c r="G24" s="15">
        <f>'SCE 2021 DR Allocations'!G24*'SCE 2021 DR Allocations w.DLF'!$B$5</f>
        <v>0</v>
      </c>
      <c r="H24" s="15">
        <f>'SCE 2021 DR Allocations'!H24*'SCE 2021 DR Allocations w.DLF'!$B$5</f>
        <v>0.47806619868094236</v>
      </c>
      <c r="I24" s="15">
        <f>'SCE 2021 DR Allocations'!I24*'SCE 2021 DR Allocations w.DLF'!$B$5</f>
        <v>0.47806619868094236</v>
      </c>
      <c r="J24" s="15">
        <f>'SCE 2021 DR Allocations'!J24*'SCE 2021 DR Allocations w.DLF'!$B$5</f>
        <v>0.47806619868094236</v>
      </c>
      <c r="K24" s="16">
        <f>'SCE 2021 DR Allocations'!K24*'SCE 2021 DR Allocations w.DLF'!$B$5</f>
        <v>0.47806619868094236</v>
      </c>
      <c r="L24" s="15">
        <f>'SCE 2021 DR Allocations'!L24*'SCE 2021 DR Allocations w.DLF'!$B$5</f>
        <v>0.47806619868094236</v>
      </c>
      <c r="M24" s="15">
        <f>'SCE 2021 DR Allocations'!M24*'SCE 2021 DR Allocations w.DLF'!$B$5</f>
        <v>0.47806619868094236</v>
      </c>
      <c r="N24" s="15">
        <f>'SCE 2021 DR Allocations'!N24*'SCE 2021 DR Allocations w.DLF'!$B$5</f>
        <v>0</v>
      </c>
      <c r="O24" s="15">
        <f>'SCE 2021 DR Allocations'!O24*'SCE 2021 DR Allocations w.DLF'!$B$5</f>
        <v>0</v>
      </c>
    </row>
    <row r="25" spans="1:15">
      <c r="A25" s="101"/>
      <c r="B25" s="98"/>
      <c r="C25" s="130" t="s">
        <v>10</v>
      </c>
      <c r="D25" s="14">
        <f>'SCE 2021 DR Allocations'!D25*'SCE 2021 DR Allocations w.DLF'!$B$5</f>
        <v>0</v>
      </c>
      <c r="E25" s="15">
        <f>'SCE 2021 DR Allocations'!E25*'SCE 2021 DR Allocations w.DLF'!$B$5</f>
        <v>0</v>
      </c>
      <c r="F25" s="15">
        <f>'SCE 2021 DR Allocations'!F25*'SCE 2021 DR Allocations w.DLF'!$B$5</f>
        <v>0</v>
      </c>
      <c r="G25" s="15">
        <f>'SCE 2021 DR Allocations'!G25*'SCE 2021 DR Allocations w.DLF'!$B$5</f>
        <v>0</v>
      </c>
      <c r="H25" s="161" t="s">
        <v>40</v>
      </c>
      <c r="I25" s="150"/>
      <c r="J25" s="150"/>
      <c r="K25" s="150"/>
      <c r="L25" s="150"/>
      <c r="M25" s="131"/>
      <c r="N25" s="15">
        <f>'SCE 2021 DR Allocations'!N25*'SCE 2021 DR Allocations w.DLF'!$B$5</f>
        <v>0</v>
      </c>
      <c r="O25" s="15">
        <f>'SCE 2021 DR Allocations'!O25*'SCE 2021 DR Allocations w.DLF'!$B$5</f>
        <v>0</v>
      </c>
    </row>
    <row r="26" spans="1:15">
      <c r="A26" s="102"/>
      <c r="B26" s="99"/>
      <c r="C26" s="64" t="s">
        <v>11</v>
      </c>
      <c r="D26" s="17">
        <f>'SCE 2021 DR Allocations'!D26*'SCE 2021 DR Allocations w.DLF'!$B$5</f>
        <v>0</v>
      </c>
      <c r="E26" s="18">
        <f>'SCE 2021 DR Allocations'!E26*'SCE 2021 DR Allocations w.DLF'!$B$5</f>
        <v>0</v>
      </c>
      <c r="F26" s="18">
        <f>'SCE 2021 DR Allocations'!F26*'SCE 2021 DR Allocations w.DLF'!$B$5</f>
        <v>0</v>
      </c>
      <c r="G26" s="18">
        <f>'SCE 2021 DR Allocations'!G26*'SCE 2021 DR Allocations w.DLF'!$B$5</f>
        <v>0</v>
      </c>
      <c r="H26" s="18">
        <f>'SCE 2021 DR Allocations'!H26*'SCE 2021 DR Allocations w.DLF'!$B$5</f>
        <v>4.0888</v>
      </c>
      <c r="I26" s="18">
        <f>'SCE 2021 DR Allocations'!I26*'SCE 2021 DR Allocations w.DLF'!$B$5</f>
        <v>4.0888</v>
      </c>
      <c r="J26" s="18">
        <f>'SCE 2021 DR Allocations'!J26*'SCE 2021 DR Allocations w.DLF'!$B$5</f>
        <v>4.0888</v>
      </c>
      <c r="K26" s="19">
        <f>'SCE 2021 DR Allocations'!K26*'SCE 2021 DR Allocations w.DLF'!$B$5</f>
        <v>4.0888</v>
      </c>
      <c r="L26" s="18">
        <f>'SCE 2021 DR Allocations'!L26*'SCE 2021 DR Allocations w.DLF'!$B$5</f>
        <v>4.0888</v>
      </c>
      <c r="M26" s="18">
        <f>'SCE 2021 DR Allocations'!M26*'SCE 2021 DR Allocations w.DLF'!$B$5</f>
        <v>4.0888</v>
      </c>
      <c r="N26" s="18">
        <f>'SCE 2021 DR Allocations'!N26*'SCE 2021 DR Allocations w.DLF'!$B$5</f>
        <v>0</v>
      </c>
      <c r="O26" s="18">
        <f>'SCE 2021 DR Allocations'!O26*'SCE 2021 DR Allocations w.DLF'!$B$5</f>
        <v>0</v>
      </c>
    </row>
    <row r="27" spans="1:15">
      <c r="A27" s="86" t="s">
        <v>16</v>
      </c>
      <c r="B27" s="83">
        <v>1</v>
      </c>
      <c r="C27" s="65" t="s">
        <v>8</v>
      </c>
      <c r="D27" s="20">
        <f>'SCE 2021 DR Allocations'!D27*'SCE 2021 DR Allocations w.DLF'!$B$5</f>
        <v>0</v>
      </c>
      <c r="E27" s="21">
        <f>'SCE 2021 DR Allocations'!E27*'SCE 2021 DR Allocations w.DLF'!$B$5</f>
        <v>0</v>
      </c>
      <c r="F27" s="21">
        <f>'SCE 2021 DR Allocations'!F27*'SCE 2021 DR Allocations w.DLF'!$B$5</f>
        <v>2.5208658841600005</v>
      </c>
      <c r="G27" s="21">
        <f>'SCE 2021 DR Allocations'!G27*'SCE 2021 DR Allocations w.DLF'!$B$5</f>
        <v>10.544006342399999</v>
      </c>
      <c r="H27" s="21">
        <f>'SCE 2021 DR Allocations'!H27*'SCE 2021 DR Allocations w.DLF'!$B$5</f>
        <v>10.737919102719999</v>
      </c>
      <c r="I27" s="21">
        <f>'SCE 2021 DR Allocations'!I27*'SCE 2021 DR Allocations w.DLF'!$B$5</f>
        <v>10.1804199168</v>
      </c>
      <c r="J27" s="21">
        <f>'SCE 2021 DR Allocations'!J27*'SCE 2021 DR Allocations w.DLF'!$B$5</f>
        <v>14.082914218240001</v>
      </c>
      <c r="K27" s="16">
        <f>'SCE 2021 DR Allocations'!K27*'SCE 2021 DR Allocations w.DLF'!$B$5</f>
        <v>14.507098381440001</v>
      </c>
      <c r="L27" s="21">
        <f>'SCE 2021 DR Allocations'!L27*'SCE 2021 DR Allocations w.DLF'!$B$5</f>
        <v>15.937204988800001</v>
      </c>
      <c r="M27" s="21">
        <f>'SCE 2021 DR Allocations'!M27*'SCE 2021 DR Allocations w.DLF'!$B$5</f>
        <v>13.561773674880001</v>
      </c>
      <c r="N27" s="21">
        <f>'SCE 2021 DR Allocations'!N27*'SCE 2021 DR Allocations w.DLF'!$B$5</f>
        <v>10.095583084159999</v>
      </c>
      <c r="O27" s="21">
        <f>'SCE 2021 DR Allocations'!O27*'SCE 2021 DR Allocations w.DLF'!$B$5</f>
        <v>0</v>
      </c>
    </row>
    <row r="28" spans="1:15">
      <c r="A28" s="87"/>
      <c r="B28" s="84"/>
      <c r="C28" s="65" t="s">
        <v>9</v>
      </c>
      <c r="D28" s="20">
        <f>'SCE 2021 DR Allocations'!D28*'SCE 2021 DR Allocations w.DLF'!$B$5</f>
        <v>0</v>
      </c>
      <c r="E28" s="21">
        <f>'SCE 2021 DR Allocations'!E28*'SCE 2021 DR Allocations w.DLF'!$B$5</f>
        <v>0</v>
      </c>
      <c r="F28" s="21">
        <f>'SCE 2021 DR Allocations'!F28*'SCE 2021 DR Allocations w.DLF'!$B$5</f>
        <v>0.31690172953599993</v>
      </c>
      <c r="G28" s="21">
        <f>'SCE 2021 DR Allocations'!G28*'SCE 2021 DR Allocations w.DLF'!$B$5</f>
        <v>2.4047248888319999</v>
      </c>
      <c r="H28" s="21">
        <f>'SCE 2021 DR Allocations'!H28*'SCE 2021 DR Allocations w.DLF'!$B$5</f>
        <v>2.6816810222080001</v>
      </c>
      <c r="I28" s="21">
        <f>'SCE 2021 DR Allocations'!I28*'SCE 2021 DR Allocations w.DLF'!$B$5</f>
        <v>3.2249411299839998</v>
      </c>
      <c r="J28" s="21">
        <f>'SCE 2021 DR Allocations'!J28*'SCE 2021 DR Allocations w.DLF'!$B$5</f>
        <v>3.9972226557439998</v>
      </c>
      <c r="K28" s="16">
        <f>'SCE 2021 DR Allocations'!K28*'SCE 2021 DR Allocations w.DLF'!$B$5</f>
        <v>4.0584725698559998</v>
      </c>
      <c r="L28" s="21">
        <f>'SCE 2021 DR Allocations'!L28*'SCE 2021 DR Allocations w.DLF'!$B$5</f>
        <v>4.0052117749759999</v>
      </c>
      <c r="M28" s="21">
        <f>'SCE 2021 DR Allocations'!M28*'SCE 2021 DR Allocations w.DLF'!$B$5</f>
        <v>3.1770064145919998</v>
      </c>
      <c r="N28" s="21">
        <f>'SCE 2021 DR Allocations'!N28*'SCE 2021 DR Allocations w.DLF'!$B$5</f>
        <v>2.0638558016000004</v>
      </c>
      <c r="O28" s="21">
        <f>'SCE 2021 DR Allocations'!O28*'SCE 2021 DR Allocations w.DLF'!$B$5</f>
        <v>0</v>
      </c>
    </row>
    <row r="29" spans="1:15">
      <c r="A29" s="87"/>
      <c r="B29" s="84"/>
      <c r="C29" s="65" t="s">
        <v>10</v>
      </c>
      <c r="D29" s="20">
        <f>'SCE 2021 DR Allocations'!D29*'SCE 2021 DR Allocations w.DLF'!$B$5</f>
        <v>0</v>
      </c>
      <c r="E29" s="21">
        <f>'SCE 2021 DR Allocations'!E29*'SCE 2021 DR Allocations w.DLF'!$B$5</f>
        <v>0</v>
      </c>
      <c r="F29" s="21">
        <f>'SCE 2021 DR Allocations'!F29*'SCE 2021 DR Allocations w.DLF'!$B$5</f>
        <v>3.3653793760000006E-3</v>
      </c>
      <c r="G29" s="21">
        <f>'SCE 2021 DR Allocations'!G29*'SCE 2021 DR Allocations w.DLF'!$B$5</f>
        <v>0.76394111835200007</v>
      </c>
      <c r="H29" s="21">
        <f>'SCE 2021 DR Allocations'!H29*'SCE 2021 DR Allocations w.DLF'!$B$5</f>
        <v>1.0035561299232003</v>
      </c>
      <c r="I29" s="21">
        <f>'SCE 2021 DR Allocations'!I29*'SCE 2021 DR Allocations w.DLF'!$B$5</f>
        <v>1.2943249080096004</v>
      </c>
      <c r="J29" s="21">
        <f>'SCE 2021 DR Allocations'!J29*'SCE 2021 DR Allocations w.DLF'!$B$5</f>
        <v>1.6685550946208005</v>
      </c>
      <c r="K29" s="16">
        <f>'SCE 2021 DR Allocations'!K29*'SCE 2021 DR Allocations w.DLF'!$B$5</f>
        <v>1.3872093787872004</v>
      </c>
      <c r="L29" s="21">
        <f>'SCE 2021 DR Allocations'!L29*'SCE 2021 DR Allocations w.DLF'!$B$5</f>
        <v>1.3703824819072001</v>
      </c>
      <c r="M29" s="21">
        <f>'SCE 2021 DR Allocations'!M29*'SCE 2021 DR Allocations w.DLF'!$B$5</f>
        <v>0.75922958722560008</v>
      </c>
      <c r="N29" s="21">
        <f>'SCE 2021 DR Allocations'!N29*'SCE 2021 DR Allocations w.DLF'!$B$5</f>
        <v>0.38971093174080002</v>
      </c>
      <c r="O29" s="21">
        <f>'SCE 2021 DR Allocations'!O29*'SCE 2021 DR Allocations w.DLF'!$B$5</f>
        <v>0</v>
      </c>
    </row>
    <row r="30" spans="1:15">
      <c r="A30" s="88"/>
      <c r="B30" s="85"/>
      <c r="C30" s="65" t="s">
        <v>11</v>
      </c>
      <c r="D30" s="22">
        <f>'SCE 2021 DR Allocations'!D30*'SCE 2021 DR Allocations w.DLF'!$B$5</f>
        <v>0</v>
      </c>
      <c r="E30" s="23">
        <f>'SCE 2021 DR Allocations'!E30*'SCE 2021 DR Allocations w.DLF'!$B$5</f>
        <v>0</v>
      </c>
      <c r="F30" s="23">
        <f>'SCE 2021 DR Allocations'!F30*'SCE 2021 DR Allocations w.DLF'!$B$5</f>
        <v>2.7976000000000001</v>
      </c>
      <c r="G30" s="23">
        <f>'SCE 2021 DR Allocations'!G30*'SCE 2021 DR Allocations w.DLF'!$B$5</f>
        <v>13.6652</v>
      </c>
      <c r="H30" s="23">
        <f>'SCE 2021 DR Allocations'!H30*'SCE 2021 DR Allocations w.DLF'!$B$5</f>
        <v>14.418400000000002</v>
      </c>
      <c r="I30" s="23">
        <f>'SCE 2021 DR Allocations'!I30*'SCE 2021 DR Allocations w.DLF'!$B$5</f>
        <v>14.633600000000001</v>
      </c>
      <c r="J30" s="23">
        <f>'SCE 2021 DR Allocations'!J30*'SCE 2021 DR Allocations w.DLF'!$B$5</f>
        <v>19.798400000000001</v>
      </c>
      <c r="K30" s="19">
        <f>'SCE 2021 DR Allocations'!K30*'SCE 2021 DR Allocations w.DLF'!$B$5</f>
        <v>20.013600000000004</v>
      </c>
      <c r="L30" s="23">
        <f>'SCE 2021 DR Allocations'!L30*'SCE 2021 DR Allocations w.DLF'!$B$5</f>
        <v>21.304800000000004</v>
      </c>
      <c r="M30" s="23">
        <f>'SCE 2021 DR Allocations'!M30*'SCE 2021 DR Allocations w.DLF'!$B$5</f>
        <v>17.538800000000002</v>
      </c>
      <c r="N30" s="23">
        <f>'SCE 2021 DR Allocations'!N30*'SCE 2021 DR Allocations w.DLF'!$B$5</f>
        <v>12.4816</v>
      </c>
      <c r="O30" s="23">
        <f>'SCE 2021 DR Allocations'!O30*'SCE 2021 DR Allocations w.DLF'!$B$5</f>
        <v>0</v>
      </c>
    </row>
    <row r="31" spans="1:15">
      <c r="A31" s="80" t="s">
        <v>17</v>
      </c>
      <c r="B31" s="77">
        <v>1</v>
      </c>
      <c r="C31" s="64" t="s">
        <v>8</v>
      </c>
      <c r="D31" s="14">
        <f>'SCE 2021 DR Allocations'!D31*'SCE 2021 DR Allocations w.DLF'!$B$5</f>
        <v>0</v>
      </c>
      <c r="E31" s="15">
        <f>'SCE 2021 DR Allocations'!E31*'SCE 2021 DR Allocations w.DLF'!$B$5</f>
        <v>0</v>
      </c>
      <c r="F31" s="15">
        <f>'SCE 2021 DR Allocations'!F31*'SCE 2021 DR Allocations w.DLF'!$B$5</f>
        <v>0</v>
      </c>
      <c r="G31" s="15">
        <f>'SCE 2021 DR Allocations'!G31*'SCE 2021 DR Allocations w.DLF'!$B$5</f>
        <v>35.560232778525581</v>
      </c>
      <c r="H31" s="15">
        <f>'SCE 2021 DR Allocations'!H31*'SCE 2021 DR Allocations w.DLF'!$B$5</f>
        <v>38.296336476698578</v>
      </c>
      <c r="I31" s="15">
        <f>'SCE 2021 DR Allocations'!I31*'SCE 2021 DR Allocations w.DLF'!$B$5</f>
        <v>53.783093402039597</v>
      </c>
      <c r="J31" s="15">
        <f>'SCE 2021 DR Allocations'!J31*'SCE 2021 DR Allocations w.DLF'!$B$5</f>
        <v>112.69462358958718</v>
      </c>
      <c r="K31" s="16">
        <f>'SCE 2021 DR Allocations'!K31*'SCE 2021 DR Allocations w.DLF'!$B$5</f>
        <v>132.38940995797171</v>
      </c>
      <c r="L31" s="15">
        <f>'SCE 2021 DR Allocations'!L31*'SCE 2021 DR Allocations w.DLF'!$B$5</f>
        <v>141.50552505720324</v>
      </c>
      <c r="M31" s="15">
        <f>'SCE 2021 DR Allocations'!M31*'SCE 2021 DR Allocations w.DLF'!$B$5</f>
        <v>80.100283112613397</v>
      </c>
      <c r="N31" s="15">
        <f>'SCE 2021 DR Allocations'!N31*'SCE 2021 DR Allocations w.DLF'!$B$5</f>
        <v>29.671722250139041</v>
      </c>
      <c r="O31" s="15">
        <f>'SCE 2021 DR Allocations'!O31*'SCE 2021 DR Allocations w.DLF'!$B$5</f>
        <v>0</v>
      </c>
    </row>
    <row r="32" spans="1:15">
      <c r="A32" s="81"/>
      <c r="B32" s="78"/>
      <c r="C32" s="64" t="s">
        <v>9</v>
      </c>
      <c r="D32" s="14">
        <f>'SCE 2021 DR Allocations'!D32*'SCE 2021 DR Allocations w.DLF'!$B$5</f>
        <v>0</v>
      </c>
      <c r="E32" s="15">
        <f>'SCE 2021 DR Allocations'!E32*'SCE 2021 DR Allocations w.DLF'!$B$5</f>
        <v>0</v>
      </c>
      <c r="F32" s="15">
        <f>'SCE 2021 DR Allocations'!F32*'SCE 2021 DR Allocations w.DLF'!$B$5</f>
        <v>0</v>
      </c>
      <c r="G32" s="15">
        <f>'SCE 2021 DR Allocations'!G32*'SCE 2021 DR Allocations w.DLF'!$B$5</f>
        <v>0.28155766294695145</v>
      </c>
      <c r="H32" s="15">
        <f>'SCE 2021 DR Allocations'!H32*'SCE 2021 DR Allocations w.DLF'!$B$5</f>
        <v>1.7489755359972663</v>
      </c>
      <c r="I32" s="15">
        <f>'SCE 2021 DR Allocations'!I32*'SCE 2021 DR Allocations w.DLF'!$B$5</f>
        <v>13.929432746853619</v>
      </c>
      <c r="J32" s="15">
        <f>'SCE 2021 DR Allocations'!J32*'SCE 2021 DR Allocations w.DLF'!$B$5</f>
        <v>20.523416126083195</v>
      </c>
      <c r="K32" s="16">
        <f>'SCE 2021 DR Allocations'!K32*'SCE 2021 DR Allocations w.DLF'!$B$5</f>
        <v>20.919631722476474</v>
      </c>
      <c r="L32" s="15">
        <f>'SCE 2021 DR Allocations'!L32*'SCE 2021 DR Allocations w.DLF'!$B$5</f>
        <v>17.607670302668314</v>
      </c>
      <c r="M32" s="15">
        <f>'SCE 2021 DR Allocations'!M32*'SCE 2021 DR Allocations w.DLF'!$B$5</f>
        <v>4.5005533033034988</v>
      </c>
      <c r="N32" s="15">
        <f>'SCE 2021 DR Allocations'!N32*'SCE 2021 DR Allocations w.DLF'!$B$5</f>
        <v>1.3509947335434243</v>
      </c>
      <c r="O32" s="15">
        <f>'SCE 2021 DR Allocations'!O32*'SCE 2021 DR Allocations w.DLF'!$B$5</f>
        <v>0</v>
      </c>
    </row>
    <row r="33" spans="1:15">
      <c r="A33" s="81"/>
      <c r="B33" s="78"/>
      <c r="C33" s="64" t="s">
        <v>10</v>
      </c>
      <c r="D33" s="14">
        <f>'SCE 2021 DR Allocations'!D33*'SCE 2021 DR Allocations w.DLF'!$B$5</f>
        <v>0</v>
      </c>
      <c r="E33" s="15">
        <f>'SCE 2021 DR Allocations'!E33*'SCE 2021 DR Allocations w.DLF'!$B$5</f>
        <v>0</v>
      </c>
      <c r="F33" s="15">
        <f>'SCE 2021 DR Allocations'!F33*'SCE 2021 DR Allocations w.DLF'!$B$5</f>
        <v>0</v>
      </c>
      <c r="G33" s="15">
        <f>'SCE 2021 DR Allocations'!G33*'SCE 2021 DR Allocations w.DLF'!$B$5</f>
        <v>5.8288660907854922E-4</v>
      </c>
      <c r="H33" s="15">
        <f>'SCE 2021 DR Allocations'!H33*'SCE 2021 DR Allocations w.DLF'!$B$5</f>
        <v>0.55479335500250104</v>
      </c>
      <c r="I33" s="15">
        <f>'SCE 2021 DR Allocations'!I33*'SCE 2021 DR Allocations w.DLF'!$B$5</f>
        <v>6.1632213304446006</v>
      </c>
      <c r="J33" s="15">
        <f>'SCE 2021 DR Allocations'!J33*'SCE 2021 DR Allocations w.DLF'!$B$5</f>
        <v>10.360972801342182</v>
      </c>
      <c r="K33" s="16">
        <f>'SCE 2021 DR Allocations'!K33*'SCE 2021 DR Allocations w.DLF'!$B$5</f>
        <v>8.4680943443284686</v>
      </c>
      <c r="L33" s="15">
        <f>'SCE 2021 DR Allocations'!L33*'SCE 2021 DR Allocations w.DLF'!$B$5</f>
        <v>6.6868282843670297</v>
      </c>
      <c r="M33" s="15">
        <f>'SCE 2021 DR Allocations'!M33*'SCE 2021 DR Allocations w.DLF'!$B$5</f>
        <v>0</v>
      </c>
      <c r="N33" s="15">
        <f>'SCE 2021 DR Allocations'!N33*'SCE 2021 DR Allocations w.DLF'!$B$5</f>
        <v>0</v>
      </c>
      <c r="O33" s="15">
        <f>'SCE 2021 DR Allocations'!O33*'SCE 2021 DR Allocations w.DLF'!$B$5</f>
        <v>0</v>
      </c>
    </row>
    <row r="34" spans="1:15">
      <c r="A34" s="82"/>
      <c r="B34" s="79"/>
      <c r="C34" s="64" t="s">
        <v>11</v>
      </c>
      <c r="D34" s="17">
        <f>'SCE 2021 DR Allocations'!D34*'SCE 2021 DR Allocations w.DLF'!$B$5</f>
        <v>0</v>
      </c>
      <c r="E34" s="18">
        <f>'SCE 2021 DR Allocations'!E34*'SCE 2021 DR Allocations w.DLF'!$B$5</f>
        <v>0</v>
      </c>
      <c r="F34" s="18">
        <f>'SCE 2021 DR Allocations'!F34*'SCE 2021 DR Allocations w.DLF'!$B$5</f>
        <v>0</v>
      </c>
      <c r="G34" s="18">
        <f>'SCE 2021 DR Allocations'!G34*'SCE 2021 DR Allocations w.DLF'!$B$5</f>
        <v>35.830799999999996</v>
      </c>
      <c r="H34" s="18">
        <f>'SCE 2021 DR Allocations'!H34*'SCE 2021 DR Allocations w.DLF'!$B$5</f>
        <v>40.565200000000004</v>
      </c>
      <c r="I34" s="18">
        <f>'SCE 2021 DR Allocations'!I34*'SCE 2021 DR Allocations w.DLF'!$B$5</f>
        <v>73.921200000000013</v>
      </c>
      <c r="J34" s="18">
        <f>'SCE 2021 DR Allocations'!J34*'SCE 2021 DR Allocations w.DLF'!$B$5</f>
        <v>143.53840000000002</v>
      </c>
      <c r="K34" s="19">
        <f>'SCE 2021 DR Allocations'!K34*'SCE 2021 DR Allocations w.DLF'!$B$5</f>
        <v>161.83040000000003</v>
      </c>
      <c r="L34" s="18">
        <f>'SCE 2021 DR Allocations'!L34*'SCE 2021 DR Allocations w.DLF'!$B$5</f>
        <v>165.8116</v>
      </c>
      <c r="M34" s="18">
        <f>'SCE 2021 DR Allocations'!M34*'SCE 2021 DR Allocations w.DLF'!$B$5</f>
        <v>84.573599999999999</v>
      </c>
      <c r="N34" s="18">
        <f>'SCE 2021 DR Allocations'!N34*'SCE 2021 DR Allocations w.DLF'!$B$5</f>
        <v>30.988800000000001</v>
      </c>
      <c r="O34" s="18">
        <f>'SCE 2021 DR Allocations'!O34*'SCE 2021 DR Allocations w.DLF'!$B$5</f>
        <v>0</v>
      </c>
    </row>
    <row r="35" spans="1:15">
      <c r="A35" s="86" t="s">
        <v>18</v>
      </c>
      <c r="B35" s="83">
        <v>0</v>
      </c>
      <c r="C35" s="65" t="s">
        <v>8</v>
      </c>
      <c r="D35" s="20">
        <f>'SCE 2021 DR Allocations'!D35*'SCE 2021 DR Allocations w.DLF'!$B$5</f>
        <v>0</v>
      </c>
      <c r="E35" s="21">
        <f>'SCE 2021 DR Allocations'!E35*'SCE 2021 DR Allocations w.DLF'!$B$5</f>
        <v>0</v>
      </c>
      <c r="F35" s="21">
        <f>'SCE 2021 DR Allocations'!F35*'SCE 2021 DR Allocations w.DLF'!$B$5</f>
        <v>0</v>
      </c>
      <c r="G35" s="21">
        <f>'SCE 2021 DR Allocations'!G35*'SCE 2021 DR Allocations w.DLF'!$B$5</f>
        <v>10.901386232174591</v>
      </c>
      <c r="H35" s="21">
        <f>'SCE 2021 DR Allocations'!H35*'SCE 2021 DR Allocations w.DLF'!$B$5</f>
        <v>13.216885202506068</v>
      </c>
      <c r="I35" s="21">
        <f>'SCE 2021 DR Allocations'!I35*'SCE 2021 DR Allocations w.DLF'!$B$5</f>
        <v>16.585287412239008</v>
      </c>
      <c r="J35" s="21">
        <f>'SCE 2021 DR Allocations'!J35*'SCE 2021 DR Allocations w.DLF'!$B$5</f>
        <v>31.709442340028726</v>
      </c>
      <c r="K35" s="16">
        <f>'SCE 2021 DR Allocations'!K35*'SCE 2021 DR Allocations w.DLF'!$B$5</f>
        <v>35.107664040778268</v>
      </c>
      <c r="L35" s="21">
        <f>'SCE 2021 DR Allocations'!L35*'SCE 2021 DR Allocations w.DLF'!$B$5</f>
        <v>35.296276735324589</v>
      </c>
      <c r="M35" s="21">
        <f>'SCE 2021 DR Allocations'!M35*'SCE 2021 DR Allocations w.DLF'!$B$5</f>
        <v>23.782068856563857</v>
      </c>
      <c r="N35" s="21">
        <f>'SCE 2021 DR Allocations'!N35*'SCE 2021 DR Allocations w.DLF'!$B$5</f>
        <v>14.715101880980736</v>
      </c>
      <c r="O35" s="21">
        <f>'SCE 2021 DR Allocations'!O35*'SCE 2021 DR Allocations w.DLF'!$B$5</f>
        <v>0</v>
      </c>
    </row>
    <row r="36" spans="1:15">
      <c r="A36" s="87"/>
      <c r="B36" s="84"/>
      <c r="C36" s="65" t="s">
        <v>9</v>
      </c>
      <c r="D36" s="20">
        <f>'SCE 2021 DR Allocations'!D36*'SCE 2021 DR Allocations w.DLF'!$B$5</f>
        <v>0</v>
      </c>
      <c r="E36" s="21">
        <f>'SCE 2021 DR Allocations'!E36*'SCE 2021 DR Allocations w.DLF'!$B$5</f>
        <v>0</v>
      </c>
      <c r="F36" s="21">
        <f>'SCE 2021 DR Allocations'!F36*'SCE 2021 DR Allocations w.DLF'!$B$5</f>
        <v>0</v>
      </c>
      <c r="G36" s="21">
        <f>'SCE 2021 DR Allocations'!G36*'SCE 2021 DR Allocations w.DLF'!$B$5</f>
        <v>0</v>
      </c>
      <c r="H36" s="21">
        <f>'SCE 2021 DR Allocations'!H36*'SCE 2021 DR Allocations w.DLF'!$B$5</f>
        <v>2.1116505870482745</v>
      </c>
      <c r="I36" s="21">
        <f>'SCE 2021 DR Allocations'!I36*'SCE 2021 DR Allocations w.DLF'!$B$5</f>
        <v>3.4836959862195602</v>
      </c>
      <c r="J36" s="21">
        <f>'SCE 2021 DR Allocations'!J36*'SCE 2021 DR Allocations w.DLF'!$B$5</f>
        <v>5.4647150802158908</v>
      </c>
      <c r="K36" s="16">
        <f>'SCE 2021 DR Allocations'!K36*'SCE 2021 DR Allocations w.DLF'!$B$5</f>
        <v>5.6030721957964511</v>
      </c>
      <c r="L36" s="21">
        <f>'SCE 2021 DR Allocations'!L36*'SCE 2021 DR Allocations w.DLF'!$B$5</f>
        <v>4.9108768854417768</v>
      </c>
      <c r="M36" s="21">
        <f>'SCE 2021 DR Allocations'!M36*'SCE 2021 DR Allocations w.DLF'!$B$5</f>
        <v>2.5824418567050871</v>
      </c>
      <c r="N36" s="21">
        <f>'SCE 2021 DR Allocations'!N36*'SCE 2021 DR Allocations w.DLF'!$B$5</f>
        <v>0</v>
      </c>
      <c r="O36" s="21">
        <f>'SCE 2021 DR Allocations'!O36*'SCE 2021 DR Allocations w.DLF'!$B$5</f>
        <v>0</v>
      </c>
    </row>
    <row r="37" spans="1:15">
      <c r="A37" s="87"/>
      <c r="B37" s="84"/>
      <c r="C37" s="65" t="s">
        <v>10</v>
      </c>
      <c r="D37" s="20">
        <f>'SCE 2021 DR Allocations'!D37*'SCE 2021 DR Allocations w.DLF'!$B$5</f>
        <v>0</v>
      </c>
      <c r="E37" s="21">
        <f>'SCE 2021 DR Allocations'!E37*'SCE 2021 DR Allocations w.DLF'!$B$5</f>
        <v>0</v>
      </c>
      <c r="F37" s="21">
        <f>'SCE 2021 DR Allocations'!F37*'SCE 2021 DR Allocations w.DLF'!$B$5</f>
        <v>0</v>
      </c>
      <c r="G37" s="21">
        <f>'SCE 2021 DR Allocations'!G37*'SCE 2021 DR Allocations w.DLF'!$B$5</f>
        <v>0</v>
      </c>
      <c r="H37" s="21">
        <f>'SCE 2021 DR Allocations'!H37*'SCE 2021 DR Allocations w.DLF'!$B$5</f>
        <v>0.35033473986663927</v>
      </c>
      <c r="I37" s="21">
        <f>'SCE 2021 DR Allocations'!I37*'SCE 2021 DR Allocations w.DLF'!$B$5</f>
        <v>0.65897630412765806</v>
      </c>
      <c r="J37" s="21">
        <f>'SCE 2021 DR Allocations'!J37*'SCE 2021 DR Allocations w.DLF'!$B$5</f>
        <v>1.1228781792303697</v>
      </c>
      <c r="K37" s="16">
        <f>'SCE 2021 DR Allocations'!K37*'SCE 2021 DR Allocations w.DLF'!$B$5</f>
        <v>0.9166120831369563</v>
      </c>
      <c r="L37" s="21">
        <f>'SCE 2021 DR Allocations'!L37*'SCE 2021 DR Allocations w.DLF'!$B$5</f>
        <v>0.79386233937223827</v>
      </c>
      <c r="M37" s="21">
        <f>'SCE 2021 DR Allocations'!M37*'SCE 2021 DR Allocations w.DLF'!$B$5</f>
        <v>0</v>
      </c>
      <c r="N37" s="21">
        <f>'SCE 2021 DR Allocations'!N37*'SCE 2021 DR Allocations w.DLF'!$B$5</f>
        <v>0</v>
      </c>
      <c r="O37" s="21">
        <f>'SCE 2021 DR Allocations'!O37*'SCE 2021 DR Allocations w.DLF'!$B$5</f>
        <v>0</v>
      </c>
    </row>
    <row r="38" spans="1:15">
      <c r="A38" s="88"/>
      <c r="B38" s="85"/>
      <c r="C38" s="65" t="s">
        <v>11</v>
      </c>
      <c r="D38" s="22">
        <f>'SCE 2021 DR Allocations'!D38*'SCE 2021 DR Allocations w.DLF'!$B$5</f>
        <v>0</v>
      </c>
      <c r="E38" s="23">
        <f>'SCE 2021 DR Allocations'!E38*'SCE 2021 DR Allocations w.DLF'!$B$5</f>
        <v>0</v>
      </c>
      <c r="F38" s="23">
        <f>'SCE 2021 DR Allocations'!F38*'SCE 2021 DR Allocations w.DLF'!$B$5</f>
        <v>0</v>
      </c>
      <c r="G38" s="23">
        <f>'SCE 2021 DR Allocations'!G38*'SCE 2021 DR Allocations w.DLF'!$B$5</f>
        <v>10.867599999999999</v>
      </c>
      <c r="H38" s="23">
        <f>'SCE 2021 DR Allocations'!H38*'SCE 2021 DR Allocations w.DLF'!$B$5</f>
        <v>15.7096</v>
      </c>
      <c r="I38" s="23">
        <f>'SCE 2021 DR Allocations'!I38*'SCE 2021 DR Allocations w.DLF'!$B$5</f>
        <v>20.766800000000003</v>
      </c>
      <c r="J38" s="23">
        <f>'SCE 2021 DR Allocations'!J38*'SCE 2021 DR Allocations w.DLF'!$B$5</f>
        <v>38.305600000000005</v>
      </c>
      <c r="K38" s="19">
        <f>'SCE 2021 DR Allocations'!K38*'SCE 2021 DR Allocations w.DLF'!$B$5</f>
        <v>41.641200000000005</v>
      </c>
      <c r="L38" s="23">
        <f>'SCE 2021 DR Allocations'!L38*'SCE 2021 DR Allocations w.DLF'!$B$5</f>
        <v>40.995600000000003</v>
      </c>
      <c r="M38" s="23">
        <f>'SCE 2021 DR Allocations'!M38*'SCE 2021 DR Allocations w.DLF'!$B$5</f>
        <v>26.362000000000002</v>
      </c>
      <c r="N38" s="23">
        <f>'SCE 2021 DR Allocations'!N38*'SCE 2021 DR Allocations w.DLF'!$B$5</f>
        <v>14.741200000000001</v>
      </c>
      <c r="O38" s="23">
        <f>'SCE 2021 DR Allocations'!O38*'SCE 2021 DR Allocations w.DLF'!$B$5</f>
        <v>0</v>
      </c>
    </row>
    <row r="39" spans="1:15">
      <c r="A39" s="91" t="s">
        <v>19</v>
      </c>
      <c r="B39" s="92"/>
      <c r="C39" s="66" t="s">
        <v>8</v>
      </c>
      <c r="D39" s="24">
        <v>406.57</v>
      </c>
      <c r="E39" s="24">
        <v>438.18</v>
      </c>
      <c r="F39" s="24">
        <v>412.34</v>
      </c>
      <c r="G39" s="24">
        <v>471.15</v>
      </c>
      <c r="H39" s="24">
        <v>471.41</v>
      </c>
      <c r="I39" s="24">
        <v>501.04</v>
      </c>
      <c r="J39" s="24">
        <v>560.17999999999995</v>
      </c>
      <c r="K39" s="19">
        <v>598.87</v>
      </c>
      <c r="L39" s="24">
        <v>609.72</v>
      </c>
      <c r="M39" s="24">
        <v>527.58000000000004</v>
      </c>
      <c r="N39" s="24">
        <v>472</v>
      </c>
      <c r="O39" s="24">
        <v>382.65</v>
      </c>
    </row>
    <row r="40" spans="1:15">
      <c r="A40" s="93"/>
      <c r="B40" s="94"/>
      <c r="C40" s="66" t="s">
        <v>9</v>
      </c>
      <c r="D40" s="24">
        <v>85.88</v>
      </c>
      <c r="E40" s="24">
        <v>87.22</v>
      </c>
      <c r="F40" s="24">
        <v>81.39</v>
      </c>
      <c r="G40" s="24">
        <v>98.09</v>
      </c>
      <c r="H40" s="24">
        <v>112.47</v>
      </c>
      <c r="I40" s="24">
        <v>135.05000000000001</v>
      </c>
      <c r="J40" s="24">
        <v>140.46</v>
      </c>
      <c r="K40" s="19">
        <v>144</v>
      </c>
      <c r="L40" s="24">
        <v>130.88</v>
      </c>
      <c r="M40" s="24">
        <v>106.28</v>
      </c>
      <c r="N40" s="24">
        <v>97.38</v>
      </c>
      <c r="O40" s="24">
        <v>85.82</v>
      </c>
    </row>
    <row r="41" spans="1:15">
      <c r="A41" s="93"/>
      <c r="B41" s="94"/>
      <c r="C41" s="66" t="s">
        <v>10</v>
      </c>
      <c r="D41" s="24">
        <v>76.989999999999995</v>
      </c>
      <c r="E41" s="24">
        <v>82.23</v>
      </c>
      <c r="F41" s="24">
        <v>80.709999999999994</v>
      </c>
      <c r="G41" s="24">
        <v>101.91</v>
      </c>
      <c r="H41" s="24">
        <v>101.24</v>
      </c>
      <c r="I41" s="24">
        <v>105.32</v>
      </c>
      <c r="J41" s="24">
        <v>108.81</v>
      </c>
      <c r="K41" s="19">
        <v>106.54</v>
      </c>
      <c r="L41" s="24">
        <v>114.93</v>
      </c>
      <c r="M41" s="24">
        <v>104.98</v>
      </c>
      <c r="N41" s="24">
        <v>98.35</v>
      </c>
      <c r="O41" s="24">
        <v>89.35</v>
      </c>
    </row>
    <row r="42" spans="1:15">
      <c r="A42" s="95"/>
      <c r="B42" s="96"/>
      <c r="C42" s="66" t="s">
        <v>11</v>
      </c>
      <c r="D42" s="24">
        <f>SUM(D10,D14,D18,D22,D26,D30,D34,D38)</f>
        <v>569.41920000000005</v>
      </c>
      <c r="E42" s="24">
        <f t="shared" ref="E42:O42" si="0">SUM(E10,E14,E18,E22,E26,E30,E34,E38)</f>
        <v>607.61720000000003</v>
      </c>
      <c r="F42" s="24">
        <f t="shared" si="0"/>
        <v>574.36879999999996</v>
      </c>
      <c r="G42" s="24">
        <f t="shared" si="0"/>
        <v>670.9935999999999</v>
      </c>
      <c r="H42" s="24">
        <f t="shared" si="0"/>
        <v>685.08920000000001</v>
      </c>
      <c r="I42" s="24">
        <f t="shared" si="0"/>
        <v>741.47160000000008</v>
      </c>
      <c r="J42" s="24">
        <f t="shared" si="0"/>
        <v>809.47480000000007</v>
      </c>
      <c r="K42" s="19">
        <f t="shared" si="0"/>
        <v>849.50200000000007</v>
      </c>
      <c r="L42" s="24">
        <f t="shared" si="0"/>
        <v>855.52760000000001</v>
      </c>
      <c r="M42" s="24">
        <f t="shared" si="0"/>
        <v>738.88919999999996</v>
      </c>
      <c r="N42" s="24">
        <f t="shared" si="0"/>
        <v>667.55040000000008</v>
      </c>
      <c r="O42" s="24">
        <f t="shared" si="0"/>
        <v>557.79840000000002</v>
      </c>
    </row>
    <row r="43" spans="1:15">
      <c r="A43" s="25"/>
      <c r="B43" s="26"/>
      <c r="C43" s="26"/>
      <c r="D43" s="27"/>
      <c r="E43" s="27"/>
      <c r="F43" s="27"/>
      <c r="G43" s="27"/>
      <c r="H43" s="27"/>
      <c r="I43" s="27"/>
      <c r="J43" s="27"/>
      <c r="K43" s="28"/>
      <c r="L43" s="27"/>
      <c r="M43" s="27"/>
      <c r="N43" s="27"/>
      <c r="O43" s="27"/>
    </row>
    <row r="44" spans="1:15" s="56" customFormat="1" ht="31">
      <c r="A44" s="50" t="s">
        <v>20</v>
      </c>
      <c r="B44" s="51" t="s">
        <v>5</v>
      </c>
      <c r="C44" s="51" t="s">
        <v>6</v>
      </c>
      <c r="D44" s="52">
        <v>44215</v>
      </c>
      <c r="E44" s="53">
        <v>44246</v>
      </c>
      <c r="F44" s="53">
        <v>44274</v>
      </c>
      <c r="G44" s="53">
        <v>44305</v>
      </c>
      <c r="H44" s="53">
        <v>44335</v>
      </c>
      <c r="I44" s="53">
        <v>44366</v>
      </c>
      <c r="J44" s="53">
        <v>44396</v>
      </c>
      <c r="K44" s="53">
        <v>44427</v>
      </c>
      <c r="L44" s="53">
        <v>44458</v>
      </c>
      <c r="M44" s="53">
        <v>44488</v>
      </c>
      <c r="N44" s="53">
        <v>44519</v>
      </c>
      <c r="O44" s="53">
        <v>44549</v>
      </c>
    </row>
    <row r="45" spans="1:15">
      <c r="A45" s="80" t="s">
        <v>29</v>
      </c>
      <c r="B45" s="77">
        <v>0</v>
      </c>
      <c r="C45" s="61" t="s">
        <v>8</v>
      </c>
      <c r="D45" s="29">
        <f>'SCE 2021 DR Allocations'!D45*'SCE 2021 DR Allocations w.DLF'!$B$5</f>
        <v>0</v>
      </c>
      <c r="E45" s="30">
        <f>'SCE 2021 DR Allocations'!E45*'SCE 2021 DR Allocations w.DLF'!$B$5</f>
        <v>0</v>
      </c>
      <c r="F45" s="30">
        <f>'SCE 2021 DR Allocations'!F45*'SCE 2021 DR Allocations w.DLF'!$B$5</f>
        <v>0</v>
      </c>
      <c r="G45" s="30">
        <f>'SCE 2021 DR Allocations'!G45*'SCE 2021 DR Allocations w.DLF'!$B$5</f>
        <v>0</v>
      </c>
      <c r="H45" s="30">
        <f>'SCE 2021 DR Allocations'!H45*'SCE 2021 DR Allocations w.DLF'!$B$5</f>
        <v>0</v>
      </c>
      <c r="I45" s="30">
        <f>'SCE 2021 DR Allocations'!I45*'SCE 2021 DR Allocations w.DLF'!$B$5</f>
        <v>0</v>
      </c>
      <c r="J45" s="30">
        <f>'SCE 2021 DR Allocations'!J45*'SCE 2021 DR Allocations w.DLF'!$B$5</f>
        <v>0</v>
      </c>
      <c r="K45" s="31">
        <f>'SCE 2021 DR Allocations'!K45*'SCE 2021 DR Allocations w.DLF'!$B$5</f>
        <v>0</v>
      </c>
      <c r="L45" s="30">
        <f>'SCE 2021 DR Allocations'!L45*'SCE 2021 DR Allocations w.DLF'!$B$5</f>
        <v>0</v>
      </c>
      <c r="M45" s="30">
        <f>'SCE 2021 DR Allocations'!M45*'SCE 2021 DR Allocations w.DLF'!$B$5</f>
        <v>0</v>
      </c>
      <c r="N45" s="30">
        <f>'SCE 2021 DR Allocations'!N45*'SCE 2021 DR Allocations w.DLF'!$B$5</f>
        <v>0</v>
      </c>
      <c r="O45" s="30">
        <f>'SCE 2021 DR Allocations'!O45*'SCE 2021 DR Allocations w.DLF'!$B$5</f>
        <v>0</v>
      </c>
    </row>
    <row r="46" spans="1:15">
      <c r="A46" s="81"/>
      <c r="B46" s="78"/>
      <c r="C46" s="61" t="s">
        <v>9</v>
      </c>
      <c r="D46" s="29">
        <f>'SCE 2021 DR Allocations'!D46*'SCE 2021 DR Allocations w.DLF'!$B$5</f>
        <v>0</v>
      </c>
      <c r="E46" s="30">
        <f>'SCE 2021 DR Allocations'!E46*'SCE 2021 DR Allocations w.DLF'!$B$5</f>
        <v>0</v>
      </c>
      <c r="F46" s="30">
        <f>'SCE 2021 DR Allocations'!F46*'SCE 2021 DR Allocations w.DLF'!$B$5</f>
        <v>0</v>
      </c>
      <c r="G46" s="30">
        <f>'SCE 2021 DR Allocations'!G46*'SCE 2021 DR Allocations w.DLF'!$B$5</f>
        <v>0</v>
      </c>
      <c r="H46" s="30">
        <f>'SCE 2021 DR Allocations'!H46*'SCE 2021 DR Allocations w.DLF'!$B$5</f>
        <v>0</v>
      </c>
      <c r="I46" s="30">
        <f>'SCE 2021 DR Allocations'!I46*'SCE 2021 DR Allocations w.DLF'!$B$5</f>
        <v>0</v>
      </c>
      <c r="J46" s="30">
        <f>'SCE 2021 DR Allocations'!J46*'SCE 2021 DR Allocations w.DLF'!$B$5</f>
        <v>0</v>
      </c>
      <c r="K46" s="31">
        <f>'SCE 2021 DR Allocations'!K46*'SCE 2021 DR Allocations w.DLF'!$B$5</f>
        <v>0</v>
      </c>
      <c r="L46" s="30">
        <f>'SCE 2021 DR Allocations'!L46*'SCE 2021 DR Allocations w.DLF'!$B$5</f>
        <v>0</v>
      </c>
      <c r="M46" s="30">
        <f>'SCE 2021 DR Allocations'!M46*'SCE 2021 DR Allocations w.DLF'!$B$5</f>
        <v>0</v>
      </c>
      <c r="N46" s="30">
        <f>'SCE 2021 DR Allocations'!N46*'SCE 2021 DR Allocations w.DLF'!$B$5</f>
        <v>0</v>
      </c>
      <c r="O46" s="30">
        <f>'SCE 2021 DR Allocations'!O46*'SCE 2021 DR Allocations w.DLF'!$B$5</f>
        <v>0</v>
      </c>
    </row>
    <row r="47" spans="1:15">
      <c r="A47" s="81"/>
      <c r="B47" s="78"/>
      <c r="C47" s="61" t="s">
        <v>10</v>
      </c>
      <c r="D47" s="29">
        <f>'SCE 2021 DR Allocations'!D47*'SCE 2021 DR Allocations w.DLF'!$B$5</f>
        <v>0</v>
      </c>
      <c r="E47" s="30">
        <f>'SCE 2021 DR Allocations'!E47*'SCE 2021 DR Allocations w.DLF'!$B$5</f>
        <v>0</v>
      </c>
      <c r="F47" s="30">
        <f>'SCE 2021 DR Allocations'!F47*'SCE 2021 DR Allocations w.DLF'!$B$5</f>
        <v>0</v>
      </c>
      <c r="G47" s="30">
        <f>'SCE 2021 DR Allocations'!G47*'SCE 2021 DR Allocations w.DLF'!$B$5</f>
        <v>0</v>
      </c>
      <c r="H47" s="30">
        <f>'SCE 2021 DR Allocations'!H47*'SCE 2021 DR Allocations w.DLF'!$B$5</f>
        <v>0</v>
      </c>
      <c r="I47" s="30">
        <f>'SCE 2021 DR Allocations'!I47*'SCE 2021 DR Allocations w.DLF'!$B$5</f>
        <v>0</v>
      </c>
      <c r="J47" s="30">
        <f>'SCE 2021 DR Allocations'!J47*'SCE 2021 DR Allocations w.DLF'!$B$5</f>
        <v>0</v>
      </c>
      <c r="K47" s="31">
        <f>'SCE 2021 DR Allocations'!K47*'SCE 2021 DR Allocations w.DLF'!$B$5</f>
        <v>0</v>
      </c>
      <c r="L47" s="30">
        <f>'SCE 2021 DR Allocations'!L47*'SCE 2021 DR Allocations w.DLF'!$B$5</f>
        <v>0</v>
      </c>
      <c r="M47" s="30">
        <f>'SCE 2021 DR Allocations'!M47*'SCE 2021 DR Allocations w.DLF'!$B$5</f>
        <v>0</v>
      </c>
      <c r="N47" s="30">
        <f>'SCE 2021 DR Allocations'!N47*'SCE 2021 DR Allocations w.DLF'!$B$5</f>
        <v>0</v>
      </c>
      <c r="O47" s="30">
        <f>'SCE 2021 DR Allocations'!O47*'SCE 2021 DR Allocations w.DLF'!$B$5</f>
        <v>0</v>
      </c>
    </row>
    <row r="48" spans="1:15">
      <c r="A48" s="82"/>
      <c r="B48" s="79"/>
      <c r="C48" s="61" t="s">
        <v>11</v>
      </c>
      <c r="D48" s="32">
        <f>'SCE 2021 DR Allocations'!D48*'SCE 2021 DR Allocations w.DLF'!$B$5</f>
        <v>0</v>
      </c>
      <c r="E48" s="33">
        <f>'SCE 2021 DR Allocations'!E48*'SCE 2021 DR Allocations w.DLF'!$B$5</f>
        <v>0</v>
      </c>
      <c r="F48" s="33">
        <f>'SCE 2021 DR Allocations'!F48*'SCE 2021 DR Allocations w.DLF'!$B$5</f>
        <v>0</v>
      </c>
      <c r="G48" s="33">
        <f>'SCE 2021 DR Allocations'!G48*'SCE 2021 DR Allocations w.DLF'!$B$5</f>
        <v>0</v>
      </c>
      <c r="H48" s="33">
        <f>'SCE 2021 DR Allocations'!H48*'SCE 2021 DR Allocations w.DLF'!$B$5</f>
        <v>0</v>
      </c>
      <c r="I48" s="33">
        <f>'SCE 2021 DR Allocations'!I48*'SCE 2021 DR Allocations w.DLF'!$B$5</f>
        <v>0</v>
      </c>
      <c r="J48" s="33">
        <f>'SCE 2021 DR Allocations'!J48*'SCE 2021 DR Allocations w.DLF'!$B$5</f>
        <v>0</v>
      </c>
      <c r="K48" s="34">
        <f>'SCE 2021 DR Allocations'!K48*'SCE 2021 DR Allocations w.DLF'!$B$5</f>
        <v>0</v>
      </c>
      <c r="L48" s="33">
        <f>'SCE 2021 DR Allocations'!L48*'SCE 2021 DR Allocations w.DLF'!$B$5</f>
        <v>0</v>
      </c>
      <c r="M48" s="33">
        <f>'SCE 2021 DR Allocations'!M48*'SCE 2021 DR Allocations w.DLF'!$B$5</f>
        <v>0</v>
      </c>
      <c r="N48" s="33">
        <f>'SCE 2021 DR Allocations'!N48*'SCE 2021 DR Allocations w.DLF'!$B$5</f>
        <v>0</v>
      </c>
      <c r="O48" s="33">
        <f>'SCE 2021 DR Allocations'!O48*'SCE 2021 DR Allocations w.DLF'!$B$5</f>
        <v>0</v>
      </c>
    </row>
    <row r="49" spans="1:15">
      <c r="A49" s="86" t="s">
        <v>22</v>
      </c>
      <c r="B49" s="83">
        <v>0</v>
      </c>
      <c r="C49" s="65" t="s">
        <v>8</v>
      </c>
      <c r="D49" s="35">
        <f>'SCE 2021 DR Allocations'!D49*'SCE 2021 DR Allocations w.DLF'!$B$5</f>
        <v>7.2238612159555746</v>
      </c>
      <c r="E49" s="36">
        <f>'SCE 2021 DR Allocations'!E49*'SCE 2021 DR Allocations w.DLF'!$B$5</f>
        <v>7.2223764351410251</v>
      </c>
      <c r="F49" s="36">
        <f>'SCE 2021 DR Allocations'!F49*'SCE 2021 DR Allocations w.DLF'!$B$5</f>
        <v>7.2683795162383413</v>
      </c>
      <c r="G49" s="36">
        <f>'SCE 2021 DR Allocations'!G49*'SCE 2021 DR Allocations w.DLF'!$B$5</f>
        <v>7.8633640578221202</v>
      </c>
      <c r="H49" s="36">
        <f>'SCE 2021 DR Allocations'!H49*'SCE 2021 DR Allocations w.DLF'!$B$5</f>
        <v>8.0288498690299424</v>
      </c>
      <c r="I49" s="36">
        <f>'SCE 2021 DR Allocations'!I49*'SCE 2021 DR Allocations w.DLF'!$B$5</f>
        <v>7.7596838536989408</v>
      </c>
      <c r="J49" s="36">
        <f>'SCE 2021 DR Allocations'!J49*'SCE 2021 DR Allocations w.DLF'!$B$5</f>
        <v>7.7294674307023783</v>
      </c>
      <c r="K49" s="31">
        <f>'SCE 2021 DR Allocations'!K49*'SCE 2021 DR Allocations w.DLF'!$B$5</f>
        <v>7.8292957053612495</v>
      </c>
      <c r="L49" s="36">
        <f>'SCE 2021 DR Allocations'!L49*'SCE 2021 DR Allocations w.DLF'!$B$5</f>
        <v>7.818651942639133</v>
      </c>
      <c r="M49" s="36">
        <f>'SCE 2021 DR Allocations'!M49*'SCE 2021 DR Allocations w.DLF'!$B$5</f>
        <v>8.3007294818674335</v>
      </c>
      <c r="N49" s="36">
        <f>'SCE 2021 DR Allocations'!N49*'SCE 2021 DR Allocations w.DLF'!$B$5</f>
        <v>7.4527575576323128</v>
      </c>
      <c r="O49" s="36">
        <f>'SCE 2021 DR Allocations'!O49*'SCE 2021 DR Allocations w.DLF'!$B$5</f>
        <v>7.2213312325650811</v>
      </c>
    </row>
    <row r="50" spans="1:15">
      <c r="A50" s="87"/>
      <c r="B50" s="84"/>
      <c r="C50" s="130" t="s">
        <v>9</v>
      </c>
      <c r="D50" s="177" t="s">
        <v>40</v>
      </c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4"/>
    </row>
    <row r="51" spans="1:15">
      <c r="A51" s="87"/>
      <c r="B51" s="84"/>
      <c r="C51" s="130" t="s">
        <v>10</v>
      </c>
      <c r="D51" s="185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7"/>
    </row>
    <row r="52" spans="1:15">
      <c r="A52" s="88"/>
      <c r="B52" s="85"/>
      <c r="C52" s="65" t="s">
        <v>11</v>
      </c>
      <c r="D52" s="37">
        <f>'SCE 2021 DR Allocations'!D52*'SCE 2021 DR Allocations w.DLF'!$B$5</f>
        <v>8.1776</v>
      </c>
      <c r="E52" s="38">
        <f>'SCE 2021 DR Allocations'!E52*'SCE 2021 DR Allocations w.DLF'!$B$5</f>
        <v>8.1776</v>
      </c>
      <c r="F52" s="38">
        <f>'SCE 2021 DR Allocations'!F52*'SCE 2021 DR Allocations w.DLF'!$B$5</f>
        <v>8.2852000000000015</v>
      </c>
      <c r="G52" s="38">
        <f>'SCE 2021 DR Allocations'!G52*'SCE 2021 DR Allocations w.DLF'!$B$5</f>
        <v>8.9308000000000014</v>
      </c>
      <c r="H52" s="38">
        <f>'SCE 2021 DR Allocations'!H52*'SCE 2021 DR Allocations w.DLF'!$B$5</f>
        <v>9.1460000000000008</v>
      </c>
      <c r="I52" s="38">
        <f>'SCE 2021 DR Allocations'!I52*'SCE 2021 DR Allocations w.DLF'!$B$5</f>
        <v>8.8231999999999999</v>
      </c>
      <c r="J52" s="38">
        <f>'SCE 2021 DR Allocations'!J52*'SCE 2021 DR Allocations w.DLF'!$B$5</f>
        <v>8.8231999999999999</v>
      </c>
      <c r="K52" s="34">
        <f>'SCE 2021 DR Allocations'!K52*'SCE 2021 DR Allocations w.DLF'!$B$5</f>
        <v>8.9308000000000014</v>
      </c>
      <c r="L52" s="38">
        <f>'SCE 2021 DR Allocations'!L52*'SCE 2021 DR Allocations w.DLF'!$B$5</f>
        <v>8.9308000000000014</v>
      </c>
      <c r="M52" s="38">
        <f>'SCE 2021 DR Allocations'!M52*'SCE 2021 DR Allocations w.DLF'!$B$5</f>
        <v>9.4688000000000017</v>
      </c>
      <c r="N52" s="38">
        <f>'SCE 2021 DR Allocations'!N52*'SCE 2021 DR Allocations w.DLF'!$B$5</f>
        <v>8.5004000000000008</v>
      </c>
      <c r="O52" s="38">
        <f>'SCE 2021 DR Allocations'!O52*'SCE 2021 DR Allocations w.DLF'!$B$5</f>
        <v>8.1776</v>
      </c>
    </row>
    <row r="53" spans="1:15">
      <c r="A53" s="90" t="s">
        <v>23</v>
      </c>
      <c r="B53" s="89">
        <v>0</v>
      </c>
      <c r="C53" s="61" t="s">
        <v>8</v>
      </c>
      <c r="D53" s="30">
        <f>'SCE 2021 DR Allocations'!D53*'SCE 2021 DR Allocations w.DLF'!$B$5</f>
        <v>0.13272841564941404</v>
      </c>
      <c r="E53" s="30">
        <f>'SCE 2021 DR Allocations'!E53*'SCE 2021 DR Allocations w.DLF'!$B$5</f>
        <v>7.9998859643554701E-2</v>
      </c>
      <c r="F53" s="30">
        <f>'SCE 2021 DR Allocations'!F53*'SCE 2021 DR Allocations w.DLF'!$B$5</f>
        <v>0.29250455800781211</v>
      </c>
      <c r="G53" s="30">
        <f>'SCE 2021 DR Allocations'!G53*'SCE 2021 DR Allocations w.DLF'!$B$5</f>
        <v>0.35470729445800803</v>
      </c>
      <c r="H53" s="30">
        <f>'SCE 2021 DR Allocations'!H53*'SCE 2021 DR Allocations w.DLF'!$B$5</f>
        <v>0.30429958410644603</v>
      </c>
      <c r="I53" s="30">
        <f>'SCE 2021 DR Allocations'!I53*'SCE 2021 DR Allocations w.DLF'!$B$5</f>
        <v>0.77652337705078112</v>
      </c>
      <c r="J53" s="30">
        <f>'SCE 2021 DR Allocations'!J53*'SCE 2021 DR Allocations w.DLF'!$B$5</f>
        <v>-3.9649457275390543E-2</v>
      </c>
      <c r="K53" s="31">
        <f>'SCE 2021 DR Allocations'!K53*'SCE 2021 DR Allocations w.DLF'!$B$5</f>
        <v>-0.23862807426757826</v>
      </c>
      <c r="L53" s="30">
        <f>'SCE 2021 DR Allocations'!L53*'SCE 2021 DR Allocations w.DLF'!$B$5</f>
        <v>-0.42288795827636755</v>
      </c>
      <c r="M53" s="30">
        <f>'SCE 2021 DR Allocations'!M53*'SCE 2021 DR Allocations w.DLF'!$B$5</f>
        <v>0.28318548120117182</v>
      </c>
      <c r="N53" s="30">
        <f>'SCE 2021 DR Allocations'!N53*'SCE 2021 DR Allocations w.DLF'!$B$5</f>
        <v>7.6550244836425876E-2</v>
      </c>
      <c r="O53" s="30">
        <f>'SCE 2021 DR Allocations'!O53*'SCE 2021 DR Allocations w.DLF'!$B$5</f>
        <v>1.2784192163086169E-2</v>
      </c>
    </row>
    <row r="54" spans="1:15">
      <c r="A54" s="90"/>
      <c r="B54" s="89"/>
      <c r="C54" s="130" t="s">
        <v>9</v>
      </c>
      <c r="D54" s="177" t="s">
        <v>40</v>
      </c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9"/>
    </row>
    <row r="55" spans="1:15">
      <c r="A55" s="90"/>
      <c r="B55" s="89"/>
      <c r="C55" s="130" t="s">
        <v>10</v>
      </c>
      <c r="D55" s="190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2"/>
    </row>
    <row r="56" spans="1:15">
      <c r="A56" s="90"/>
      <c r="B56" s="89"/>
      <c r="C56" s="61" t="s">
        <v>11</v>
      </c>
      <c r="D56" s="33">
        <f>'SCE 2021 DR Allocations'!D56*'SCE 2021 DR Allocations w.DLF'!$B$5</f>
        <v>0.10760000000000002</v>
      </c>
      <c r="E56" s="33">
        <f>'SCE 2021 DR Allocations'!E56*'SCE 2021 DR Allocations w.DLF'!$B$5</f>
        <v>0.10760000000000002</v>
      </c>
      <c r="F56" s="33">
        <f>'SCE 2021 DR Allocations'!F56*'SCE 2021 DR Allocations w.DLF'!$B$5</f>
        <v>0.32280000000000003</v>
      </c>
      <c r="G56" s="33">
        <f>'SCE 2021 DR Allocations'!G56*'SCE 2021 DR Allocations w.DLF'!$B$5</f>
        <v>0.32280000000000003</v>
      </c>
      <c r="H56" s="33">
        <f>'SCE 2021 DR Allocations'!H56*'SCE 2021 DR Allocations w.DLF'!$B$5</f>
        <v>0.32280000000000003</v>
      </c>
      <c r="I56" s="33">
        <f>'SCE 2021 DR Allocations'!I56*'SCE 2021 DR Allocations w.DLF'!$B$5</f>
        <v>0.75319999999999998</v>
      </c>
      <c r="J56" s="33">
        <f>'SCE 2021 DR Allocations'!J56*'SCE 2021 DR Allocations w.DLF'!$B$5</f>
        <v>0</v>
      </c>
      <c r="K56" s="34">
        <f>'SCE 2021 DR Allocations'!K56*'SCE 2021 DR Allocations w.DLF'!$B$5</f>
        <v>-0.21520000000000003</v>
      </c>
      <c r="L56" s="33">
        <f>'SCE 2021 DR Allocations'!L56*'SCE 2021 DR Allocations w.DLF'!$B$5</f>
        <v>-0.43040000000000006</v>
      </c>
      <c r="M56" s="33">
        <f>'SCE 2021 DR Allocations'!M56*'SCE 2021 DR Allocations w.DLF'!$B$5</f>
        <v>0.32280000000000003</v>
      </c>
      <c r="N56" s="33">
        <f>'SCE 2021 DR Allocations'!N56*'SCE 2021 DR Allocations w.DLF'!$B$5</f>
        <v>0.10760000000000002</v>
      </c>
      <c r="O56" s="33">
        <f>'SCE 2021 DR Allocations'!O56*'SCE 2021 DR Allocations w.DLF'!$B$5</f>
        <v>0</v>
      </c>
    </row>
    <row r="57" spans="1:15">
      <c r="A57" s="69" t="s">
        <v>24</v>
      </c>
      <c r="B57" s="70"/>
      <c r="C57" s="66" t="s">
        <v>8</v>
      </c>
      <c r="D57" s="39">
        <f t="shared" ref="D57:O57" si="1">SUM(D45,D49,D53)</f>
        <v>7.3565896316049884</v>
      </c>
      <c r="E57" s="39">
        <f t="shared" si="1"/>
        <v>7.3023752947845795</v>
      </c>
      <c r="F57" s="39">
        <f t="shared" si="1"/>
        <v>7.5608840742461538</v>
      </c>
      <c r="G57" s="39">
        <f t="shared" si="1"/>
        <v>8.2180713522801287</v>
      </c>
      <c r="H57" s="39">
        <f t="shared" si="1"/>
        <v>8.3331494531363877</v>
      </c>
      <c r="I57" s="39">
        <f t="shared" si="1"/>
        <v>8.5362072307497225</v>
      </c>
      <c r="J57" s="39">
        <f t="shared" si="1"/>
        <v>7.6898179734269876</v>
      </c>
      <c r="K57" s="31">
        <f t="shared" si="1"/>
        <v>7.5906676310936714</v>
      </c>
      <c r="L57" s="39">
        <f t="shared" si="1"/>
        <v>7.3957639843627652</v>
      </c>
      <c r="M57" s="39">
        <f t="shared" si="1"/>
        <v>8.5839149630686045</v>
      </c>
      <c r="N57" s="39">
        <f t="shared" si="1"/>
        <v>7.5293078024687388</v>
      </c>
      <c r="O57" s="39">
        <f t="shared" si="1"/>
        <v>7.2341154247281674</v>
      </c>
    </row>
    <row r="58" spans="1:15">
      <c r="A58" s="71"/>
      <c r="B58" s="72"/>
      <c r="C58" s="66" t="s">
        <v>9</v>
      </c>
      <c r="D58" s="39">
        <v>0.23</v>
      </c>
      <c r="E58" s="39">
        <v>0.23</v>
      </c>
      <c r="F58" s="39">
        <v>0.24</v>
      </c>
      <c r="G58" s="39">
        <v>0.26</v>
      </c>
      <c r="H58" s="39">
        <v>0.26</v>
      </c>
      <c r="I58" s="39">
        <v>0.26</v>
      </c>
      <c r="J58" s="39">
        <v>0.3</v>
      </c>
      <c r="K58" s="31">
        <v>0.3</v>
      </c>
      <c r="L58" s="39">
        <v>0.31</v>
      </c>
      <c r="M58" s="39">
        <v>0.27</v>
      </c>
      <c r="N58" s="39">
        <v>0.24</v>
      </c>
      <c r="O58" s="39">
        <v>0.23</v>
      </c>
    </row>
    <row r="59" spans="1:15">
      <c r="A59" s="71"/>
      <c r="B59" s="72"/>
      <c r="C59" s="66" t="s">
        <v>10</v>
      </c>
      <c r="D59" s="39">
        <v>0.77</v>
      </c>
      <c r="E59" s="39">
        <v>0.77</v>
      </c>
      <c r="F59" s="39">
        <v>0.77</v>
      </c>
      <c r="G59" s="39">
        <v>0.83</v>
      </c>
      <c r="H59" s="39">
        <v>0.85</v>
      </c>
      <c r="I59" s="39">
        <v>0.82</v>
      </c>
      <c r="J59" s="39">
        <v>0.81</v>
      </c>
      <c r="K59" s="31">
        <v>0.82</v>
      </c>
      <c r="L59" s="39">
        <v>0.82</v>
      </c>
      <c r="M59" s="39">
        <v>0.88</v>
      </c>
      <c r="N59" s="39">
        <v>0.79</v>
      </c>
      <c r="O59" s="39">
        <v>0.77</v>
      </c>
    </row>
    <row r="60" spans="1:15">
      <c r="A60" s="73"/>
      <c r="B60" s="74"/>
      <c r="C60" s="66" t="s">
        <v>11</v>
      </c>
      <c r="D60" s="40">
        <f>SUM(D48,D52,D56)</f>
        <v>8.2851999999999997</v>
      </c>
      <c r="E60" s="40">
        <f t="shared" ref="E60:O60" si="2">SUM(E48,E52,E56)</f>
        <v>8.2851999999999997</v>
      </c>
      <c r="F60" s="40">
        <f t="shared" si="2"/>
        <v>8.6080000000000023</v>
      </c>
      <c r="G60" s="40">
        <f t="shared" si="2"/>
        <v>9.2536000000000023</v>
      </c>
      <c r="H60" s="40">
        <f t="shared" si="2"/>
        <v>9.4688000000000017</v>
      </c>
      <c r="I60" s="40">
        <f t="shared" si="2"/>
        <v>9.5763999999999996</v>
      </c>
      <c r="J60" s="40">
        <f t="shared" si="2"/>
        <v>8.8231999999999999</v>
      </c>
      <c r="K60" s="34">
        <f t="shared" si="2"/>
        <v>8.715600000000002</v>
      </c>
      <c r="L60" s="40">
        <f t="shared" si="2"/>
        <v>8.5004000000000008</v>
      </c>
      <c r="M60" s="40">
        <f t="shared" si="2"/>
        <v>9.7916000000000025</v>
      </c>
      <c r="N60" s="40">
        <f t="shared" si="2"/>
        <v>8.6080000000000005</v>
      </c>
      <c r="O60" s="40">
        <f t="shared" si="2"/>
        <v>8.1776</v>
      </c>
    </row>
    <row r="61" spans="1:15">
      <c r="A61" s="8"/>
      <c r="B61" s="9"/>
      <c r="C61" s="9"/>
      <c r="D61" s="10"/>
      <c r="E61" s="10"/>
      <c r="F61" s="10"/>
      <c r="G61" s="10"/>
      <c r="H61" s="10"/>
      <c r="I61" s="10"/>
      <c r="J61" s="10"/>
      <c r="K61" s="11"/>
      <c r="L61" s="10"/>
      <c r="M61" s="10"/>
      <c r="N61" s="10"/>
      <c r="O61" s="10"/>
    </row>
    <row r="62" spans="1:15">
      <c r="A62" s="75" t="s">
        <v>25</v>
      </c>
      <c r="B62" s="76"/>
      <c r="C62" s="41"/>
      <c r="D62" s="12">
        <f>SUM(D42,D60)</f>
        <v>577.70440000000008</v>
      </c>
      <c r="E62" s="12">
        <f t="shared" ref="E62:O62" si="3">SUM(E42,E60)</f>
        <v>615.90240000000006</v>
      </c>
      <c r="F62" s="12">
        <f t="shared" si="3"/>
        <v>582.97679999999991</v>
      </c>
      <c r="G62" s="12">
        <f t="shared" si="3"/>
        <v>680.24719999999991</v>
      </c>
      <c r="H62" s="12">
        <f t="shared" si="3"/>
        <v>694.55799999999999</v>
      </c>
      <c r="I62" s="12">
        <f t="shared" si="3"/>
        <v>751.04800000000012</v>
      </c>
      <c r="J62" s="12">
        <f t="shared" si="3"/>
        <v>818.29800000000012</v>
      </c>
      <c r="K62" s="13">
        <f t="shared" si="3"/>
        <v>858.21760000000006</v>
      </c>
      <c r="L62" s="12">
        <f t="shared" si="3"/>
        <v>864.02800000000002</v>
      </c>
      <c r="M62" s="12">
        <f t="shared" si="3"/>
        <v>748.68079999999998</v>
      </c>
      <c r="N62" s="12">
        <f t="shared" si="3"/>
        <v>676.15840000000003</v>
      </c>
      <c r="O62" s="12">
        <f t="shared" si="3"/>
        <v>565.976</v>
      </c>
    </row>
  </sheetData>
  <mergeCells count="37">
    <mergeCell ref="D54:O55"/>
    <mergeCell ref="D50:O51"/>
    <mergeCell ref="D12:O13"/>
    <mergeCell ref="H19:M19"/>
    <mergeCell ref="H21:M21"/>
    <mergeCell ref="H23:M23"/>
    <mergeCell ref="H25:M25"/>
    <mergeCell ref="A1:O1"/>
    <mergeCell ref="A2:O2"/>
    <mergeCell ref="A3:O3"/>
    <mergeCell ref="A4:O4"/>
    <mergeCell ref="A7:A10"/>
    <mergeCell ref="B7:B10"/>
    <mergeCell ref="D7:O8"/>
    <mergeCell ref="A31:A34"/>
    <mergeCell ref="B31:B34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53:A56"/>
    <mergeCell ref="B53:B56"/>
    <mergeCell ref="A57:B60"/>
    <mergeCell ref="A62:B62"/>
    <mergeCell ref="A35:A38"/>
    <mergeCell ref="B35:B38"/>
    <mergeCell ref="A39:B42"/>
    <mergeCell ref="A45:A48"/>
    <mergeCell ref="B45:B48"/>
    <mergeCell ref="A49:A52"/>
    <mergeCell ref="B49:B52"/>
  </mergeCells>
  <printOptions horizontalCentered="1"/>
  <pageMargins left="0" right="0" top="1" bottom="0.5" header="0.25" footer="0.25"/>
  <pageSetup scale="58" fitToHeight="10" orientation="landscape" horizontalDpi="4294967292" verticalDpi="4294967292"/>
  <headerFooter>
    <oddHeader xml:space="preserve">&amp;C&amp;9&amp;KFF0000- CONFIDENTIAL -
Protected Materials Pursuant to CPUC Decisions and Applicable Law  as described in Accompanying Declaration
- PUBLIC DISCLOSURE RESTRICTED - </oddHeader>
  </headerFooter>
  <ignoredErrors>
    <ignoredError sqref="B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62"/>
  <sheetViews>
    <sheetView topLeftCell="A27" workbookViewId="0">
      <selection activeCell="P59" sqref="P59"/>
    </sheetView>
  </sheetViews>
  <sheetFormatPr baseColWidth="10" defaultColWidth="11" defaultRowHeight="15" x14ac:dyDescent="0"/>
  <cols>
    <col min="1" max="1" width="50.6640625" customWidth="1"/>
    <col min="2" max="2" width="11.33203125" customWidth="1"/>
    <col min="3" max="3" width="27.5" customWidth="1"/>
    <col min="4" max="15" width="11" customWidth="1"/>
  </cols>
  <sheetData>
    <row r="1" spans="1:1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</row>
    <row r="6" spans="1:15" s="56" customFormat="1">
      <c r="A6" s="50" t="s">
        <v>4</v>
      </c>
      <c r="B6" s="51" t="s">
        <v>5</v>
      </c>
      <c r="C6" s="51" t="s">
        <v>6</v>
      </c>
      <c r="D6" s="52">
        <v>44580</v>
      </c>
      <c r="E6" s="53">
        <v>44611</v>
      </c>
      <c r="F6" s="53">
        <v>44639</v>
      </c>
      <c r="G6" s="53">
        <v>44670</v>
      </c>
      <c r="H6" s="53">
        <v>44700</v>
      </c>
      <c r="I6" s="53">
        <v>44731</v>
      </c>
      <c r="J6" s="53">
        <v>44761</v>
      </c>
      <c r="K6" s="53">
        <v>44792</v>
      </c>
      <c r="L6" s="53">
        <v>44823</v>
      </c>
      <c r="M6" s="53">
        <v>44853</v>
      </c>
      <c r="N6" s="53">
        <v>44884</v>
      </c>
      <c r="O6" s="53">
        <v>44914</v>
      </c>
    </row>
    <row r="7" spans="1:15">
      <c r="A7" s="103" t="s">
        <v>7</v>
      </c>
      <c r="B7" s="106">
        <v>1</v>
      </c>
      <c r="C7" s="130" t="s">
        <v>8</v>
      </c>
      <c r="D7" s="194" t="s">
        <v>40</v>
      </c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6"/>
    </row>
    <row r="8" spans="1:15">
      <c r="A8" s="104"/>
      <c r="B8" s="107"/>
      <c r="C8" s="130" t="s">
        <v>9</v>
      </c>
      <c r="D8" s="197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9"/>
    </row>
    <row r="9" spans="1:15">
      <c r="A9" s="104"/>
      <c r="B9" s="107"/>
      <c r="C9" s="64" t="s">
        <v>10</v>
      </c>
      <c r="D9" s="14">
        <v>44.154002000000006</v>
      </c>
      <c r="E9" s="15">
        <v>49.659399999999998</v>
      </c>
      <c r="F9" s="15">
        <v>50.335288000000006</v>
      </c>
      <c r="G9" s="15">
        <v>56.11994</v>
      </c>
      <c r="H9" s="15">
        <v>58.41982800000001</v>
      </c>
      <c r="I9" s="15">
        <v>55.632896000000002</v>
      </c>
      <c r="J9" s="15">
        <v>59.060682000000007</v>
      </c>
      <c r="K9" s="16">
        <v>54.052602</v>
      </c>
      <c r="L9" s="15">
        <v>58.458490000000005</v>
      </c>
      <c r="M9" s="15">
        <v>63.494638000000009</v>
      </c>
      <c r="N9" s="15">
        <v>63.471257999999999</v>
      </c>
      <c r="O9" s="15">
        <v>52.235684000000006</v>
      </c>
    </row>
    <row r="10" spans="1:15" ht="18" customHeight="1">
      <c r="A10" s="105"/>
      <c r="B10" s="108"/>
      <c r="C10" s="64" t="s">
        <v>11</v>
      </c>
      <c r="D10" s="17">
        <v>144.6</v>
      </c>
      <c r="E10" s="18">
        <v>156.5</v>
      </c>
      <c r="F10" s="18">
        <v>144.69999999999999</v>
      </c>
      <c r="G10" s="18">
        <v>156.69999999999999</v>
      </c>
      <c r="H10" s="18">
        <v>164.8</v>
      </c>
      <c r="I10" s="18">
        <v>167.1</v>
      </c>
      <c r="J10" s="18">
        <v>166.7</v>
      </c>
      <c r="K10" s="19">
        <v>168.1</v>
      </c>
      <c r="L10" s="18">
        <v>167.9</v>
      </c>
      <c r="M10" s="18">
        <v>167.1</v>
      </c>
      <c r="N10" s="18">
        <v>173.2</v>
      </c>
      <c r="O10" s="18">
        <v>153</v>
      </c>
    </row>
    <row r="11" spans="1:15">
      <c r="A11" s="86" t="s">
        <v>12</v>
      </c>
      <c r="B11" s="83">
        <v>1</v>
      </c>
      <c r="C11" s="65" t="s">
        <v>8</v>
      </c>
      <c r="D11" s="20">
        <v>313.81824</v>
      </c>
      <c r="E11" s="21">
        <v>339.19159999999999</v>
      </c>
      <c r="F11" s="21">
        <v>315.65802000000002</v>
      </c>
      <c r="G11" s="21">
        <v>317.91036000000003</v>
      </c>
      <c r="H11" s="21">
        <v>304.57839999999999</v>
      </c>
      <c r="I11" s="21">
        <v>312.51548000000003</v>
      </c>
      <c r="J11" s="21">
        <v>298.45534000000004</v>
      </c>
      <c r="K11" s="16">
        <v>309.37887999999998</v>
      </c>
      <c r="L11" s="21">
        <v>308.12146000000001</v>
      </c>
      <c r="M11" s="21">
        <v>306.10834000000006</v>
      </c>
      <c r="N11" s="21">
        <v>318.48130000000003</v>
      </c>
      <c r="O11" s="21">
        <v>292.22399999999999</v>
      </c>
    </row>
    <row r="12" spans="1:15">
      <c r="A12" s="87"/>
      <c r="B12" s="84"/>
      <c r="C12" s="130" t="s">
        <v>9</v>
      </c>
      <c r="D12" s="194" t="s">
        <v>40</v>
      </c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6"/>
    </row>
    <row r="13" spans="1:15">
      <c r="A13" s="87"/>
      <c r="B13" s="84"/>
      <c r="C13" s="130" t="s">
        <v>10</v>
      </c>
      <c r="D13" s="197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9"/>
    </row>
    <row r="14" spans="1:15" ht="17.25" customHeight="1">
      <c r="A14" s="88"/>
      <c r="B14" s="85"/>
      <c r="C14" s="65" t="s">
        <v>11</v>
      </c>
      <c r="D14" s="22">
        <v>373.6</v>
      </c>
      <c r="E14" s="23">
        <v>397.7</v>
      </c>
      <c r="F14" s="23">
        <v>372</v>
      </c>
      <c r="G14" s="23">
        <v>388</v>
      </c>
      <c r="H14" s="23">
        <v>373.9</v>
      </c>
      <c r="I14" s="23">
        <v>382.2</v>
      </c>
      <c r="J14" s="23">
        <v>359.9</v>
      </c>
      <c r="K14" s="19">
        <v>375.1</v>
      </c>
      <c r="L14" s="23">
        <v>378.3</v>
      </c>
      <c r="M14" s="23">
        <v>368.7</v>
      </c>
      <c r="N14" s="23">
        <v>376.6</v>
      </c>
      <c r="O14" s="23">
        <v>354.2</v>
      </c>
    </row>
    <row r="15" spans="1:15">
      <c r="A15" s="103" t="s">
        <v>13</v>
      </c>
      <c r="B15" s="106">
        <v>1</v>
      </c>
      <c r="C15" s="64" t="s">
        <v>8</v>
      </c>
      <c r="D15" s="14">
        <v>3.0735641368103024</v>
      </c>
      <c r="E15" s="15">
        <v>3.1418646415328984</v>
      </c>
      <c r="F15" s="15">
        <v>3.8677961940765377</v>
      </c>
      <c r="G15" s="15">
        <v>4.437296466751099</v>
      </c>
      <c r="H15" s="15">
        <v>4.5525021144103999</v>
      </c>
      <c r="I15" s="15">
        <v>4.7389387973785393</v>
      </c>
      <c r="J15" s="15">
        <v>4.9174641262435914</v>
      </c>
      <c r="K15" s="16">
        <v>4.9611608109283454</v>
      </c>
      <c r="L15" s="15">
        <v>5.0103997764587405</v>
      </c>
      <c r="M15" s="15">
        <v>4.774738152008057</v>
      </c>
      <c r="N15" s="15">
        <v>4.6578721028137213</v>
      </c>
      <c r="O15" s="15">
        <v>3.7101331988525388</v>
      </c>
    </row>
    <row r="16" spans="1:15">
      <c r="A16" s="104"/>
      <c r="B16" s="107"/>
      <c r="C16" s="64" t="s">
        <v>9</v>
      </c>
      <c r="D16" s="14">
        <v>7.3635410438346867</v>
      </c>
      <c r="E16" s="15">
        <v>6.8955620299530027</v>
      </c>
      <c r="F16" s="15">
        <v>9.9225830386161817</v>
      </c>
      <c r="G16" s="15">
        <v>16.808455212478638</v>
      </c>
      <c r="H16" s="15">
        <v>19.282518134651188</v>
      </c>
      <c r="I16" s="15">
        <v>25.044962033386234</v>
      </c>
      <c r="J16" s="15">
        <v>25.113801780395509</v>
      </c>
      <c r="K16" s="16">
        <v>25.412927445373533</v>
      </c>
      <c r="L16" s="15">
        <v>23.742607181739807</v>
      </c>
      <c r="M16" s="15">
        <v>18.773888510398869</v>
      </c>
      <c r="N16" s="15">
        <v>11.025359677791595</v>
      </c>
      <c r="O16" s="15">
        <v>7.3871047054481505</v>
      </c>
    </row>
    <row r="17" spans="1:15">
      <c r="A17" s="104"/>
      <c r="B17" s="107"/>
      <c r="C17" s="64" t="s">
        <v>10</v>
      </c>
      <c r="D17" s="14">
        <v>0.12691809396743775</v>
      </c>
      <c r="E17" s="15">
        <v>0.11561668996810914</v>
      </c>
      <c r="F17" s="15">
        <v>0.47468520126342773</v>
      </c>
      <c r="G17" s="15">
        <v>1.6167556988525391</v>
      </c>
      <c r="H17" s="15">
        <v>1.8484142898559568</v>
      </c>
      <c r="I17" s="15">
        <v>2.0654437390136722</v>
      </c>
      <c r="J17" s="15">
        <v>2.0392902410888669</v>
      </c>
      <c r="K17" s="16">
        <v>2.0136263076782228</v>
      </c>
      <c r="L17" s="15">
        <v>1.898082778930664</v>
      </c>
      <c r="M17" s="15">
        <v>1.4418828341674805</v>
      </c>
      <c r="N17" s="15">
        <v>0.85446392761230461</v>
      </c>
      <c r="O17" s="15">
        <v>-0.13181307168960571</v>
      </c>
    </row>
    <row r="18" spans="1:15" ht="21" customHeight="1">
      <c r="A18" s="105"/>
      <c r="B18" s="108"/>
      <c r="C18" s="64" t="s">
        <v>11</v>
      </c>
      <c r="D18" s="17">
        <v>10.6</v>
      </c>
      <c r="E18" s="18">
        <v>10.199999999999999</v>
      </c>
      <c r="F18" s="18">
        <v>14.3</v>
      </c>
      <c r="G18" s="18">
        <v>22.9</v>
      </c>
      <c r="H18" s="18">
        <v>25.7</v>
      </c>
      <c r="I18" s="18">
        <v>31.9</v>
      </c>
      <c r="J18" s="18">
        <v>32.1</v>
      </c>
      <c r="K18" s="19">
        <v>32.4</v>
      </c>
      <c r="L18" s="18">
        <v>30.7</v>
      </c>
      <c r="M18" s="18">
        <v>25</v>
      </c>
      <c r="N18" s="18">
        <v>16.5</v>
      </c>
      <c r="O18" s="18">
        <v>11</v>
      </c>
    </row>
    <row r="19" spans="1:15">
      <c r="A19" s="86" t="s">
        <v>14</v>
      </c>
      <c r="B19" s="83">
        <v>1</v>
      </c>
      <c r="C19" s="130" t="s">
        <v>8</v>
      </c>
      <c r="D19" s="20">
        <v>0.23254762080950597</v>
      </c>
      <c r="E19" s="21">
        <v>0.23254762080950597</v>
      </c>
      <c r="F19" s="21">
        <v>0.23254762080950597</v>
      </c>
      <c r="G19" s="21">
        <v>0.23254762080950597</v>
      </c>
      <c r="H19" s="203" t="s">
        <v>40</v>
      </c>
      <c r="I19" s="201"/>
      <c r="J19" s="201"/>
      <c r="K19" s="201"/>
      <c r="L19" s="201"/>
      <c r="M19" s="202"/>
      <c r="N19" s="21">
        <v>0.23254762080950597</v>
      </c>
      <c r="O19" s="21">
        <v>0.23254762080950597</v>
      </c>
    </row>
    <row r="20" spans="1:15">
      <c r="A20" s="87"/>
      <c r="B20" s="84"/>
      <c r="C20" s="65" t="s">
        <v>9</v>
      </c>
      <c r="D20" s="20">
        <v>0.50909917919049408</v>
      </c>
      <c r="E20" s="21">
        <v>0.50909917919049408</v>
      </c>
      <c r="F20" s="21">
        <v>0.50909917919049408</v>
      </c>
      <c r="G20" s="21">
        <v>0.50909917919049408</v>
      </c>
      <c r="H20" s="21">
        <v>0.85005413454296808</v>
      </c>
      <c r="I20" s="21">
        <v>0.85005413454296808</v>
      </c>
      <c r="J20" s="21">
        <v>0.85005413454296808</v>
      </c>
      <c r="K20" s="16">
        <v>0.85005413454296808</v>
      </c>
      <c r="L20" s="21">
        <v>0.85005413454296808</v>
      </c>
      <c r="M20" s="21">
        <v>0.85005413454296808</v>
      </c>
      <c r="N20" s="21">
        <v>0.50909917919049408</v>
      </c>
      <c r="O20" s="21">
        <v>0.50909917919049408</v>
      </c>
    </row>
    <row r="21" spans="1:15">
      <c r="A21" s="87"/>
      <c r="B21" s="84"/>
      <c r="C21" s="130" t="s">
        <v>10</v>
      </c>
      <c r="D21" s="20">
        <v>0</v>
      </c>
      <c r="E21" s="21">
        <v>0</v>
      </c>
      <c r="F21" s="21">
        <v>0</v>
      </c>
      <c r="G21" s="21">
        <v>0</v>
      </c>
      <c r="H21" s="162" t="s">
        <v>40</v>
      </c>
      <c r="I21" s="150"/>
      <c r="J21" s="150"/>
      <c r="K21" s="150"/>
      <c r="L21" s="150"/>
      <c r="M21" s="131"/>
      <c r="N21" s="21">
        <v>0</v>
      </c>
      <c r="O21" s="21">
        <v>0</v>
      </c>
    </row>
    <row r="22" spans="1:15" ht="14.25" customHeight="1">
      <c r="A22" s="88"/>
      <c r="B22" s="85"/>
      <c r="C22" s="65" t="s">
        <v>11</v>
      </c>
      <c r="D22" s="22">
        <v>0.7</v>
      </c>
      <c r="E22" s="23">
        <v>0.7</v>
      </c>
      <c r="F22" s="23">
        <v>0.7</v>
      </c>
      <c r="G22" s="23">
        <v>0.7</v>
      </c>
      <c r="H22" s="23">
        <v>3.8</v>
      </c>
      <c r="I22" s="23">
        <v>3.8</v>
      </c>
      <c r="J22" s="23">
        <v>3.8</v>
      </c>
      <c r="K22" s="19">
        <v>3.8</v>
      </c>
      <c r="L22" s="23">
        <v>3.8</v>
      </c>
      <c r="M22" s="23">
        <v>3.8</v>
      </c>
      <c r="N22" s="23">
        <v>0.7</v>
      </c>
      <c r="O22" s="23">
        <v>0.7</v>
      </c>
    </row>
    <row r="23" spans="1:15">
      <c r="A23" s="100" t="s">
        <v>15</v>
      </c>
      <c r="B23" s="97">
        <v>1</v>
      </c>
      <c r="C23" s="130" t="s">
        <v>8</v>
      </c>
      <c r="D23" s="14">
        <v>0</v>
      </c>
      <c r="E23" s="15">
        <v>0</v>
      </c>
      <c r="F23" s="15">
        <v>0</v>
      </c>
      <c r="G23" s="15">
        <v>0</v>
      </c>
      <c r="H23" s="180" t="s">
        <v>40</v>
      </c>
      <c r="I23" s="181"/>
      <c r="J23" s="181"/>
      <c r="K23" s="181"/>
      <c r="L23" s="181"/>
      <c r="M23" s="182"/>
      <c r="N23" s="15">
        <v>0</v>
      </c>
      <c r="O23" s="15">
        <v>0</v>
      </c>
    </row>
    <row r="24" spans="1:15">
      <c r="A24" s="101"/>
      <c r="B24" s="98"/>
      <c r="C24" s="64" t="s">
        <v>9</v>
      </c>
      <c r="D24" s="14">
        <v>0</v>
      </c>
      <c r="E24" s="15">
        <v>0</v>
      </c>
      <c r="F24" s="15">
        <v>0</v>
      </c>
      <c r="G24" s="15">
        <v>0</v>
      </c>
      <c r="H24" s="15">
        <v>0.44429944115329212</v>
      </c>
      <c r="I24" s="15">
        <v>0.44429944115329212</v>
      </c>
      <c r="J24" s="15">
        <v>0.44429944115329212</v>
      </c>
      <c r="K24" s="16">
        <v>0.44429944115329212</v>
      </c>
      <c r="L24" s="15">
        <v>0.44429944115329212</v>
      </c>
      <c r="M24" s="15">
        <v>0.44429944115329212</v>
      </c>
      <c r="N24" s="15">
        <v>0</v>
      </c>
      <c r="O24" s="15">
        <v>0</v>
      </c>
    </row>
    <row r="25" spans="1:15">
      <c r="A25" s="101"/>
      <c r="B25" s="98"/>
      <c r="C25" s="130" t="s">
        <v>10</v>
      </c>
      <c r="D25" s="14">
        <v>0</v>
      </c>
      <c r="E25" s="15">
        <v>0</v>
      </c>
      <c r="F25" s="15">
        <v>0</v>
      </c>
      <c r="G25" s="15">
        <v>0</v>
      </c>
      <c r="H25" s="161" t="s">
        <v>40</v>
      </c>
      <c r="I25" s="150"/>
      <c r="J25" s="150"/>
      <c r="K25" s="150"/>
      <c r="L25" s="150"/>
      <c r="M25" s="131"/>
      <c r="N25" s="15">
        <v>0</v>
      </c>
      <c r="O25" s="15">
        <v>0</v>
      </c>
    </row>
    <row r="26" spans="1:15">
      <c r="A26" s="102"/>
      <c r="B26" s="99"/>
      <c r="C26" s="64" t="s">
        <v>11</v>
      </c>
      <c r="D26" s="17">
        <v>0</v>
      </c>
      <c r="E26" s="18">
        <v>0</v>
      </c>
      <c r="F26" s="18">
        <v>0</v>
      </c>
      <c r="G26" s="18">
        <v>0</v>
      </c>
      <c r="H26" s="18">
        <v>3.8</v>
      </c>
      <c r="I26" s="18">
        <v>3.8</v>
      </c>
      <c r="J26" s="18">
        <v>3.8</v>
      </c>
      <c r="K26" s="19">
        <v>3.8</v>
      </c>
      <c r="L26" s="18">
        <v>3.8</v>
      </c>
      <c r="M26" s="18">
        <v>3.8</v>
      </c>
      <c r="N26" s="18">
        <v>0</v>
      </c>
      <c r="O26" s="18">
        <v>0</v>
      </c>
    </row>
    <row r="27" spans="1:15">
      <c r="A27" s="86" t="s">
        <v>16</v>
      </c>
      <c r="B27" s="83">
        <v>1</v>
      </c>
      <c r="C27" s="65" t="s">
        <v>8</v>
      </c>
      <c r="D27" s="20">
        <v>0</v>
      </c>
      <c r="E27" s="21">
        <v>0</v>
      </c>
      <c r="F27" s="21">
        <v>2.0798901759999997</v>
      </c>
      <c r="G27" s="21">
        <v>8.6995406399999986</v>
      </c>
      <c r="H27" s="21">
        <v>8.8595321919999996</v>
      </c>
      <c r="I27" s="21">
        <v>8.3995564799999975</v>
      </c>
      <c r="J27" s="21">
        <v>11.619386463999998</v>
      </c>
      <c r="K27" s="16">
        <v>11.969367983999998</v>
      </c>
      <c r="L27" s="21">
        <v>13.149305680000001</v>
      </c>
      <c r="M27" s="21">
        <v>11.189409167999997</v>
      </c>
      <c r="N27" s="21">
        <v>8.3295601759999993</v>
      </c>
      <c r="O27" s="21">
        <v>0</v>
      </c>
    </row>
    <row r="28" spans="1:15">
      <c r="A28" s="87"/>
      <c r="B28" s="84"/>
      <c r="C28" s="65" t="s">
        <v>9</v>
      </c>
      <c r="D28" s="20">
        <v>0</v>
      </c>
      <c r="E28" s="21">
        <v>0</v>
      </c>
      <c r="F28" s="21">
        <v>0.26146608600000004</v>
      </c>
      <c r="G28" s="21">
        <v>1.9840661820000005</v>
      </c>
      <c r="H28" s="21">
        <v>2.2125743580000004</v>
      </c>
      <c r="I28" s="21">
        <v>2.6608019340000002</v>
      </c>
      <c r="J28" s="21">
        <v>3.2979881939999998</v>
      </c>
      <c r="K28" s="16">
        <v>3.3485236560000002</v>
      </c>
      <c r="L28" s="21">
        <v>3.3045797759999997</v>
      </c>
      <c r="M28" s="21">
        <v>2.6212524420000003</v>
      </c>
      <c r="N28" s="21">
        <v>1.7028253500000001</v>
      </c>
      <c r="O28" s="21">
        <v>0</v>
      </c>
    </row>
    <row r="29" spans="1:15">
      <c r="A29" s="87"/>
      <c r="B29" s="84"/>
      <c r="C29" s="65" t="s">
        <v>10</v>
      </c>
      <c r="D29" s="20">
        <v>0</v>
      </c>
      <c r="E29" s="21">
        <v>0</v>
      </c>
      <c r="F29" s="21">
        <v>2.7766729999999999E-3</v>
      </c>
      <c r="G29" s="21">
        <v>0.63030477100000004</v>
      </c>
      <c r="H29" s="21">
        <v>0.82800388859999996</v>
      </c>
      <c r="I29" s="21">
        <v>1.0679084357999999</v>
      </c>
      <c r="J29" s="21">
        <v>1.3766744734</v>
      </c>
      <c r="K29" s="16">
        <v>1.1445446106000001</v>
      </c>
      <c r="L29" s="21">
        <v>1.1306612456000003</v>
      </c>
      <c r="M29" s="21">
        <v>0.62641742879999995</v>
      </c>
      <c r="N29" s="21">
        <v>0.32153873340000005</v>
      </c>
      <c r="O29" s="21">
        <v>0</v>
      </c>
    </row>
    <row r="30" spans="1:15" ht="17.25" customHeight="1">
      <c r="A30" s="88"/>
      <c r="B30" s="85"/>
      <c r="C30" s="65" t="s">
        <v>11</v>
      </c>
      <c r="D30" s="22">
        <v>0</v>
      </c>
      <c r="E30" s="23">
        <v>0</v>
      </c>
      <c r="F30" s="23">
        <v>2.2999999999999998</v>
      </c>
      <c r="G30" s="23">
        <v>11.3</v>
      </c>
      <c r="H30" s="23">
        <v>11.9</v>
      </c>
      <c r="I30" s="23">
        <v>12.1</v>
      </c>
      <c r="J30" s="23">
        <v>16.3</v>
      </c>
      <c r="K30" s="19">
        <v>16.5</v>
      </c>
      <c r="L30" s="23">
        <v>17.600000000000001</v>
      </c>
      <c r="M30" s="23">
        <v>14.4</v>
      </c>
      <c r="N30" s="23">
        <v>10.3</v>
      </c>
      <c r="O30" s="23">
        <v>0</v>
      </c>
    </row>
    <row r="31" spans="1:15">
      <c r="A31" s="80" t="s">
        <v>17</v>
      </c>
      <c r="B31" s="77">
        <v>1</v>
      </c>
      <c r="C31" s="64" t="s">
        <v>8</v>
      </c>
      <c r="D31" s="14">
        <v>0</v>
      </c>
      <c r="E31" s="15">
        <v>0</v>
      </c>
      <c r="F31" s="15">
        <v>0</v>
      </c>
      <c r="G31" s="15">
        <v>31.216645448800858</v>
      </c>
      <c r="H31" s="15">
        <v>33.618541397822852</v>
      </c>
      <c r="I31" s="15">
        <v>47.213632383337391</v>
      </c>
      <c r="J31" s="15">
        <v>98.929276714596242</v>
      </c>
      <c r="K31" s="16">
        <v>116.21839760086364</v>
      </c>
      <c r="L31" s="15">
        <v>124.2210036213456</v>
      </c>
      <c r="M31" s="15">
        <v>70.31624775485227</v>
      </c>
      <c r="N31" s="15">
        <v>26.047400732911946</v>
      </c>
      <c r="O31" s="15">
        <v>0</v>
      </c>
    </row>
    <row r="32" spans="1:15">
      <c r="A32" s="81"/>
      <c r="B32" s="78"/>
      <c r="C32" s="64" t="s">
        <v>9</v>
      </c>
      <c r="D32" s="14">
        <v>0</v>
      </c>
      <c r="E32" s="15">
        <v>0</v>
      </c>
      <c r="F32" s="15">
        <v>0</v>
      </c>
      <c r="G32" s="15">
        <v>0.2471661658704761</v>
      </c>
      <c r="H32" s="15">
        <v>1.5353429663718761</v>
      </c>
      <c r="I32" s="15">
        <v>12.227990702704265</v>
      </c>
      <c r="J32" s="15">
        <v>18.016537079312364</v>
      </c>
      <c r="K32" s="16">
        <v>18.364356026215127</v>
      </c>
      <c r="L32" s="15">
        <v>15.456941619244585</v>
      </c>
      <c r="M32" s="15">
        <v>3.9508230485732403</v>
      </c>
      <c r="N32" s="15">
        <v>1.1859744284922833</v>
      </c>
      <c r="O32" s="15">
        <v>0</v>
      </c>
    </row>
    <row r="33" spans="1:18">
      <c r="A33" s="81"/>
      <c r="B33" s="78"/>
      <c r="C33" s="64" t="s">
        <v>10</v>
      </c>
      <c r="D33" s="14">
        <v>0</v>
      </c>
      <c r="E33" s="15">
        <v>0</v>
      </c>
      <c r="F33" s="15">
        <v>0</v>
      </c>
      <c r="G33" s="15">
        <v>5.1168855222805012E-4</v>
      </c>
      <c r="H33" s="15">
        <v>0.48702681479635235</v>
      </c>
      <c r="I33" s="15">
        <v>5.4104001541940576</v>
      </c>
      <c r="J33" s="15">
        <v>9.0954073911115501</v>
      </c>
      <c r="K33" s="16">
        <v>7.4337390286419467</v>
      </c>
      <c r="L33" s="15">
        <v>5.8700499042760708</v>
      </c>
      <c r="M33" s="15">
        <v>0</v>
      </c>
      <c r="N33" s="15">
        <v>0</v>
      </c>
      <c r="O33" s="15">
        <v>0</v>
      </c>
    </row>
    <row r="34" spans="1:18" ht="19" customHeight="1">
      <c r="A34" s="82"/>
      <c r="B34" s="79"/>
      <c r="C34" s="64" t="s">
        <v>11</v>
      </c>
      <c r="D34" s="17">
        <v>0</v>
      </c>
      <c r="E34" s="18">
        <v>0</v>
      </c>
      <c r="F34" s="18">
        <v>0</v>
      </c>
      <c r="G34" s="18">
        <v>31.5</v>
      </c>
      <c r="H34" s="18">
        <v>35.6</v>
      </c>
      <c r="I34" s="18">
        <v>64.900000000000006</v>
      </c>
      <c r="J34" s="18">
        <v>126</v>
      </c>
      <c r="K34" s="19">
        <v>142</v>
      </c>
      <c r="L34" s="18">
        <v>145.5</v>
      </c>
      <c r="M34" s="18">
        <v>74.3</v>
      </c>
      <c r="N34" s="18">
        <v>27.2</v>
      </c>
      <c r="O34" s="18">
        <v>0</v>
      </c>
    </row>
    <row r="35" spans="1:18" ht="14.25" customHeight="1">
      <c r="A35" s="86" t="s">
        <v>18</v>
      </c>
      <c r="B35" s="83">
        <v>0</v>
      </c>
      <c r="C35" s="65" t="s">
        <v>8</v>
      </c>
      <c r="D35" s="20">
        <v>0</v>
      </c>
      <c r="E35" s="21">
        <v>0</v>
      </c>
      <c r="F35" s="21">
        <v>0</v>
      </c>
      <c r="G35" s="21">
        <v>12.451359405734015</v>
      </c>
      <c r="H35" s="21">
        <v>15.014104610507378</v>
      </c>
      <c r="I35" s="21">
        <v>18.7417249904206</v>
      </c>
      <c r="J35" s="21">
        <v>35.650708376050005</v>
      </c>
      <c r="K35" s="16">
        <v>39.277827729478489</v>
      </c>
      <c r="L35" s="21">
        <v>39.432815436335652</v>
      </c>
      <c r="M35" s="21">
        <v>26.532691621757955</v>
      </c>
      <c r="N35" s="21">
        <v>16.395181056238528</v>
      </c>
      <c r="O35" s="21">
        <v>0</v>
      </c>
    </row>
    <row r="36" spans="1:18">
      <c r="A36" s="87"/>
      <c r="B36" s="84"/>
      <c r="C36" s="65" t="s">
        <v>9</v>
      </c>
      <c r="D36" s="20">
        <v>0</v>
      </c>
      <c r="E36" s="21">
        <v>0</v>
      </c>
      <c r="F36" s="21">
        <v>0</v>
      </c>
      <c r="G36" s="21">
        <v>0</v>
      </c>
      <c r="H36" s="21">
        <v>2.398790819404065</v>
      </c>
      <c r="I36" s="21">
        <v>3.9366500444663699</v>
      </c>
      <c r="J36" s="21">
        <v>6.1439416407388405</v>
      </c>
      <c r="K36" s="16">
        <v>6.2686170786581945</v>
      </c>
      <c r="L36" s="21">
        <v>5.4864058205971507</v>
      </c>
      <c r="M36" s="21">
        <v>2.8811257697246964</v>
      </c>
      <c r="N36" s="21">
        <v>0</v>
      </c>
      <c r="O36" s="21">
        <v>0</v>
      </c>
    </row>
    <row r="37" spans="1:18">
      <c r="A37" s="87"/>
      <c r="B37" s="84"/>
      <c r="C37" s="65" t="s">
        <v>10</v>
      </c>
      <c r="D37" s="20">
        <v>0</v>
      </c>
      <c r="E37" s="21">
        <v>0</v>
      </c>
      <c r="F37" s="21">
        <v>0</v>
      </c>
      <c r="G37" s="21">
        <v>0</v>
      </c>
      <c r="H37" s="21">
        <v>0.39797295194993482</v>
      </c>
      <c r="I37" s="21">
        <v>0.74465710633637516</v>
      </c>
      <c r="J37" s="21">
        <v>1.2624442976001711</v>
      </c>
      <c r="K37" s="16">
        <v>1.0254892720401287</v>
      </c>
      <c r="L37" s="21">
        <v>0.88689887347512408</v>
      </c>
      <c r="M37" s="21">
        <v>0</v>
      </c>
      <c r="N37" s="21">
        <v>0</v>
      </c>
      <c r="O37" s="21">
        <v>0</v>
      </c>
    </row>
    <row r="38" spans="1:18">
      <c r="A38" s="88"/>
      <c r="B38" s="85"/>
      <c r="C38" s="65" t="s">
        <v>11</v>
      </c>
      <c r="D38" s="22">
        <v>0</v>
      </c>
      <c r="E38" s="23">
        <v>0</v>
      </c>
      <c r="F38" s="23">
        <v>0</v>
      </c>
      <c r="G38" s="23">
        <v>12.4</v>
      </c>
      <c r="H38" s="23">
        <v>17.8</v>
      </c>
      <c r="I38" s="23">
        <v>23.4</v>
      </c>
      <c r="J38" s="23">
        <v>43</v>
      </c>
      <c r="K38" s="19">
        <v>46.6</v>
      </c>
      <c r="L38" s="23">
        <v>46</v>
      </c>
      <c r="M38" s="23">
        <v>29.4</v>
      </c>
      <c r="N38" s="23">
        <v>16.399999999999999</v>
      </c>
      <c r="O38" s="23">
        <v>0</v>
      </c>
      <c r="Q38" s="45"/>
      <c r="R38" s="45"/>
    </row>
    <row r="39" spans="1:18">
      <c r="A39" s="111" t="s">
        <v>31</v>
      </c>
      <c r="B39" s="112"/>
      <c r="C39" s="66" t="s">
        <v>8</v>
      </c>
      <c r="D39" s="24">
        <v>377.93</v>
      </c>
      <c r="E39" s="24">
        <v>407.35</v>
      </c>
      <c r="F39" s="24">
        <v>383.09</v>
      </c>
      <c r="G39" s="24">
        <v>437.42</v>
      </c>
      <c r="H39" s="24">
        <v>437.91</v>
      </c>
      <c r="I39" s="24">
        <v>465.36</v>
      </c>
      <c r="J39" s="24">
        <v>519.74</v>
      </c>
      <c r="K39" s="19">
        <v>555.11</v>
      </c>
      <c r="L39" s="24">
        <v>564.55999999999995</v>
      </c>
      <c r="M39" s="24">
        <v>489.42</v>
      </c>
      <c r="N39" s="24">
        <v>439.01</v>
      </c>
      <c r="O39" s="24">
        <v>355.79</v>
      </c>
    </row>
    <row r="40" spans="1:18">
      <c r="A40" s="113"/>
      <c r="B40" s="114"/>
      <c r="C40" s="66" t="s">
        <v>9</v>
      </c>
      <c r="D40" s="24">
        <v>80.03</v>
      </c>
      <c r="E40" s="24">
        <v>81.28</v>
      </c>
      <c r="F40" s="24">
        <v>75.94</v>
      </c>
      <c r="G40" s="24">
        <v>91.49</v>
      </c>
      <c r="H40" s="24">
        <v>105.33</v>
      </c>
      <c r="I40" s="24">
        <v>126.17</v>
      </c>
      <c r="J40" s="24">
        <v>131.19</v>
      </c>
      <c r="K40" s="19">
        <v>134.52000000000001</v>
      </c>
      <c r="L40" s="24">
        <v>122.29</v>
      </c>
      <c r="M40" s="24">
        <v>99.52</v>
      </c>
      <c r="N40" s="24">
        <v>90.71</v>
      </c>
      <c r="O40" s="24">
        <v>80.09</v>
      </c>
    </row>
    <row r="41" spans="1:18">
      <c r="A41" s="113"/>
      <c r="B41" s="114"/>
      <c r="C41" s="66" t="s">
        <v>10</v>
      </c>
      <c r="D41" s="24">
        <v>71.55</v>
      </c>
      <c r="E41" s="24">
        <v>76.430000000000007</v>
      </c>
      <c r="F41" s="24">
        <v>75.02</v>
      </c>
      <c r="G41" s="24">
        <v>94.66</v>
      </c>
      <c r="H41" s="24">
        <v>94.06</v>
      </c>
      <c r="I41" s="24">
        <v>97.66</v>
      </c>
      <c r="J41" s="24">
        <v>100.72</v>
      </c>
      <c r="K41" s="19">
        <v>98.7</v>
      </c>
      <c r="L41" s="24">
        <v>106.56</v>
      </c>
      <c r="M41" s="24">
        <v>97.55</v>
      </c>
      <c r="N41" s="24">
        <v>91.4</v>
      </c>
      <c r="O41" s="24">
        <v>83.03</v>
      </c>
    </row>
    <row r="42" spans="1:18">
      <c r="A42" s="115"/>
      <c r="B42" s="116"/>
      <c r="C42" s="66" t="s">
        <v>11</v>
      </c>
      <c r="D42" s="24">
        <f>SUM(D10,D14,D18,D22,D26,D30,D34,D38)</f>
        <v>529.50000000000011</v>
      </c>
      <c r="E42" s="24">
        <f t="shared" ref="E42:O42" si="0">SUM(E10,E14,E18,E22,E26,E30,E34,E38)</f>
        <v>565.10000000000014</v>
      </c>
      <c r="F42" s="24">
        <f t="shared" si="0"/>
        <v>534</v>
      </c>
      <c r="G42" s="24">
        <f t="shared" si="0"/>
        <v>623.5</v>
      </c>
      <c r="H42" s="24">
        <f t="shared" si="0"/>
        <v>637.29999999999995</v>
      </c>
      <c r="I42" s="24">
        <f t="shared" si="0"/>
        <v>689.19999999999982</v>
      </c>
      <c r="J42" s="24">
        <f t="shared" si="0"/>
        <v>751.5999999999998</v>
      </c>
      <c r="K42" s="19">
        <f t="shared" si="0"/>
        <v>788.3</v>
      </c>
      <c r="L42" s="24">
        <f t="shared" si="0"/>
        <v>793.6</v>
      </c>
      <c r="M42" s="24">
        <f t="shared" si="0"/>
        <v>686.49999999999977</v>
      </c>
      <c r="N42" s="24">
        <f t="shared" si="0"/>
        <v>620.9</v>
      </c>
      <c r="O42" s="24">
        <f t="shared" si="0"/>
        <v>518.90000000000009</v>
      </c>
    </row>
    <row r="43" spans="1:18">
      <c r="A43" s="25"/>
      <c r="B43" s="26"/>
      <c r="C43" s="26"/>
      <c r="D43" s="27"/>
      <c r="E43" s="27"/>
      <c r="F43" s="27"/>
      <c r="G43" s="27"/>
      <c r="H43" s="27"/>
      <c r="I43" s="27"/>
      <c r="J43" s="27"/>
      <c r="K43" s="28"/>
      <c r="L43" s="27"/>
      <c r="M43" s="27"/>
      <c r="N43" s="27"/>
      <c r="O43" s="27"/>
    </row>
    <row r="44" spans="1:18" s="56" customFormat="1" ht="31">
      <c r="A44" s="50" t="s">
        <v>20</v>
      </c>
      <c r="B44" s="51" t="s">
        <v>5</v>
      </c>
      <c r="C44" s="51" t="s">
        <v>6</v>
      </c>
      <c r="D44" s="52">
        <v>44580</v>
      </c>
      <c r="E44" s="53">
        <v>44611</v>
      </c>
      <c r="F44" s="53">
        <v>44639</v>
      </c>
      <c r="G44" s="53">
        <v>44670</v>
      </c>
      <c r="H44" s="53">
        <v>44700</v>
      </c>
      <c r="I44" s="53">
        <v>44731</v>
      </c>
      <c r="J44" s="53">
        <v>44761</v>
      </c>
      <c r="K44" s="53">
        <v>44792</v>
      </c>
      <c r="L44" s="53">
        <v>44823</v>
      </c>
      <c r="M44" s="53">
        <v>44853</v>
      </c>
      <c r="N44" s="53">
        <v>44884</v>
      </c>
      <c r="O44" s="53">
        <v>44914</v>
      </c>
    </row>
    <row r="45" spans="1:18" ht="17.25" customHeight="1">
      <c r="A45" s="80" t="s">
        <v>29</v>
      </c>
      <c r="B45" s="77">
        <v>0</v>
      </c>
      <c r="C45" s="64" t="s">
        <v>8</v>
      </c>
      <c r="D45" s="29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1">
        <v>0</v>
      </c>
      <c r="L45" s="30">
        <v>0</v>
      </c>
      <c r="M45" s="30">
        <v>0</v>
      </c>
      <c r="N45" s="30">
        <v>0</v>
      </c>
      <c r="O45" s="30">
        <v>0</v>
      </c>
    </row>
    <row r="46" spans="1:18">
      <c r="A46" s="81"/>
      <c r="B46" s="78"/>
      <c r="C46" s="64" t="s">
        <v>9</v>
      </c>
      <c r="D46" s="29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1">
        <v>0</v>
      </c>
      <c r="L46" s="30">
        <v>0</v>
      </c>
      <c r="M46" s="30">
        <v>0</v>
      </c>
      <c r="N46" s="30">
        <v>0</v>
      </c>
      <c r="O46" s="30">
        <v>0</v>
      </c>
    </row>
    <row r="47" spans="1:18">
      <c r="A47" s="81"/>
      <c r="B47" s="78"/>
      <c r="C47" s="64" t="s">
        <v>10</v>
      </c>
      <c r="D47" s="29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1">
        <v>0</v>
      </c>
      <c r="L47" s="30">
        <v>0</v>
      </c>
      <c r="M47" s="30">
        <v>0</v>
      </c>
      <c r="N47" s="30">
        <v>0</v>
      </c>
      <c r="O47" s="30">
        <v>0</v>
      </c>
    </row>
    <row r="48" spans="1:18" ht="16" customHeight="1">
      <c r="A48" s="82"/>
      <c r="B48" s="79"/>
      <c r="C48" s="64" t="s">
        <v>11</v>
      </c>
      <c r="D48" s="32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4">
        <v>0</v>
      </c>
      <c r="L48" s="33">
        <v>0</v>
      </c>
      <c r="M48" s="33">
        <v>0</v>
      </c>
      <c r="N48" s="33">
        <v>0</v>
      </c>
      <c r="O48" s="33">
        <v>0</v>
      </c>
    </row>
    <row r="49" spans="1:15">
      <c r="A49" s="86" t="s">
        <v>22</v>
      </c>
      <c r="B49" s="83">
        <v>0</v>
      </c>
      <c r="C49" s="65" t="s">
        <v>8</v>
      </c>
      <c r="D49" s="35">
        <v>7.0829249880376484</v>
      </c>
      <c r="E49" s="36">
        <v>7.0814711691242662</v>
      </c>
      <c r="F49" s="36">
        <v>7.126575194279785</v>
      </c>
      <c r="G49" s="36">
        <v>7.7099524681308962</v>
      </c>
      <c r="H49" s="36">
        <v>7.8722082093714834</v>
      </c>
      <c r="I49" s="36">
        <v>7.6082948696887014</v>
      </c>
      <c r="J49" s="36">
        <v>7.5786684594616629</v>
      </c>
      <c r="K49" s="31">
        <v>7.6765483407950335</v>
      </c>
      <c r="L49" s="36">
        <v>7.6661112517477425</v>
      </c>
      <c r="M49" s="36">
        <v>8.1387841040162705</v>
      </c>
      <c r="N49" s="36">
        <v>7.3073578658342599</v>
      </c>
      <c r="O49" s="36">
        <v>7.0804448407378811</v>
      </c>
    </row>
    <row r="50" spans="1:15">
      <c r="A50" s="87"/>
      <c r="B50" s="84"/>
      <c r="C50" s="130" t="s">
        <v>9</v>
      </c>
      <c r="D50" s="171" t="s">
        <v>40</v>
      </c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5"/>
    </row>
    <row r="51" spans="1:15">
      <c r="A51" s="87"/>
      <c r="B51" s="84"/>
      <c r="C51" s="130" t="s">
        <v>10</v>
      </c>
      <c r="D51" s="206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8"/>
    </row>
    <row r="52" spans="1:15" ht="15" customHeight="1">
      <c r="A52" s="88"/>
      <c r="B52" s="85"/>
      <c r="C52" s="65" t="s">
        <v>11</v>
      </c>
      <c r="D52" s="37">
        <v>8.1</v>
      </c>
      <c r="E52" s="37">
        <v>8.1</v>
      </c>
      <c r="F52" s="37">
        <v>8.1</v>
      </c>
      <c r="G52" s="38">
        <v>8.8000000000000007</v>
      </c>
      <c r="H52" s="38">
        <v>9</v>
      </c>
      <c r="I52" s="38">
        <v>8.6999999999999993</v>
      </c>
      <c r="J52" s="38">
        <v>8.6</v>
      </c>
      <c r="K52" s="34">
        <v>8.6999999999999993</v>
      </c>
      <c r="L52" s="38">
        <v>8.6999999999999993</v>
      </c>
      <c r="M52" s="38">
        <v>9.3000000000000007</v>
      </c>
      <c r="N52" s="38">
        <v>8.3000000000000007</v>
      </c>
      <c r="O52" s="38">
        <v>8.1</v>
      </c>
    </row>
    <row r="53" spans="1:15">
      <c r="A53" s="80" t="s">
        <v>23</v>
      </c>
      <c r="B53" s="77">
        <v>0</v>
      </c>
      <c r="C53" s="64" t="s">
        <v>8</v>
      </c>
      <c r="D53" s="29">
        <v>0.11213958740234417</v>
      </c>
      <c r="E53" s="30">
        <v>6.8841094970703051E-2</v>
      </c>
      <c r="F53" s="30">
        <v>0.25170776367187475</v>
      </c>
      <c r="G53" s="30">
        <v>0.29913013610839878</v>
      </c>
      <c r="H53" s="30">
        <v>0.26146243286132725</v>
      </c>
      <c r="I53" s="30">
        <v>0.65359335937499985</v>
      </c>
      <c r="J53" s="30">
        <v>-3.4014404296875078E-2</v>
      </c>
      <c r="K53" s="31">
        <v>-0.20471381835937522</v>
      </c>
      <c r="L53" s="30">
        <v>-0.35522830352783219</v>
      </c>
      <c r="M53" s="30">
        <v>0.24254168701171891</v>
      </c>
      <c r="N53" s="30">
        <v>6.5563479614258041E-2</v>
      </c>
      <c r="O53" s="30">
        <v>1.071639404296878E-2</v>
      </c>
    </row>
    <row r="54" spans="1:15">
      <c r="A54" s="81"/>
      <c r="B54" s="78"/>
      <c r="C54" s="130" t="s">
        <v>9</v>
      </c>
      <c r="D54" s="177" t="s">
        <v>40</v>
      </c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4"/>
    </row>
    <row r="55" spans="1:15">
      <c r="A55" s="81"/>
      <c r="B55" s="78"/>
      <c r="C55" s="130" t="s">
        <v>10</v>
      </c>
      <c r="D55" s="185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7"/>
    </row>
    <row r="56" spans="1:15" ht="14.25" customHeight="1">
      <c r="A56" s="82"/>
      <c r="B56" s="79"/>
      <c r="C56" s="64" t="s">
        <v>11</v>
      </c>
      <c r="D56" s="32">
        <v>0.1</v>
      </c>
      <c r="E56" s="33">
        <v>0.1</v>
      </c>
      <c r="F56" s="33">
        <v>0.2</v>
      </c>
      <c r="G56" s="33">
        <v>0.3</v>
      </c>
      <c r="H56" s="33">
        <v>0.3</v>
      </c>
      <c r="I56" s="33">
        <v>0.6</v>
      </c>
      <c r="J56" s="33">
        <v>0</v>
      </c>
      <c r="K56" s="34">
        <v>-0.2</v>
      </c>
      <c r="L56" s="33">
        <v>-0.3</v>
      </c>
      <c r="M56" s="33">
        <v>0.2</v>
      </c>
      <c r="N56" s="33">
        <v>0.1</v>
      </c>
      <c r="O56" s="33">
        <v>0</v>
      </c>
    </row>
    <row r="57" spans="1:15" ht="18" customHeight="1">
      <c r="A57" s="69" t="s">
        <v>32</v>
      </c>
      <c r="B57" s="70"/>
      <c r="C57" s="66" t="s">
        <v>8</v>
      </c>
      <c r="D57" s="40">
        <f t="shared" ref="D57:O59" si="1">SUM(D45,D49,D53)</f>
        <v>7.1950645754399929</v>
      </c>
      <c r="E57" s="40">
        <f t="shared" si="1"/>
        <v>7.1503122640949694</v>
      </c>
      <c r="F57" s="40">
        <f t="shared" si="1"/>
        <v>7.3782829579516598</v>
      </c>
      <c r="G57" s="40">
        <f t="shared" si="1"/>
        <v>8.0090826042392944</v>
      </c>
      <c r="H57" s="40">
        <f t="shared" si="1"/>
        <v>8.1336706422328113</v>
      </c>
      <c r="I57" s="40">
        <f t="shared" si="1"/>
        <v>8.2618882290637004</v>
      </c>
      <c r="J57" s="40">
        <f t="shared" si="1"/>
        <v>7.5446540551647878</v>
      </c>
      <c r="K57" s="34">
        <f t="shared" si="1"/>
        <v>7.4718345224356586</v>
      </c>
      <c r="L57" s="40">
        <f t="shared" si="1"/>
        <v>7.31088294821991</v>
      </c>
      <c r="M57" s="40">
        <f t="shared" si="1"/>
        <v>8.3813257910279901</v>
      </c>
      <c r="N57" s="40">
        <f t="shared" si="1"/>
        <v>7.3729213454485176</v>
      </c>
      <c r="O57" s="40">
        <f t="shared" si="1"/>
        <v>7.0911612347808495</v>
      </c>
    </row>
    <row r="58" spans="1:15">
      <c r="A58" s="71"/>
      <c r="B58" s="72"/>
      <c r="C58" s="66" t="s">
        <v>9</v>
      </c>
      <c r="D58" s="40">
        <v>0.23</v>
      </c>
      <c r="E58" s="40">
        <v>0.23</v>
      </c>
      <c r="F58" s="40">
        <v>0.23</v>
      </c>
      <c r="G58" s="40">
        <v>0.25</v>
      </c>
      <c r="H58" s="40">
        <v>0.26</v>
      </c>
      <c r="I58" s="40">
        <v>0.26</v>
      </c>
      <c r="J58" s="40">
        <v>0.28000000000000003</v>
      </c>
      <c r="K58" s="34">
        <v>0.28999999999999998</v>
      </c>
      <c r="L58" s="40">
        <v>0.28999999999999998</v>
      </c>
      <c r="M58" s="40">
        <v>0.26</v>
      </c>
      <c r="N58" s="40">
        <v>0.24</v>
      </c>
      <c r="O58" s="40">
        <v>0.23</v>
      </c>
    </row>
    <row r="59" spans="1:15">
      <c r="A59" s="71"/>
      <c r="B59" s="72"/>
      <c r="C59" s="66" t="s">
        <v>10</v>
      </c>
      <c r="D59" s="40">
        <v>0.75</v>
      </c>
      <c r="E59" s="40">
        <v>75</v>
      </c>
      <c r="F59" s="40">
        <v>0.76</v>
      </c>
      <c r="G59" s="40">
        <v>0.82</v>
      </c>
      <c r="H59" s="40" t="s">
        <v>44</v>
      </c>
      <c r="I59" s="40">
        <v>0.8</v>
      </c>
      <c r="J59" s="40">
        <v>0.79</v>
      </c>
      <c r="K59" s="34">
        <v>0.8</v>
      </c>
      <c r="L59" s="40">
        <v>0.8</v>
      </c>
      <c r="M59" s="40">
        <v>0.86</v>
      </c>
      <c r="N59" s="40">
        <v>0.78</v>
      </c>
      <c r="O59" s="40">
        <v>0.75</v>
      </c>
    </row>
    <row r="60" spans="1:15" ht="18" customHeight="1">
      <c r="A60" s="73"/>
      <c r="B60" s="74"/>
      <c r="C60" s="66" t="s">
        <v>11</v>
      </c>
      <c r="D60" s="40">
        <f>SUM(D48,D52,D56)</f>
        <v>8.1999999999999993</v>
      </c>
      <c r="E60" s="40">
        <f t="shared" ref="E60:O60" si="2">SUM(E48,E52,E56)</f>
        <v>8.1999999999999993</v>
      </c>
      <c r="F60" s="40">
        <f t="shared" si="2"/>
        <v>8.2999999999999989</v>
      </c>
      <c r="G60" s="40">
        <f t="shared" si="2"/>
        <v>9.1000000000000014</v>
      </c>
      <c r="H60" s="40">
        <f t="shared" si="2"/>
        <v>9.3000000000000007</v>
      </c>
      <c r="I60" s="40">
        <f t="shared" si="2"/>
        <v>9.2999999999999989</v>
      </c>
      <c r="J60" s="40">
        <f t="shared" si="2"/>
        <v>8.6</v>
      </c>
      <c r="K60" s="34">
        <f t="shared" si="2"/>
        <v>8.5</v>
      </c>
      <c r="L60" s="40">
        <f t="shared" si="2"/>
        <v>8.3999999999999986</v>
      </c>
      <c r="M60" s="40">
        <f t="shared" si="2"/>
        <v>9.5</v>
      </c>
      <c r="N60" s="40">
        <f t="shared" si="2"/>
        <v>8.4</v>
      </c>
      <c r="O60" s="40">
        <f t="shared" si="2"/>
        <v>8.1</v>
      </c>
    </row>
    <row r="61" spans="1:15">
      <c r="A61" s="8"/>
      <c r="B61" s="9"/>
      <c r="C61" s="9"/>
      <c r="D61" s="10"/>
      <c r="E61" s="10"/>
      <c r="F61" s="10"/>
      <c r="G61" s="10"/>
      <c r="H61" s="10"/>
      <c r="I61" s="10"/>
      <c r="J61" s="10"/>
      <c r="K61" s="11"/>
      <c r="L61" s="10"/>
      <c r="M61" s="10"/>
      <c r="N61" s="10"/>
      <c r="O61" s="10"/>
    </row>
    <row r="62" spans="1:15">
      <c r="A62" s="75" t="s">
        <v>33</v>
      </c>
      <c r="B62" s="76"/>
      <c r="C62" s="41"/>
      <c r="D62" s="12">
        <f>SUM(D42,D60)</f>
        <v>537.70000000000016</v>
      </c>
      <c r="E62" s="12">
        <f t="shared" ref="E62:O62" si="3">SUM(E42,E60)</f>
        <v>573.30000000000018</v>
      </c>
      <c r="F62" s="12">
        <f t="shared" si="3"/>
        <v>542.29999999999995</v>
      </c>
      <c r="G62" s="12">
        <f t="shared" si="3"/>
        <v>632.6</v>
      </c>
      <c r="H62" s="12">
        <f t="shared" si="3"/>
        <v>646.59999999999991</v>
      </c>
      <c r="I62" s="12">
        <f t="shared" si="3"/>
        <v>698.49999999999977</v>
      </c>
      <c r="J62" s="12">
        <f t="shared" si="3"/>
        <v>760.19999999999982</v>
      </c>
      <c r="K62" s="13">
        <f t="shared" si="3"/>
        <v>796.8</v>
      </c>
      <c r="L62" s="12">
        <f t="shared" si="3"/>
        <v>802</v>
      </c>
      <c r="M62" s="12">
        <f t="shared" si="3"/>
        <v>695.99999999999977</v>
      </c>
      <c r="N62" s="12">
        <f t="shared" si="3"/>
        <v>629.29999999999995</v>
      </c>
      <c r="O62" s="12">
        <f t="shared" si="3"/>
        <v>527.00000000000011</v>
      </c>
    </row>
  </sheetData>
  <mergeCells count="38">
    <mergeCell ref="H25:M25"/>
    <mergeCell ref="D50:O51"/>
    <mergeCell ref="D54:O55"/>
    <mergeCell ref="D7:O8"/>
    <mergeCell ref="D12:O13"/>
    <mergeCell ref="H19:M19"/>
    <mergeCell ref="H21:M21"/>
    <mergeCell ref="H23:M23"/>
    <mergeCell ref="A62:B62"/>
    <mergeCell ref="A39:B42"/>
    <mergeCell ref="A57:B60"/>
    <mergeCell ref="A53:A56"/>
    <mergeCell ref="A49:A52"/>
    <mergeCell ref="A45:A48"/>
    <mergeCell ref="B45:B48"/>
    <mergeCell ref="B49:B52"/>
    <mergeCell ref="B53:B56"/>
    <mergeCell ref="A19:A22"/>
    <mergeCell ref="A23:A26"/>
    <mergeCell ref="A27:A30"/>
    <mergeCell ref="A31:A34"/>
    <mergeCell ref="B7:B10"/>
    <mergeCell ref="A1:O1"/>
    <mergeCell ref="A2:O2"/>
    <mergeCell ref="A35:A38"/>
    <mergeCell ref="B35:B38"/>
    <mergeCell ref="B11:B14"/>
    <mergeCell ref="B15:B18"/>
    <mergeCell ref="B19:B22"/>
    <mergeCell ref="B23:B26"/>
    <mergeCell ref="A3:O3"/>
    <mergeCell ref="A4:O4"/>
    <mergeCell ref="A5:O5"/>
    <mergeCell ref="B27:B30"/>
    <mergeCell ref="B31:B34"/>
    <mergeCell ref="A7:A10"/>
    <mergeCell ref="A11:A14"/>
    <mergeCell ref="A15:A18"/>
  </mergeCells>
  <printOptions horizontalCentered="1"/>
  <pageMargins left="0" right="0" top="1" bottom="0.5" header="0.25" footer="0.25"/>
  <pageSetup scale="58" fitToHeight="10" orientation="landscape" horizontalDpi="4294967292" verticalDpi="4294967292"/>
  <headerFooter>
    <oddHeader xml:space="preserve">&amp;C&amp;9&amp;KFF0000- CONFIDENTIAL -
Protected Materials Pursuant to CPUC Decisions and Applicable Law  as described in Accompanying Declaration
- PUBLIC DISCLOSURE RESTRICTED - 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62"/>
  <sheetViews>
    <sheetView topLeftCell="A23" workbookViewId="0">
      <selection activeCell="G68" sqref="G68"/>
    </sheetView>
  </sheetViews>
  <sheetFormatPr baseColWidth="10" defaultColWidth="11" defaultRowHeight="15" x14ac:dyDescent="0"/>
  <cols>
    <col min="1" max="1" width="50.6640625" customWidth="1"/>
    <col min="2" max="2" width="11.33203125" customWidth="1"/>
    <col min="3" max="3" width="27.5" customWidth="1"/>
    <col min="4" max="15" width="11" customWidth="1"/>
  </cols>
  <sheetData>
    <row r="1" spans="1:15">
      <c r="A1" s="67" t="s">
        <v>42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3.75" customHeight="1">
      <c r="A3" s="68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>
      <c r="A5" s="1" t="s">
        <v>27</v>
      </c>
      <c r="B5" s="1" t="s">
        <v>28</v>
      </c>
      <c r="C5" s="2"/>
      <c r="D5" s="57"/>
      <c r="E5" s="57"/>
      <c r="F5" s="57"/>
      <c r="G5" s="57"/>
      <c r="H5" s="57"/>
      <c r="I5" s="57"/>
      <c r="J5" s="57"/>
      <c r="K5" s="3"/>
      <c r="L5" s="57"/>
      <c r="M5" s="57"/>
      <c r="N5" s="57"/>
      <c r="O5" s="57"/>
    </row>
    <row r="6" spans="1:15" s="56" customFormat="1">
      <c r="A6" s="50" t="s">
        <v>4</v>
      </c>
      <c r="B6" s="51" t="s">
        <v>5</v>
      </c>
      <c r="C6" s="51" t="s">
        <v>6</v>
      </c>
      <c r="D6" s="52">
        <v>44580</v>
      </c>
      <c r="E6" s="53">
        <v>44611</v>
      </c>
      <c r="F6" s="53">
        <v>44639</v>
      </c>
      <c r="G6" s="53">
        <v>44670</v>
      </c>
      <c r="H6" s="53">
        <v>44700</v>
      </c>
      <c r="I6" s="53">
        <v>44731</v>
      </c>
      <c r="J6" s="53">
        <v>44761</v>
      </c>
      <c r="K6" s="53">
        <v>44792</v>
      </c>
      <c r="L6" s="53">
        <v>44823</v>
      </c>
      <c r="M6" s="53">
        <v>44853</v>
      </c>
      <c r="N6" s="53">
        <v>44884</v>
      </c>
      <c r="O6" s="53">
        <v>44914</v>
      </c>
    </row>
    <row r="7" spans="1:15">
      <c r="A7" s="103" t="s">
        <v>7</v>
      </c>
      <c r="B7" s="106">
        <v>1</v>
      </c>
      <c r="C7" s="130" t="s">
        <v>8</v>
      </c>
      <c r="D7" s="194" t="s">
        <v>40</v>
      </c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6"/>
    </row>
    <row r="8" spans="1:15">
      <c r="A8" s="104"/>
      <c r="B8" s="107"/>
      <c r="C8" s="130" t="s">
        <v>9</v>
      </c>
      <c r="D8" s="197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9"/>
    </row>
    <row r="9" spans="1:15">
      <c r="A9" s="104"/>
      <c r="B9" s="107"/>
      <c r="C9" s="64" t="s">
        <v>10</v>
      </c>
      <c r="D9" s="14">
        <f>'SCE 2022 DR Allocations'!D9*'SCE 2022 DR Allocatons w.DLF'!$B$5</f>
        <v>47.509706152000007</v>
      </c>
      <c r="E9" s="15">
        <f>'SCE 2022 DR Allocations'!E9*'SCE 2022 DR Allocatons w.DLF'!$B$5</f>
        <v>53.4335144</v>
      </c>
      <c r="F9" s="15">
        <f>'SCE 2022 DR Allocations'!F9*'SCE 2022 DR Allocatons w.DLF'!$B$5</f>
        <v>54.160769888000011</v>
      </c>
      <c r="G9" s="15">
        <f>'SCE 2022 DR Allocations'!G9*'SCE 2022 DR Allocatons w.DLF'!$B$5</f>
        <v>60.385055440000002</v>
      </c>
      <c r="H9" s="15">
        <f>'SCE 2022 DR Allocations'!H9*'SCE 2022 DR Allocatons w.DLF'!$B$5</f>
        <v>62.859734928000016</v>
      </c>
      <c r="I9" s="15">
        <f>'SCE 2022 DR Allocations'!I9*'SCE 2022 DR Allocatons w.DLF'!$B$5</f>
        <v>59.860996096000008</v>
      </c>
      <c r="J9" s="15">
        <f>'SCE 2022 DR Allocations'!J9*'SCE 2022 DR Allocatons w.DLF'!$B$5</f>
        <v>63.549293832000011</v>
      </c>
      <c r="K9" s="16">
        <f>'SCE 2022 DR Allocations'!K9*'SCE 2022 DR Allocatons w.DLF'!$B$5</f>
        <v>58.160599752000003</v>
      </c>
      <c r="L9" s="15">
        <f>'SCE 2022 DR Allocations'!L9*'SCE 2022 DR Allocatons w.DLF'!$B$5</f>
        <v>62.901335240000009</v>
      </c>
      <c r="M9" s="15">
        <f>'SCE 2022 DR Allocations'!M9*'SCE 2022 DR Allocatons w.DLF'!$B$5</f>
        <v>68.320230488000007</v>
      </c>
      <c r="N9" s="15">
        <f>'SCE 2022 DR Allocations'!N9*'SCE 2022 DR Allocatons w.DLF'!$B$5</f>
        <v>68.29507360800001</v>
      </c>
      <c r="O9" s="15">
        <f>'SCE 2022 DR Allocations'!O9*'SCE 2022 DR Allocatons w.DLF'!$B$5</f>
        <v>56.205595984000013</v>
      </c>
    </row>
    <row r="10" spans="1:15">
      <c r="A10" s="105"/>
      <c r="B10" s="108"/>
      <c r="C10" s="64" t="s">
        <v>11</v>
      </c>
      <c r="D10" s="17">
        <f>'SCE 2022 DR Allocations'!D10*'SCE 2022 DR Allocatons w.DLF'!$B$5</f>
        <v>155.58959999999999</v>
      </c>
      <c r="E10" s="18">
        <f>'SCE 2022 DR Allocations'!E10*'SCE 2022 DR Allocatons w.DLF'!$B$5</f>
        <v>168.39400000000001</v>
      </c>
      <c r="F10" s="18">
        <f>'SCE 2022 DR Allocations'!F10*'SCE 2022 DR Allocatons w.DLF'!$B$5</f>
        <v>155.69720000000001</v>
      </c>
      <c r="G10" s="18">
        <f>'SCE 2022 DR Allocations'!G10*'SCE 2022 DR Allocatons w.DLF'!$B$5</f>
        <v>168.60919999999999</v>
      </c>
      <c r="H10" s="18">
        <f>'SCE 2022 DR Allocations'!H10*'SCE 2022 DR Allocatons w.DLF'!$B$5</f>
        <v>177.32480000000001</v>
      </c>
      <c r="I10" s="18">
        <f>'SCE 2022 DR Allocations'!I10*'SCE 2022 DR Allocatons w.DLF'!$B$5</f>
        <v>179.7996</v>
      </c>
      <c r="J10" s="18">
        <f>'SCE 2022 DR Allocations'!J10*'SCE 2022 DR Allocatons w.DLF'!$B$5</f>
        <v>179.36920000000001</v>
      </c>
      <c r="K10" s="19">
        <f>'SCE 2022 DR Allocations'!K10*'SCE 2022 DR Allocatons w.DLF'!$B$5</f>
        <v>180.87559999999999</v>
      </c>
      <c r="L10" s="18">
        <f>'SCE 2022 DR Allocations'!L10*'SCE 2022 DR Allocatons w.DLF'!$B$5</f>
        <v>180.66040000000001</v>
      </c>
      <c r="M10" s="18">
        <f>'SCE 2022 DR Allocations'!M10*'SCE 2022 DR Allocatons w.DLF'!$B$5</f>
        <v>179.7996</v>
      </c>
      <c r="N10" s="18">
        <f>'SCE 2022 DR Allocations'!N10*'SCE 2022 DR Allocatons w.DLF'!$B$5</f>
        <v>186.36320000000001</v>
      </c>
      <c r="O10" s="18">
        <f>'SCE 2022 DR Allocations'!O10*'SCE 2022 DR Allocatons w.DLF'!$B$5</f>
        <v>164.62800000000001</v>
      </c>
    </row>
    <row r="11" spans="1:15">
      <c r="A11" s="86" t="s">
        <v>12</v>
      </c>
      <c r="B11" s="83">
        <v>1</v>
      </c>
      <c r="C11" s="65" t="s">
        <v>8</v>
      </c>
      <c r="D11" s="20">
        <f>'SCE 2022 DR Allocations'!D11*'SCE 2022 DR Allocatons w.DLF'!$B$5</f>
        <v>337.66842624000003</v>
      </c>
      <c r="E11" s="21">
        <f>'SCE 2022 DR Allocations'!E11*'SCE 2022 DR Allocatons w.DLF'!$B$5</f>
        <v>364.97016160000004</v>
      </c>
      <c r="F11" s="21">
        <f>'SCE 2022 DR Allocations'!F11*'SCE 2022 DR Allocatons w.DLF'!$B$5</f>
        <v>339.64802952000002</v>
      </c>
      <c r="G11" s="21">
        <f>'SCE 2022 DR Allocations'!G11*'SCE 2022 DR Allocatons w.DLF'!$B$5</f>
        <v>342.07154736000007</v>
      </c>
      <c r="H11" s="21">
        <f>'SCE 2022 DR Allocations'!H11*'SCE 2022 DR Allocatons w.DLF'!$B$5</f>
        <v>327.72635839999998</v>
      </c>
      <c r="I11" s="21">
        <f>'SCE 2022 DR Allocations'!I11*'SCE 2022 DR Allocatons w.DLF'!$B$5</f>
        <v>336.26665648000005</v>
      </c>
      <c r="J11" s="21">
        <f>'SCE 2022 DR Allocations'!J11*'SCE 2022 DR Allocatons w.DLF'!$B$5</f>
        <v>321.13794584000004</v>
      </c>
      <c r="K11" s="16">
        <f>'SCE 2022 DR Allocations'!K11*'SCE 2022 DR Allocatons w.DLF'!$B$5</f>
        <v>332.89167487999998</v>
      </c>
      <c r="L11" s="21">
        <f>'SCE 2022 DR Allocations'!L11*'SCE 2022 DR Allocatons w.DLF'!$B$5</f>
        <v>331.53869096000005</v>
      </c>
      <c r="M11" s="21">
        <f>'SCE 2022 DR Allocations'!M11*'SCE 2022 DR Allocatons w.DLF'!$B$5</f>
        <v>329.37257384000009</v>
      </c>
      <c r="N11" s="21">
        <f>'SCE 2022 DR Allocations'!N11*'SCE 2022 DR Allocatons w.DLF'!$B$5</f>
        <v>342.68587880000007</v>
      </c>
      <c r="O11" s="21">
        <f>'SCE 2022 DR Allocations'!O11*'SCE 2022 DR Allocatons w.DLF'!$B$5</f>
        <v>314.43302399999999</v>
      </c>
    </row>
    <row r="12" spans="1:15">
      <c r="A12" s="87"/>
      <c r="B12" s="84"/>
      <c r="C12" s="130" t="s">
        <v>9</v>
      </c>
      <c r="D12" s="144" t="s">
        <v>40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6"/>
    </row>
    <row r="13" spans="1:15">
      <c r="A13" s="87"/>
      <c r="B13" s="84"/>
      <c r="C13" s="130" t="s">
        <v>10</v>
      </c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</row>
    <row r="14" spans="1:15">
      <c r="A14" s="88"/>
      <c r="B14" s="85"/>
      <c r="C14" s="65" t="s">
        <v>11</v>
      </c>
      <c r="D14" s="22">
        <f>'SCE 2022 DR Allocations'!D14*'SCE 2022 DR Allocatons w.DLF'!$B$5</f>
        <v>401.99360000000007</v>
      </c>
      <c r="E14" s="23">
        <f>'SCE 2022 DR Allocations'!E14*'SCE 2022 DR Allocatons w.DLF'!$B$5</f>
        <v>427.92520000000002</v>
      </c>
      <c r="F14" s="23">
        <f>'SCE 2022 DR Allocations'!F14*'SCE 2022 DR Allocatons w.DLF'!$B$5</f>
        <v>400.27200000000005</v>
      </c>
      <c r="G14" s="23">
        <f>'SCE 2022 DR Allocations'!G14*'SCE 2022 DR Allocatons w.DLF'!$B$5</f>
        <v>417.488</v>
      </c>
      <c r="H14" s="23">
        <f>'SCE 2022 DR Allocations'!H14*'SCE 2022 DR Allocatons w.DLF'!$B$5</f>
        <v>402.31639999999999</v>
      </c>
      <c r="I14" s="23">
        <f>'SCE 2022 DR Allocations'!I14*'SCE 2022 DR Allocatons w.DLF'!$B$5</f>
        <v>411.24720000000002</v>
      </c>
      <c r="J14" s="23">
        <f>'SCE 2022 DR Allocations'!J14*'SCE 2022 DR Allocatons w.DLF'!$B$5</f>
        <v>387.25240000000002</v>
      </c>
      <c r="K14" s="19">
        <f>'SCE 2022 DR Allocations'!K14*'SCE 2022 DR Allocatons w.DLF'!$B$5</f>
        <v>403.60760000000005</v>
      </c>
      <c r="L14" s="23">
        <f>'SCE 2022 DR Allocations'!L14*'SCE 2022 DR Allocatons w.DLF'!$B$5</f>
        <v>407.05080000000004</v>
      </c>
      <c r="M14" s="23">
        <f>'SCE 2022 DR Allocations'!M14*'SCE 2022 DR Allocatons w.DLF'!$B$5</f>
        <v>396.72120000000001</v>
      </c>
      <c r="N14" s="23">
        <f>'SCE 2022 DR Allocations'!N14*'SCE 2022 DR Allocatons w.DLF'!$B$5</f>
        <v>405.22160000000002</v>
      </c>
      <c r="O14" s="23">
        <f>'SCE 2022 DR Allocations'!O14*'SCE 2022 DR Allocatons w.DLF'!$B$5</f>
        <v>381.11920000000003</v>
      </c>
    </row>
    <row r="15" spans="1:15">
      <c r="A15" s="103" t="s">
        <v>13</v>
      </c>
      <c r="B15" s="106">
        <v>1</v>
      </c>
      <c r="C15" s="64" t="s">
        <v>8</v>
      </c>
      <c r="D15" s="14">
        <f>'SCE 2022 DR Allocations'!D15*'SCE 2022 DR Allocatons w.DLF'!$B$5</f>
        <v>3.3071550112078856</v>
      </c>
      <c r="E15" s="15">
        <f>'SCE 2022 DR Allocations'!E15*'SCE 2022 DR Allocatons w.DLF'!$B$5</f>
        <v>3.3806463542893987</v>
      </c>
      <c r="F15" s="15">
        <f>'SCE 2022 DR Allocations'!F15*'SCE 2022 DR Allocatons w.DLF'!$B$5</f>
        <v>4.1617487048263548</v>
      </c>
      <c r="G15" s="15">
        <f>'SCE 2022 DR Allocations'!G15*'SCE 2022 DR Allocatons w.DLF'!$B$5</f>
        <v>4.7745309982241828</v>
      </c>
      <c r="H15" s="15">
        <f>'SCE 2022 DR Allocations'!H15*'SCE 2022 DR Allocatons w.DLF'!$B$5</f>
        <v>4.8984922751055908</v>
      </c>
      <c r="I15" s="15">
        <f>'SCE 2022 DR Allocations'!I15*'SCE 2022 DR Allocatons w.DLF'!$B$5</f>
        <v>5.0990981459793083</v>
      </c>
      <c r="J15" s="15">
        <f>'SCE 2022 DR Allocations'!J15*'SCE 2022 DR Allocatons w.DLF'!$B$5</f>
        <v>5.2911913998381044</v>
      </c>
      <c r="K15" s="16">
        <f>'SCE 2022 DR Allocations'!K15*'SCE 2022 DR Allocatons w.DLF'!$B$5</f>
        <v>5.3382090325588996</v>
      </c>
      <c r="L15" s="15">
        <f>'SCE 2022 DR Allocations'!L15*'SCE 2022 DR Allocatons w.DLF'!$B$5</f>
        <v>5.3911901594696054</v>
      </c>
      <c r="M15" s="15">
        <f>'SCE 2022 DR Allocations'!M15*'SCE 2022 DR Allocatons w.DLF'!$B$5</f>
        <v>5.1376182515606699</v>
      </c>
      <c r="N15" s="15">
        <f>'SCE 2022 DR Allocations'!N15*'SCE 2022 DR Allocatons w.DLF'!$B$5</f>
        <v>5.0118703826275643</v>
      </c>
      <c r="O15" s="15">
        <f>'SCE 2022 DR Allocations'!O15*'SCE 2022 DR Allocatons w.DLF'!$B$5</f>
        <v>3.9921033219653319</v>
      </c>
    </row>
    <row r="16" spans="1:15">
      <c r="A16" s="104"/>
      <c r="B16" s="107"/>
      <c r="C16" s="64" t="s">
        <v>9</v>
      </c>
      <c r="D16" s="14">
        <f>'SCE 2022 DR Allocations'!D16*'SCE 2022 DR Allocatons w.DLF'!$B$5</f>
        <v>7.9231701631661231</v>
      </c>
      <c r="E16" s="15">
        <f>'SCE 2022 DR Allocations'!E16*'SCE 2022 DR Allocatons w.DLF'!$B$5</f>
        <v>7.4196247442294316</v>
      </c>
      <c r="F16" s="15">
        <f>'SCE 2022 DR Allocations'!F16*'SCE 2022 DR Allocatons w.DLF'!$B$5</f>
        <v>10.676699349551011</v>
      </c>
      <c r="G16" s="15">
        <f>'SCE 2022 DR Allocations'!G16*'SCE 2022 DR Allocatons w.DLF'!$B$5</f>
        <v>18.085897808627017</v>
      </c>
      <c r="H16" s="15">
        <f>'SCE 2022 DR Allocations'!H16*'SCE 2022 DR Allocatons w.DLF'!$B$5</f>
        <v>20.747989512884679</v>
      </c>
      <c r="I16" s="15">
        <f>'SCE 2022 DR Allocations'!I16*'SCE 2022 DR Allocatons w.DLF'!$B$5</f>
        <v>26.948379147923589</v>
      </c>
      <c r="J16" s="15">
        <f>'SCE 2022 DR Allocations'!J16*'SCE 2022 DR Allocatons w.DLF'!$B$5</f>
        <v>27.02245071570557</v>
      </c>
      <c r="K16" s="16">
        <f>'SCE 2022 DR Allocations'!K16*'SCE 2022 DR Allocatons w.DLF'!$B$5</f>
        <v>27.344309931221925</v>
      </c>
      <c r="L16" s="15">
        <f>'SCE 2022 DR Allocations'!L16*'SCE 2022 DR Allocatons w.DLF'!$B$5</f>
        <v>25.547045327552034</v>
      </c>
      <c r="M16" s="15">
        <f>'SCE 2022 DR Allocations'!M16*'SCE 2022 DR Allocatons w.DLF'!$B$5</f>
        <v>20.200704037189183</v>
      </c>
      <c r="N16" s="15">
        <f>'SCE 2022 DR Allocations'!N16*'SCE 2022 DR Allocatons w.DLF'!$B$5</f>
        <v>11.863287013303758</v>
      </c>
      <c r="O16" s="15">
        <f>'SCE 2022 DR Allocations'!O16*'SCE 2022 DR Allocatons w.DLF'!$B$5</f>
        <v>7.9485246630622104</v>
      </c>
    </row>
    <row r="17" spans="1:15">
      <c r="A17" s="104"/>
      <c r="B17" s="107"/>
      <c r="C17" s="64" t="s">
        <v>10</v>
      </c>
      <c r="D17" s="14">
        <f>'SCE 2022 DR Allocations'!D17*'SCE 2022 DR Allocatons w.DLF'!$B$5</f>
        <v>0.13656386910896304</v>
      </c>
      <c r="E17" s="15">
        <f>'SCE 2022 DR Allocations'!E17*'SCE 2022 DR Allocatons w.DLF'!$B$5</f>
        <v>0.12440355840568544</v>
      </c>
      <c r="F17" s="15">
        <f>'SCE 2022 DR Allocations'!F17*'SCE 2022 DR Allocatons w.DLF'!$B$5</f>
        <v>0.51076127655944825</v>
      </c>
      <c r="G17" s="15">
        <f>'SCE 2022 DR Allocations'!G17*'SCE 2022 DR Allocatons w.DLF'!$B$5</f>
        <v>1.7396291319653321</v>
      </c>
      <c r="H17" s="15">
        <f>'SCE 2022 DR Allocations'!H17*'SCE 2022 DR Allocatons w.DLF'!$B$5</f>
        <v>1.9888937758850096</v>
      </c>
      <c r="I17" s="15">
        <f>'SCE 2022 DR Allocations'!I17*'SCE 2022 DR Allocatons w.DLF'!$B$5</f>
        <v>2.2224174631787115</v>
      </c>
      <c r="J17" s="15">
        <f>'SCE 2022 DR Allocations'!J17*'SCE 2022 DR Allocatons w.DLF'!$B$5</f>
        <v>2.1942762994116207</v>
      </c>
      <c r="K17" s="16">
        <f>'SCE 2022 DR Allocations'!K17*'SCE 2022 DR Allocatons w.DLF'!$B$5</f>
        <v>2.1666619070617679</v>
      </c>
      <c r="L17" s="15">
        <f>'SCE 2022 DR Allocations'!L17*'SCE 2022 DR Allocatons w.DLF'!$B$5</f>
        <v>2.0423370701293946</v>
      </c>
      <c r="M17" s="15">
        <f>'SCE 2022 DR Allocations'!M17*'SCE 2022 DR Allocatons w.DLF'!$B$5</f>
        <v>1.5514659295642093</v>
      </c>
      <c r="N17" s="15">
        <f>'SCE 2022 DR Allocations'!N17*'SCE 2022 DR Allocatons w.DLF'!$B$5</f>
        <v>0.91940318611083982</v>
      </c>
      <c r="O17" s="15">
        <f>'SCE 2022 DR Allocations'!O17*'SCE 2022 DR Allocatons w.DLF'!$B$5</f>
        <v>-0.14183086513801577</v>
      </c>
    </row>
    <row r="18" spans="1:15">
      <c r="A18" s="105"/>
      <c r="B18" s="108"/>
      <c r="C18" s="64" t="s">
        <v>11</v>
      </c>
      <c r="D18" s="17">
        <f>'SCE 2022 DR Allocations'!D18*'SCE 2022 DR Allocatons w.DLF'!$B$5</f>
        <v>11.4056</v>
      </c>
      <c r="E18" s="18">
        <f>'SCE 2022 DR Allocations'!E18*'SCE 2022 DR Allocatons w.DLF'!$B$5</f>
        <v>10.975199999999999</v>
      </c>
      <c r="F18" s="18">
        <f>'SCE 2022 DR Allocations'!F18*'SCE 2022 DR Allocatons w.DLF'!$B$5</f>
        <v>15.386800000000001</v>
      </c>
      <c r="G18" s="18">
        <f>'SCE 2022 DR Allocations'!G18*'SCE 2022 DR Allocatons w.DLF'!$B$5</f>
        <v>24.6404</v>
      </c>
      <c r="H18" s="18">
        <f>'SCE 2022 DR Allocations'!H18*'SCE 2022 DR Allocatons w.DLF'!$B$5</f>
        <v>27.653200000000002</v>
      </c>
      <c r="I18" s="18">
        <f>'SCE 2022 DR Allocations'!I18*'SCE 2022 DR Allocatons w.DLF'!$B$5</f>
        <v>34.324399999999997</v>
      </c>
      <c r="J18" s="18">
        <f>'SCE 2022 DR Allocations'!J18*'SCE 2022 DR Allocatons w.DLF'!$B$5</f>
        <v>34.539600000000007</v>
      </c>
      <c r="K18" s="19">
        <f>'SCE 2022 DR Allocations'!K18*'SCE 2022 DR Allocatons w.DLF'!$B$5</f>
        <v>34.862400000000001</v>
      </c>
      <c r="L18" s="18">
        <f>'SCE 2022 DR Allocations'!L18*'SCE 2022 DR Allocatons w.DLF'!$B$5</f>
        <v>33.033200000000001</v>
      </c>
      <c r="M18" s="18">
        <f>'SCE 2022 DR Allocations'!M18*'SCE 2022 DR Allocatons w.DLF'!$B$5</f>
        <v>26.900000000000002</v>
      </c>
      <c r="N18" s="18">
        <f>'SCE 2022 DR Allocations'!N18*'SCE 2022 DR Allocatons w.DLF'!$B$5</f>
        <v>17.754000000000001</v>
      </c>
      <c r="O18" s="18">
        <f>'SCE 2022 DR Allocations'!O18*'SCE 2022 DR Allocatons w.DLF'!$B$5</f>
        <v>11.836</v>
      </c>
    </row>
    <row r="19" spans="1:15">
      <c r="A19" s="86" t="s">
        <v>14</v>
      </c>
      <c r="B19" s="83">
        <v>1</v>
      </c>
      <c r="C19" s="130" t="s">
        <v>8</v>
      </c>
      <c r="D19" s="20">
        <f>'SCE 2022 DR Allocations'!D19*'SCE 2022 DR Allocatons w.DLF'!$B$5</f>
        <v>0.25022123999102847</v>
      </c>
      <c r="E19" s="21">
        <f>'SCE 2022 DR Allocations'!E19*'SCE 2022 DR Allocatons w.DLF'!$B$5</f>
        <v>0.25022123999102847</v>
      </c>
      <c r="F19" s="21">
        <f>'SCE 2022 DR Allocations'!F19*'SCE 2022 DR Allocatons w.DLF'!$B$5</f>
        <v>0.25022123999102847</v>
      </c>
      <c r="G19" s="21">
        <f>'SCE 2022 DR Allocations'!G19*'SCE 2022 DR Allocatons w.DLF'!$B$5</f>
        <v>0.25022123999102847</v>
      </c>
      <c r="H19" s="180" t="s">
        <v>40</v>
      </c>
      <c r="I19" s="178"/>
      <c r="J19" s="178"/>
      <c r="K19" s="178"/>
      <c r="L19" s="178"/>
      <c r="M19" s="179"/>
      <c r="N19" s="21">
        <f>'SCE 2022 DR Allocations'!N19*'SCE 2022 DR Allocatons w.DLF'!$B$5</f>
        <v>0.25022123999102847</v>
      </c>
      <c r="O19" s="21">
        <f>'SCE 2022 DR Allocations'!O19*'SCE 2022 DR Allocatons w.DLF'!$B$5</f>
        <v>0.25022123999102847</v>
      </c>
    </row>
    <row r="20" spans="1:15">
      <c r="A20" s="87"/>
      <c r="B20" s="84"/>
      <c r="C20" s="65" t="s">
        <v>9</v>
      </c>
      <c r="D20" s="20">
        <f>'SCE 2022 DR Allocations'!D20*'SCE 2022 DR Allocatons w.DLF'!$B$5</f>
        <v>0.54779071680897162</v>
      </c>
      <c r="E20" s="21">
        <f>'SCE 2022 DR Allocations'!E20*'SCE 2022 DR Allocatons w.DLF'!$B$5</f>
        <v>0.54779071680897162</v>
      </c>
      <c r="F20" s="21">
        <f>'SCE 2022 DR Allocations'!F20*'SCE 2022 DR Allocatons w.DLF'!$B$5</f>
        <v>0.54779071680897162</v>
      </c>
      <c r="G20" s="21">
        <f>'SCE 2022 DR Allocations'!G20*'SCE 2022 DR Allocatons w.DLF'!$B$5</f>
        <v>0.54779071680897162</v>
      </c>
      <c r="H20" s="21">
        <f>'SCE 2022 DR Allocations'!H20*'SCE 2022 DR Allocatons w.DLF'!$B$5</f>
        <v>0.91465824876823376</v>
      </c>
      <c r="I20" s="21">
        <f>'SCE 2022 DR Allocations'!I20*'SCE 2022 DR Allocatons w.DLF'!$B$5</f>
        <v>0.91465824876823376</v>
      </c>
      <c r="J20" s="21">
        <f>'SCE 2022 DR Allocations'!J20*'SCE 2022 DR Allocatons w.DLF'!$B$5</f>
        <v>0.91465824876823376</v>
      </c>
      <c r="K20" s="16">
        <f>'SCE 2022 DR Allocations'!K20*'SCE 2022 DR Allocatons w.DLF'!$B$5</f>
        <v>0.91465824876823376</v>
      </c>
      <c r="L20" s="21">
        <f>'SCE 2022 DR Allocations'!L20*'SCE 2022 DR Allocatons w.DLF'!$B$5</f>
        <v>0.91465824876823376</v>
      </c>
      <c r="M20" s="21">
        <f>'SCE 2022 DR Allocations'!M20*'SCE 2022 DR Allocatons w.DLF'!$B$5</f>
        <v>0.91465824876823376</v>
      </c>
      <c r="N20" s="21">
        <f>'SCE 2022 DR Allocations'!N20*'SCE 2022 DR Allocatons w.DLF'!$B$5</f>
        <v>0.54779071680897162</v>
      </c>
      <c r="O20" s="21">
        <f>'SCE 2022 DR Allocations'!O20*'SCE 2022 DR Allocatons w.DLF'!$B$5</f>
        <v>0.54779071680897162</v>
      </c>
    </row>
    <row r="21" spans="1:15">
      <c r="A21" s="87"/>
      <c r="B21" s="84"/>
      <c r="C21" s="130" t="s">
        <v>10</v>
      </c>
      <c r="D21" s="20">
        <f>'SCE 2022 DR Allocations'!D21*'SCE 2022 DR Allocatons w.DLF'!$B$5</f>
        <v>0</v>
      </c>
      <c r="E21" s="21">
        <f>'SCE 2022 DR Allocations'!E21*'SCE 2022 DR Allocatons w.DLF'!$B$5</f>
        <v>0</v>
      </c>
      <c r="F21" s="21">
        <f>'SCE 2022 DR Allocations'!F21*'SCE 2022 DR Allocatons w.DLF'!$B$5</f>
        <v>0</v>
      </c>
      <c r="G21" s="21">
        <f>'SCE 2022 DR Allocations'!G21*'SCE 2022 DR Allocatons w.DLF'!$B$5</f>
        <v>0</v>
      </c>
      <c r="H21" s="161" t="s">
        <v>40</v>
      </c>
      <c r="I21" s="200"/>
      <c r="J21" s="200"/>
      <c r="K21" s="200"/>
      <c r="L21" s="200"/>
      <c r="M21" s="193"/>
      <c r="N21" s="21">
        <f>'SCE 2022 DR Allocations'!N21*'SCE 2022 DR Allocatons w.DLF'!$B$5</f>
        <v>0</v>
      </c>
      <c r="O21" s="21">
        <f>'SCE 2022 DR Allocations'!O21*'SCE 2022 DR Allocatons w.DLF'!$B$5</f>
        <v>0</v>
      </c>
    </row>
    <row r="22" spans="1:15">
      <c r="A22" s="88"/>
      <c r="B22" s="85"/>
      <c r="C22" s="65" t="s">
        <v>11</v>
      </c>
      <c r="D22" s="22">
        <f>'SCE 2022 DR Allocations'!D22*'SCE 2022 DR Allocatons w.DLF'!$B$5</f>
        <v>0.75319999999999998</v>
      </c>
      <c r="E22" s="23">
        <f>'SCE 2022 DR Allocations'!E22*'SCE 2022 DR Allocatons w.DLF'!$B$5</f>
        <v>0.75319999999999998</v>
      </c>
      <c r="F22" s="23">
        <f>'SCE 2022 DR Allocations'!F22*'SCE 2022 DR Allocatons w.DLF'!$B$5</f>
        <v>0.75319999999999998</v>
      </c>
      <c r="G22" s="23">
        <f>'SCE 2022 DR Allocations'!G22*'SCE 2022 DR Allocatons w.DLF'!$B$5</f>
        <v>0.75319999999999998</v>
      </c>
      <c r="H22" s="23">
        <f>'SCE 2022 DR Allocations'!H22*'SCE 2022 DR Allocatons w.DLF'!$B$5</f>
        <v>4.0888</v>
      </c>
      <c r="I22" s="23">
        <f>'SCE 2022 DR Allocations'!I22*'SCE 2022 DR Allocatons w.DLF'!$B$5</f>
        <v>4.0888</v>
      </c>
      <c r="J22" s="23">
        <f>'SCE 2022 DR Allocations'!J22*'SCE 2022 DR Allocatons w.DLF'!$B$5</f>
        <v>4.0888</v>
      </c>
      <c r="K22" s="19">
        <f>'SCE 2022 DR Allocations'!K22*'SCE 2022 DR Allocatons w.DLF'!$B$5</f>
        <v>4.0888</v>
      </c>
      <c r="L22" s="23">
        <f>'SCE 2022 DR Allocations'!L22*'SCE 2022 DR Allocatons w.DLF'!$B$5</f>
        <v>4.0888</v>
      </c>
      <c r="M22" s="23">
        <f>'SCE 2022 DR Allocations'!M22*'SCE 2022 DR Allocatons w.DLF'!$B$5</f>
        <v>4.0888</v>
      </c>
      <c r="N22" s="23">
        <f>'SCE 2022 DR Allocations'!N22*'SCE 2022 DR Allocatons w.DLF'!$B$5</f>
        <v>0.75319999999999998</v>
      </c>
      <c r="O22" s="23">
        <f>'SCE 2022 DR Allocations'!O22*'SCE 2022 DR Allocatons w.DLF'!$B$5</f>
        <v>0.75319999999999998</v>
      </c>
    </row>
    <row r="23" spans="1:15">
      <c r="A23" s="100" t="s">
        <v>15</v>
      </c>
      <c r="B23" s="97">
        <v>1</v>
      </c>
      <c r="C23" s="130" t="s">
        <v>8</v>
      </c>
      <c r="D23" s="14">
        <f>'SCE 2022 DR Allocations'!D23*'SCE 2022 DR Allocatons w.DLF'!$B$5</f>
        <v>0</v>
      </c>
      <c r="E23" s="15">
        <f>'SCE 2022 DR Allocations'!E23*'SCE 2022 DR Allocatons w.DLF'!$B$5</f>
        <v>0</v>
      </c>
      <c r="F23" s="15">
        <f>'SCE 2022 DR Allocations'!F23*'SCE 2022 DR Allocatons w.DLF'!$B$5</f>
        <v>0</v>
      </c>
      <c r="G23" s="15">
        <f>'SCE 2022 DR Allocations'!G23*'SCE 2022 DR Allocatons w.DLF'!$B$5</f>
        <v>0</v>
      </c>
      <c r="H23" s="161" t="s">
        <v>40</v>
      </c>
      <c r="I23" s="200"/>
      <c r="J23" s="200"/>
      <c r="K23" s="200"/>
      <c r="L23" s="200"/>
      <c r="M23" s="193"/>
      <c r="N23" s="15">
        <f>'SCE 2022 DR Allocations'!N23*'SCE 2022 DR Allocatons w.DLF'!$B$5</f>
        <v>0</v>
      </c>
      <c r="O23" s="15">
        <f>'SCE 2022 DR Allocations'!O23*'SCE 2022 DR Allocatons w.DLF'!$B$5</f>
        <v>0</v>
      </c>
    </row>
    <row r="24" spans="1:15">
      <c r="A24" s="101"/>
      <c r="B24" s="98"/>
      <c r="C24" s="64" t="s">
        <v>9</v>
      </c>
      <c r="D24" s="14">
        <f>'SCE 2022 DR Allocations'!D24*'SCE 2022 DR Allocatons w.DLF'!$B$5</f>
        <v>0</v>
      </c>
      <c r="E24" s="15">
        <f>'SCE 2022 DR Allocations'!E24*'SCE 2022 DR Allocatons w.DLF'!$B$5</f>
        <v>0</v>
      </c>
      <c r="F24" s="15">
        <f>'SCE 2022 DR Allocations'!F24*'SCE 2022 DR Allocatons w.DLF'!$B$5</f>
        <v>0</v>
      </c>
      <c r="G24" s="15">
        <f>'SCE 2022 DR Allocations'!G24*'SCE 2022 DR Allocatons w.DLF'!$B$5</f>
        <v>0</v>
      </c>
      <c r="H24" s="15">
        <f>'SCE 2022 DR Allocations'!H24*'SCE 2022 DR Allocatons w.DLF'!$B$5</f>
        <v>0.47806619868094236</v>
      </c>
      <c r="I24" s="15">
        <f>'SCE 2022 DR Allocations'!I24*'SCE 2022 DR Allocatons w.DLF'!$B$5</f>
        <v>0.47806619868094236</v>
      </c>
      <c r="J24" s="15">
        <f>'SCE 2022 DR Allocations'!J24*'SCE 2022 DR Allocatons w.DLF'!$B$5</f>
        <v>0.47806619868094236</v>
      </c>
      <c r="K24" s="16">
        <f>'SCE 2022 DR Allocations'!K24*'SCE 2022 DR Allocatons w.DLF'!$B$5</f>
        <v>0.47806619868094236</v>
      </c>
      <c r="L24" s="15">
        <f>'SCE 2022 DR Allocations'!L24*'SCE 2022 DR Allocatons w.DLF'!$B$5</f>
        <v>0.47806619868094236</v>
      </c>
      <c r="M24" s="15">
        <f>'SCE 2022 DR Allocations'!M24*'SCE 2022 DR Allocatons w.DLF'!$B$5</f>
        <v>0.47806619868094236</v>
      </c>
      <c r="N24" s="15">
        <f>'SCE 2022 DR Allocations'!N24*'SCE 2022 DR Allocatons w.DLF'!$B$5</f>
        <v>0</v>
      </c>
      <c r="O24" s="15">
        <f>'SCE 2022 DR Allocations'!O24*'SCE 2022 DR Allocatons w.DLF'!$B$5</f>
        <v>0</v>
      </c>
    </row>
    <row r="25" spans="1:15">
      <c r="A25" s="101"/>
      <c r="B25" s="98"/>
      <c r="C25" s="130" t="s">
        <v>10</v>
      </c>
      <c r="D25" s="14">
        <f>'SCE 2022 DR Allocations'!D25*'SCE 2022 DR Allocatons w.DLF'!$B$5</f>
        <v>0</v>
      </c>
      <c r="E25" s="15">
        <f>'SCE 2022 DR Allocations'!E25*'SCE 2022 DR Allocatons w.DLF'!$B$5</f>
        <v>0</v>
      </c>
      <c r="F25" s="15">
        <f>'SCE 2022 DR Allocations'!F25*'SCE 2022 DR Allocatons w.DLF'!$B$5</f>
        <v>0</v>
      </c>
      <c r="G25" s="15">
        <f>'SCE 2022 DR Allocations'!G25*'SCE 2022 DR Allocatons w.DLF'!$B$5</f>
        <v>0</v>
      </c>
      <c r="H25" s="161" t="s">
        <v>40</v>
      </c>
      <c r="I25" s="200"/>
      <c r="J25" s="200"/>
      <c r="K25" s="200"/>
      <c r="L25" s="200"/>
      <c r="M25" s="193"/>
      <c r="N25" s="15">
        <f>'SCE 2022 DR Allocations'!N25*'SCE 2022 DR Allocatons w.DLF'!$B$5</f>
        <v>0</v>
      </c>
      <c r="O25" s="15">
        <f>'SCE 2022 DR Allocations'!O25*'SCE 2022 DR Allocatons w.DLF'!$B$5</f>
        <v>0</v>
      </c>
    </row>
    <row r="26" spans="1:15">
      <c r="A26" s="102"/>
      <c r="B26" s="99"/>
      <c r="C26" s="64" t="s">
        <v>11</v>
      </c>
      <c r="D26" s="17">
        <f>'SCE 2022 DR Allocations'!D26*'SCE 2022 DR Allocatons w.DLF'!$B$5</f>
        <v>0</v>
      </c>
      <c r="E26" s="18">
        <f>'SCE 2022 DR Allocations'!E26*'SCE 2022 DR Allocatons w.DLF'!$B$5</f>
        <v>0</v>
      </c>
      <c r="F26" s="18">
        <f>'SCE 2022 DR Allocations'!F26*'SCE 2022 DR Allocatons w.DLF'!$B$5</f>
        <v>0</v>
      </c>
      <c r="G26" s="18">
        <f>'SCE 2022 DR Allocations'!G26*'SCE 2022 DR Allocatons w.DLF'!$B$5</f>
        <v>0</v>
      </c>
      <c r="H26" s="18">
        <f>'SCE 2022 DR Allocations'!H26*'SCE 2022 DR Allocatons w.DLF'!$B$5</f>
        <v>4.0888</v>
      </c>
      <c r="I26" s="18">
        <f>'SCE 2022 DR Allocations'!I26*'SCE 2022 DR Allocatons w.DLF'!$B$5</f>
        <v>4.0888</v>
      </c>
      <c r="J26" s="18">
        <f>'SCE 2022 DR Allocations'!J26*'SCE 2022 DR Allocatons w.DLF'!$B$5</f>
        <v>4.0888</v>
      </c>
      <c r="K26" s="19">
        <f>'SCE 2022 DR Allocations'!K26*'SCE 2022 DR Allocatons w.DLF'!$B$5</f>
        <v>4.0888</v>
      </c>
      <c r="L26" s="18">
        <f>'SCE 2022 DR Allocations'!L26*'SCE 2022 DR Allocatons w.DLF'!$B$5</f>
        <v>4.0888</v>
      </c>
      <c r="M26" s="18">
        <f>'SCE 2022 DR Allocations'!M26*'SCE 2022 DR Allocatons w.DLF'!$B$5</f>
        <v>4.0888</v>
      </c>
      <c r="N26" s="18">
        <f>'SCE 2022 DR Allocations'!N26*'SCE 2022 DR Allocatons w.DLF'!$B$5</f>
        <v>0</v>
      </c>
      <c r="O26" s="18">
        <f>'SCE 2022 DR Allocations'!O26*'SCE 2022 DR Allocatons w.DLF'!$B$5</f>
        <v>0</v>
      </c>
    </row>
    <row r="27" spans="1:15">
      <c r="A27" s="86" t="s">
        <v>16</v>
      </c>
      <c r="B27" s="83">
        <v>1</v>
      </c>
      <c r="C27" s="65" t="s">
        <v>8</v>
      </c>
      <c r="D27" s="20">
        <f>'SCE 2022 DR Allocations'!D27*'SCE 2022 DR Allocatons w.DLF'!$B$5</f>
        <v>0</v>
      </c>
      <c r="E27" s="21">
        <f>'SCE 2022 DR Allocations'!E27*'SCE 2022 DR Allocatons w.DLF'!$B$5</f>
        <v>0</v>
      </c>
      <c r="F27" s="21">
        <f>'SCE 2022 DR Allocations'!F27*'SCE 2022 DR Allocatons w.DLF'!$B$5</f>
        <v>2.2379618293759997</v>
      </c>
      <c r="G27" s="21">
        <f>'SCE 2022 DR Allocations'!G27*'SCE 2022 DR Allocatons w.DLF'!$B$5</f>
        <v>9.3607057286399993</v>
      </c>
      <c r="H27" s="21">
        <f>'SCE 2022 DR Allocations'!H27*'SCE 2022 DR Allocatons w.DLF'!$B$5</f>
        <v>9.5328566385919995</v>
      </c>
      <c r="I27" s="21">
        <f>'SCE 2022 DR Allocations'!I27*'SCE 2022 DR Allocatons w.DLF'!$B$5</f>
        <v>9.0379227724799982</v>
      </c>
      <c r="J27" s="21">
        <f>'SCE 2022 DR Allocations'!J27*'SCE 2022 DR Allocatons w.DLF'!$B$5</f>
        <v>12.502459835263998</v>
      </c>
      <c r="K27" s="16">
        <f>'SCE 2022 DR Allocations'!K27*'SCE 2022 DR Allocatons w.DLF'!$B$5</f>
        <v>12.879039950783998</v>
      </c>
      <c r="L27" s="21">
        <f>'SCE 2022 DR Allocations'!L27*'SCE 2022 DR Allocatons w.DLF'!$B$5</f>
        <v>14.148652911680003</v>
      </c>
      <c r="M27" s="21">
        <f>'SCE 2022 DR Allocations'!M27*'SCE 2022 DR Allocatons w.DLF'!$B$5</f>
        <v>12.039804264767998</v>
      </c>
      <c r="N27" s="21">
        <f>'SCE 2022 DR Allocations'!N27*'SCE 2022 DR Allocatons w.DLF'!$B$5</f>
        <v>8.9626067493760004</v>
      </c>
      <c r="O27" s="21">
        <f>'SCE 2022 DR Allocations'!O27*'SCE 2022 DR Allocatons w.DLF'!$B$5</f>
        <v>0</v>
      </c>
    </row>
    <row r="28" spans="1:15">
      <c r="A28" s="87"/>
      <c r="B28" s="84"/>
      <c r="C28" s="65" t="s">
        <v>9</v>
      </c>
      <c r="D28" s="20">
        <f>'SCE 2022 DR Allocations'!D28*'SCE 2022 DR Allocatons w.DLF'!$B$5</f>
        <v>0</v>
      </c>
      <c r="E28" s="21">
        <f>'SCE 2022 DR Allocations'!E28*'SCE 2022 DR Allocatons w.DLF'!$B$5</f>
        <v>0</v>
      </c>
      <c r="F28" s="21">
        <f>'SCE 2022 DR Allocations'!F28*'SCE 2022 DR Allocatons w.DLF'!$B$5</f>
        <v>0.28133750853600004</v>
      </c>
      <c r="G28" s="21">
        <f>'SCE 2022 DR Allocations'!G28*'SCE 2022 DR Allocatons w.DLF'!$B$5</f>
        <v>2.1348552118320008</v>
      </c>
      <c r="H28" s="21">
        <f>'SCE 2022 DR Allocations'!H28*'SCE 2022 DR Allocatons w.DLF'!$B$5</f>
        <v>2.3807300092080004</v>
      </c>
      <c r="I28" s="21">
        <f>'SCE 2022 DR Allocations'!I28*'SCE 2022 DR Allocatons w.DLF'!$B$5</f>
        <v>2.8630228809840004</v>
      </c>
      <c r="J28" s="21">
        <f>'SCE 2022 DR Allocations'!J28*'SCE 2022 DR Allocatons w.DLF'!$B$5</f>
        <v>3.548635296744</v>
      </c>
      <c r="K28" s="16">
        <f>'SCE 2022 DR Allocations'!K28*'SCE 2022 DR Allocatons w.DLF'!$B$5</f>
        <v>3.6030114538560003</v>
      </c>
      <c r="L28" s="21">
        <f>'SCE 2022 DR Allocations'!L28*'SCE 2022 DR Allocatons w.DLF'!$B$5</f>
        <v>3.5557278389759999</v>
      </c>
      <c r="M28" s="21">
        <f>'SCE 2022 DR Allocations'!M28*'SCE 2022 DR Allocatons w.DLF'!$B$5</f>
        <v>2.8204676275920004</v>
      </c>
      <c r="N28" s="21">
        <f>'SCE 2022 DR Allocations'!N28*'SCE 2022 DR Allocatons w.DLF'!$B$5</f>
        <v>1.8322400766000002</v>
      </c>
      <c r="O28" s="21">
        <f>'SCE 2022 DR Allocations'!O28*'SCE 2022 DR Allocatons w.DLF'!$B$5</f>
        <v>0</v>
      </c>
    </row>
    <row r="29" spans="1:15">
      <c r="A29" s="87"/>
      <c r="B29" s="84"/>
      <c r="C29" s="65" t="s">
        <v>10</v>
      </c>
      <c r="D29" s="20">
        <f>'SCE 2022 DR Allocations'!D29*'SCE 2022 DR Allocatons w.DLF'!$B$5</f>
        <v>0</v>
      </c>
      <c r="E29" s="21">
        <f>'SCE 2022 DR Allocations'!E29*'SCE 2022 DR Allocatons w.DLF'!$B$5</f>
        <v>0</v>
      </c>
      <c r="F29" s="21">
        <f>'SCE 2022 DR Allocations'!F29*'SCE 2022 DR Allocatons w.DLF'!$B$5</f>
        <v>2.9877001480000001E-3</v>
      </c>
      <c r="G29" s="21">
        <f>'SCE 2022 DR Allocations'!G29*'SCE 2022 DR Allocatons w.DLF'!$B$5</f>
        <v>0.67820793359600007</v>
      </c>
      <c r="H29" s="21">
        <f>'SCE 2022 DR Allocations'!H29*'SCE 2022 DR Allocatons w.DLF'!$B$5</f>
        <v>0.89093218413359998</v>
      </c>
      <c r="I29" s="21">
        <f>'SCE 2022 DR Allocations'!I29*'SCE 2022 DR Allocatons w.DLF'!$B$5</f>
        <v>1.1490694769208001</v>
      </c>
      <c r="J29" s="21">
        <f>'SCE 2022 DR Allocations'!J29*'SCE 2022 DR Allocatons w.DLF'!$B$5</f>
        <v>1.4813017333784002</v>
      </c>
      <c r="K29" s="16">
        <f>'SCE 2022 DR Allocations'!K29*'SCE 2022 DR Allocatons w.DLF'!$B$5</f>
        <v>1.2315300010056003</v>
      </c>
      <c r="L29" s="21">
        <f>'SCE 2022 DR Allocations'!L29*'SCE 2022 DR Allocatons w.DLF'!$B$5</f>
        <v>1.2165915002656003</v>
      </c>
      <c r="M29" s="21">
        <f>'SCE 2022 DR Allocations'!M29*'SCE 2022 DR Allocatons w.DLF'!$B$5</f>
        <v>0.67402515338879998</v>
      </c>
      <c r="N29" s="21">
        <f>'SCE 2022 DR Allocations'!N29*'SCE 2022 DR Allocatons w.DLF'!$B$5</f>
        <v>0.34597567713840011</v>
      </c>
      <c r="O29" s="21">
        <f>'SCE 2022 DR Allocations'!O29*'SCE 2022 DR Allocatons w.DLF'!$B$5</f>
        <v>0</v>
      </c>
    </row>
    <row r="30" spans="1:15">
      <c r="A30" s="88"/>
      <c r="B30" s="85"/>
      <c r="C30" s="65" t="s">
        <v>11</v>
      </c>
      <c r="D30" s="22">
        <f>'SCE 2022 DR Allocations'!D30*'SCE 2022 DR Allocatons w.DLF'!$B$5</f>
        <v>0</v>
      </c>
      <c r="E30" s="23">
        <f>'SCE 2022 DR Allocations'!E30*'SCE 2022 DR Allocatons w.DLF'!$B$5</f>
        <v>0</v>
      </c>
      <c r="F30" s="23">
        <f>'SCE 2022 DR Allocations'!F30*'SCE 2022 DR Allocatons w.DLF'!$B$5</f>
        <v>2.4748000000000001</v>
      </c>
      <c r="G30" s="23">
        <f>'SCE 2022 DR Allocations'!G30*'SCE 2022 DR Allocatons w.DLF'!$B$5</f>
        <v>12.158800000000001</v>
      </c>
      <c r="H30" s="23">
        <f>'SCE 2022 DR Allocations'!H30*'SCE 2022 DR Allocatons w.DLF'!$B$5</f>
        <v>12.804400000000001</v>
      </c>
      <c r="I30" s="23">
        <f>'SCE 2022 DR Allocations'!I30*'SCE 2022 DR Allocatons w.DLF'!$B$5</f>
        <v>13.019600000000001</v>
      </c>
      <c r="J30" s="23">
        <f>'SCE 2022 DR Allocations'!J30*'SCE 2022 DR Allocatons w.DLF'!$B$5</f>
        <v>17.538800000000002</v>
      </c>
      <c r="K30" s="19">
        <f>'SCE 2022 DR Allocations'!K30*'SCE 2022 DR Allocatons w.DLF'!$B$5</f>
        <v>17.754000000000001</v>
      </c>
      <c r="L30" s="23">
        <f>'SCE 2022 DR Allocations'!L30*'SCE 2022 DR Allocatons w.DLF'!$B$5</f>
        <v>18.937600000000003</v>
      </c>
      <c r="M30" s="23">
        <f>'SCE 2022 DR Allocations'!M30*'SCE 2022 DR Allocatons w.DLF'!$B$5</f>
        <v>15.494400000000001</v>
      </c>
      <c r="N30" s="23">
        <f>'SCE 2022 DR Allocations'!N30*'SCE 2022 DR Allocatons w.DLF'!$B$5</f>
        <v>11.082800000000001</v>
      </c>
      <c r="O30" s="23">
        <f>'SCE 2022 DR Allocations'!O30*'SCE 2022 DR Allocatons w.DLF'!$B$5</f>
        <v>0</v>
      </c>
    </row>
    <row r="31" spans="1:15">
      <c r="A31" s="80" t="s">
        <v>17</v>
      </c>
      <c r="B31" s="77">
        <v>1</v>
      </c>
      <c r="C31" s="64" t="s">
        <v>8</v>
      </c>
      <c r="D31" s="14">
        <f>'SCE 2022 DR Allocations'!D31*'SCE 2022 DR Allocatons w.DLF'!$B$5</f>
        <v>0</v>
      </c>
      <c r="E31" s="15">
        <f>'SCE 2022 DR Allocations'!E31*'SCE 2022 DR Allocatons w.DLF'!$B$5</f>
        <v>0</v>
      </c>
      <c r="F31" s="15">
        <f>'SCE 2022 DR Allocations'!F31*'SCE 2022 DR Allocatons w.DLF'!$B$5</f>
        <v>0</v>
      </c>
      <c r="G31" s="15">
        <f>'SCE 2022 DR Allocations'!G31*'SCE 2022 DR Allocatons w.DLF'!$B$5</f>
        <v>33.589110502909726</v>
      </c>
      <c r="H31" s="15">
        <f>'SCE 2022 DR Allocations'!H31*'SCE 2022 DR Allocatons w.DLF'!$B$5</f>
        <v>36.173550544057392</v>
      </c>
      <c r="I31" s="15">
        <f>'SCE 2022 DR Allocations'!I31*'SCE 2022 DR Allocatons w.DLF'!$B$5</f>
        <v>50.801868444471033</v>
      </c>
      <c r="J31" s="15">
        <f>'SCE 2022 DR Allocations'!J31*'SCE 2022 DR Allocatons w.DLF'!$B$5</f>
        <v>106.44790174490556</v>
      </c>
      <c r="K31" s="16">
        <f>'SCE 2022 DR Allocations'!K31*'SCE 2022 DR Allocatons w.DLF'!$B$5</f>
        <v>125.05099581852929</v>
      </c>
      <c r="L31" s="15">
        <f>'SCE 2022 DR Allocations'!L31*'SCE 2022 DR Allocatons w.DLF'!$B$5</f>
        <v>133.66179989656789</v>
      </c>
      <c r="M31" s="15">
        <f>'SCE 2022 DR Allocations'!M31*'SCE 2022 DR Allocatons w.DLF'!$B$5</f>
        <v>75.660282584221051</v>
      </c>
      <c r="N31" s="15">
        <f>'SCE 2022 DR Allocations'!N31*'SCE 2022 DR Allocatons w.DLF'!$B$5</f>
        <v>28.027003188613257</v>
      </c>
      <c r="O31" s="15">
        <f>'SCE 2022 DR Allocations'!O31*'SCE 2022 DR Allocatons w.DLF'!$B$5</f>
        <v>0</v>
      </c>
    </row>
    <row r="32" spans="1:15">
      <c r="A32" s="81"/>
      <c r="B32" s="78"/>
      <c r="C32" s="64" t="s">
        <v>9</v>
      </c>
      <c r="D32" s="14">
        <f>'SCE 2022 DR Allocations'!D32*'SCE 2022 DR Allocatons w.DLF'!$B$5</f>
        <v>0</v>
      </c>
      <c r="E32" s="15">
        <f>'SCE 2022 DR Allocations'!E32*'SCE 2022 DR Allocatons w.DLF'!$B$5</f>
        <v>0</v>
      </c>
      <c r="F32" s="15">
        <f>'SCE 2022 DR Allocations'!F32*'SCE 2022 DR Allocatons w.DLF'!$B$5</f>
        <v>0</v>
      </c>
      <c r="G32" s="15">
        <f>'SCE 2022 DR Allocations'!G32*'SCE 2022 DR Allocatons w.DLF'!$B$5</f>
        <v>0.26595079447663228</v>
      </c>
      <c r="H32" s="15">
        <f>'SCE 2022 DR Allocations'!H32*'SCE 2022 DR Allocatons w.DLF'!$B$5</f>
        <v>1.6520290318161388</v>
      </c>
      <c r="I32" s="15">
        <f>'SCE 2022 DR Allocations'!I32*'SCE 2022 DR Allocatons w.DLF'!$B$5</f>
        <v>13.157317996109789</v>
      </c>
      <c r="J32" s="15">
        <f>'SCE 2022 DR Allocations'!J32*'SCE 2022 DR Allocatons w.DLF'!$B$5</f>
        <v>19.385793897340104</v>
      </c>
      <c r="K32" s="16">
        <f>'SCE 2022 DR Allocations'!K32*'SCE 2022 DR Allocatons w.DLF'!$B$5</f>
        <v>19.760047084207478</v>
      </c>
      <c r="L32" s="15">
        <f>'SCE 2022 DR Allocations'!L32*'SCE 2022 DR Allocatons w.DLF'!$B$5</f>
        <v>16.631669182307174</v>
      </c>
      <c r="M32" s="15">
        <f>'SCE 2022 DR Allocations'!M32*'SCE 2022 DR Allocatons w.DLF'!$B$5</f>
        <v>4.2510856002648065</v>
      </c>
      <c r="N32" s="15">
        <f>'SCE 2022 DR Allocations'!N32*'SCE 2022 DR Allocatons w.DLF'!$B$5</f>
        <v>1.2761084850576969</v>
      </c>
      <c r="O32" s="15">
        <f>'SCE 2022 DR Allocations'!O32*'SCE 2022 DR Allocatons w.DLF'!$B$5</f>
        <v>0</v>
      </c>
    </row>
    <row r="33" spans="1:15">
      <c r="A33" s="81"/>
      <c r="B33" s="78"/>
      <c r="C33" s="64" t="s">
        <v>10</v>
      </c>
      <c r="D33" s="14">
        <f>'SCE 2022 DR Allocations'!D33*'SCE 2022 DR Allocatons w.DLF'!$B$5</f>
        <v>0</v>
      </c>
      <c r="E33" s="15">
        <f>'SCE 2022 DR Allocations'!E33*'SCE 2022 DR Allocatons w.DLF'!$B$5</f>
        <v>0</v>
      </c>
      <c r="F33" s="15">
        <f>'SCE 2022 DR Allocations'!F33*'SCE 2022 DR Allocatons w.DLF'!$B$5</f>
        <v>0</v>
      </c>
      <c r="G33" s="15">
        <f>'SCE 2022 DR Allocations'!G33*'SCE 2022 DR Allocatons w.DLF'!$B$5</f>
        <v>5.5057688219738198E-4</v>
      </c>
      <c r="H33" s="15">
        <f>'SCE 2022 DR Allocations'!H33*'SCE 2022 DR Allocatons w.DLF'!$B$5</f>
        <v>0.52404085272087519</v>
      </c>
      <c r="I33" s="15">
        <f>'SCE 2022 DR Allocations'!I33*'SCE 2022 DR Allocatons w.DLF'!$B$5</f>
        <v>5.821590565912806</v>
      </c>
      <c r="J33" s="15">
        <f>'SCE 2022 DR Allocations'!J33*'SCE 2022 DR Allocatons w.DLF'!$B$5</f>
        <v>9.786658352836028</v>
      </c>
      <c r="K33" s="16">
        <f>'SCE 2022 DR Allocations'!K33*'SCE 2022 DR Allocatons w.DLF'!$B$5</f>
        <v>7.9987031948187353</v>
      </c>
      <c r="L33" s="15">
        <f>'SCE 2022 DR Allocations'!L33*'SCE 2022 DR Allocatons w.DLF'!$B$5</f>
        <v>6.3161736970010525</v>
      </c>
      <c r="M33" s="15">
        <f>'SCE 2022 DR Allocations'!M33*'SCE 2022 DR Allocatons w.DLF'!$B$5</f>
        <v>0</v>
      </c>
      <c r="N33" s="15">
        <f>'SCE 2022 DR Allocations'!N33*'SCE 2022 DR Allocatons w.DLF'!$B$5</f>
        <v>0</v>
      </c>
      <c r="O33" s="15">
        <f>'SCE 2022 DR Allocations'!O33*'SCE 2022 DR Allocatons w.DLF'!$B$5</f>
        <v>0</v>
      </c>
    </row>
    <row r="34" spans="1:15">
      <c r="A34" s="82"/>
      <c r="B34" s="79"/>
      <c r="C34" s="64" t="s">
        <v>11</v>
      </c>
      <c r="D34" s="17">
        <f>'SCE 2022 DR Allocations'!D34*'SCE 2022 DR Allocatons w.DLF'!$B$5</f>
        <v>0</v>
      </c>
      <c r="E34" s="18">
        <f>'SCE 2022 DR Allocations'!E34*'SCE 2022 DR Allocatons w.DLF'!$B$5</f>
        <v>0</v>
      </c>
      <c r="F34" s="18">
        <f>'SCE 2022 DR Allocations'!F34*'SCE 2022 DR Allocatons w.DLF'!$B$5</f>
        <v>0</v>
      </c>
      <c r="G34" s="18">
        <f>'SCE 2022 DR Allocations'!G34*'SCE 2022 DR Allocatons w.DLF'!$B$5</f>
        <v>33.894000000000005</v>
      </c>
      <c r="H34" s="18">
        <f>'SCE 2022 DR Allocations'!H34*'SCE 2022 DR Allocatons w.DLF'!$B$5</f>
        <v>38.305600000000005</v>
      </c>
      <c r="I34" s="18">
        <f>'SCE 2022 DR Allocations'!I34*'SCE 2022 DR Allocatons w.DLF'!$B$5</f>
        <v>69.832400000000007</v>
      </c>
      <c r="J34" s="18">
        <f>'SCE 2022 DR Allocations'!J34*'SCE 2022 DR Allocatons w.DLF'!$B$5</f>
        <v>135.57600000000002</v>
      </c>
      <c r="K34" s="19">
        <f>'SCE 2022 DR Allocations'!K34*'SCE 2022 DR Allocatons w.DLF'!$B$5</f>
        <v>152.792</v>
      </c>
      <c r="L34" s="18">
        <f>'SCE 2022 DR Allocations'!L34*'SCE 2022 DR Allocatons w.DLF'!$B$5</f>
        <v>156.55800000000002</v>
      </c>
      <c r="M34" s="18">
        <f>'SCE 2022 DR Allocations'!M34*'SCE 2022 DR Allocatons w.DLF'!$B$5</f>
        <v>79.946799999999996</v>
      </c>
      <c r="N34" s="18">
        <f>'SCE 2022 DR Allocations'!N34*'SCE 2022 DR Allocatons w.DLF'!$B$5</f>
        <v>29.267200000000003</v>
      </c>
      <c r="O34" s="18">
        <f>'SCE 2022 DR Allocations'!O34*'SCE 2022 DR Allocatons w.DLF'!$B$5</f>
        <v>0</v>
      </c>
    </row>
    <row r="35" spans="1:15">
      <c r="A35" s="86" t="s">
        <v>18</v>
      </c>
      <c r="B35" s="83">
        <v>0</v>
      </c>
      <c r="C35" s="65" t="s">
        <v>8</v>
      </c>
      <c r="D35" s="20">
        <f>'SCE 2022 DR Allocations'!D35*'SCE 2022 DR Allocatons w.DLF'!$B$5</f>
        <v>0</v>
      </c>
      <c r="E35" s="21">
        <f>'SCE 2022 DR Allocations'!E35*'SCE 2022 DR Allocatons w.DLF'!$B$5</f>
        <v>0</v>
      </c>
      <c r="F35" s="21">
        <f>'SCE 2022 DR Allocations'!F35*'SCE 2022 DR Allocatons w.DLF'!$B$5</f>
        <v>0</v>
      </c>
      <c r="G35" s="21">
        <f>'SCE 2022 DR Allocations'!G35*'SCE 2022 DR Allocatons w.DLF'!$B$5</f>
        <v>13.397662720569802</v>
      </c>
      <c r="H35" s="21">
        <f>'SCE 2022 DR Allocations'!H35*'SCE 2022 DR Allocatons w.DLF'!$B$5</f>
        <v>16.155176560905939</v>
      </c>
      <c r="I35" s="21">
        <f>'SCE 2022 DR Allocations'!I35*'SCE 2022 DR Allocatons w.DLF'!$B$5</f>
        <v>20.166096089692566</v>
      </c>
      <c r="J35" s="21">
        <f>'SCE 2022 DR Allocations'!J35*'SCE 2022 DR Allocatons w.DLF'!$B$5</f>
        <v>38.36016221262981</v>
      </c>
      <c r="K35" s="16">
        <f>'SCE 2022 DR Allocations'!K35*'SCE 2022 DR Allocatons w.DLF'!$B$5</f>
        <v>42.262942636918858</v>
      </c>
      <c r="L35" s="21">
        <f>'SCE 2022 DR Allocations'!L35*'SCE 2022 DR Allocatons w.DLF'!$B$5</f>
        <v>42.429709409497164</v>
      </c>
      <c r="M35" s="21">
        <f>'SCE 2022 DR Allocations'!M35*'SCE 2022 DR Allocatons w.DLF'!$B$5</f>
        <v>28.549176185011561</v>
      </c>
      <c r="N35" s="21">
        <f>'SCE 2022 DR Allocations'!N35*'SCE 2022 DR Allocatons w.DLF'!$B$5</f>
        <v>17.641214816512658</v>
      </c>
      <c r="O35" s="21">
        <f>'SCE 2022 DR Allocations'!O35*'SCE 2022 DR Allocatons w.DLF'!$B$5</f>
        <v>0</v>
      </c>
    </row>
    <row r="36" spans="1:15">
      <c r="A36" s="87"/>
      <c r="B36" s="84"/>
      <c r="C36" s="65" t="s">
        <v>9</v>
      </c>
      <c r="D36" s="20">
        <f>'SCE 2022 DR Allocations'!D36*'SCE 2022 DR Allocatons w.DLF'!$B$5</f>
        <v>0</v>
      </c>
      <c r="E36" s="21">
        <f>'SCE 2022 DR Allocations'!E36*'SCE 2022 DR Allocatons w.DLF'!$B$5</f>
        <v>0</v>
      </c>
      <c r="F36" s="21">
        <f>'SCE 2022 DR Allocations'!F36*'SCE 2022 DR Allocatons w.DLF'!$B$5</f>
        <v>0</v>
      </c>
      <c r="G36" s="21">
        <f>'SCE 2022 DR Allocations'!G36*'SCE 2022 DR Allocatons w.DLF'!$B$5</f>
        <v>0</v>
      </c>
      <c r="H36" s="21">
        <f>'SCE 2022 DR Allocations'!H36*'SCE 2022 DR Allocatons w.DLF'!$B$5</f>
        <v>2.5810989216787741</v>
      </c>
      <c r="I36" s="21">
        <f>'SCE 2022 DR Allocations'!I36*'SCE 2022 DR Allocatons w.DLF'!$B$5</f>
        <v>4.2358354478458144</v>
      </c>
      <c r="J36" s="21">
        <f>'SCE 2022 DR Allocations'!J36*'SCE 2022 DR Allocatons w.DLF'!$B$5</f>
        <v>6.6108812054349926</v>
      </c>
      <c r="K36" s="16">
        <f>'SCE 2022 DR Allocations'!K36*'SCE 2022 DR Allocatons w.DLF'!$B$5</f>
        <v>6.7450319766362181</v>
      </c>
      <c r="L36" s="21">
        <f>'SCE 2022 DR Allocations'!L36*'SCE 2022 DR Allocatons w.DLF'!$B$5</f>
        <v>5.9033726629625347</v>
      </c>
      <c r="M36" s="21">
        <f>'SCE 2022 DR Allocations'!M36*'SCE 2022 DR Allocatons w.DLF'!$B$5</f>
        <v>3.1000913282237734</v>
      </c>
      <c r="N36" s="21">
        <f>'SCE 2022 DR Allocations'!N36*'SCE 2022 DR Allocatons w.DLF'!$B$5</f>
        <v>0</v>
      </c>
      <c r="O36" s="21">
        <f>'SCE 2022 DR Allocations'!O36*'SCE 2022 DR Allocatons w.DLF'!$B$5</f>
        <v>0</v>
      </c>
    </row>
    <row r="37" spans="1:15">
      <c r="A37" s="87"/>
      <c r="B37" s="84"/>
      <c r="C37" s="65" t="s">
        <v>10</v>
      </c>
      <c r="D37" s="20">
        <f>'SCE 2022 DR Allocations'!D37*'SCE 2022 DR Allocatons w.DLF'!$B$5</f>
        <v>0</v>
      </c>
      <c r="E37" s="21">
        <f>'SCE 2022 DR Allocations'!E37*'SCE 2022 DR Allocatons w.DLF'!$B$5</f>
        <v>0</v>
      </c>
      <c r="F37" s="21">
        <f>'SCE 2022 DR Allocations'!F37*'SCE 2022 DR Allocatons w.DLF'!$B$5</f>
        <v>0</v>
      </c>
      <c r="G37" s="21">
        <f>'SCE 2022 DR Allocations'!G37*'SCE 2022 DR Allocatons w.DLF'!$B$5</f>
        <v>0</v>
      </c>
      <c r="H37" s="21">
        <f>'SCE 2022 DR Allocations'!H37*'SCE 2022 DR Allocatons w.DLF'!$B$5</f>
        <v>0.42821889629812987</v>
      </c>
      <c r="I37" s="21">
        <f>'SCE 2022 DR Allocations'!I37*'SCE 2022 DR Allocatons w.DLF'!$B$5</f>
        <v>0.80125104641793976</v>
      </c>
      <c r="J37" s="21">
        <f>'SCE 2022 DR Allocations'!J37*'SCE 2022 DR Allocatons w.DLF'!$B$5</f>
        <v>1.3583900642177842</v>
      </c>
      <c r="K37" s="16">
        <f>'SCE 2022 DR Allocations'!K37*'SCE 2022 DR Allocatons w.DLF'!$B$5</f>
        <v>1.1034264567151786</v>
      </c>
      <c r="L37" s="21">
        <f>'SCE 2022 DR Allocations'!L37*'SCE 2022 DR Allocatons w.DLF'!$B$5</f>
        <v>0.95430318785923363</v>
      </c>
      <c r="M37" s="21">
        <f>'SCE 2022 DR Allocations'!M37*'SCE 2022 DR Allocatons w.DLF'!$B$5</f>
        <v>0</v>
      </c>
      <c r="N37" s="21">
        <f>'SCE 2022 DR Allocations'!N37*'SCE 2022 DR Allocatons w.DLF'!$B$5</f>
        <v>0</v>
      </c>
      <c r="O37" s="21">
        <f>'SCE 2022 DR Allocations'!O37*'SCE 2022 DR Allocatons w.DLF'!$B$5</f>
        <v>0</v>
      </c>
    </row>
    <row r="38" spans="1:15">
      <c r="A38" s="88"/>
      <c r="B38" s="85"/>
      <c r="C38" s="65" t="s">
        <v>11</v>
      </c>
      <c r="D38" s="22">
        <f>'SCE 2022 DR Allocations'!D38*'SCE 2022 DR Allocatons w.DLF'!$B$5</f>
        <v>0</v>
      </c>
      <c r="E38" s="23">
        <f>'SCE 2022 DR Allocations'!E38*'SCE 2022 DR Allocatons w.DLF'!$B$5</f>
        <v>0</v>
      </c>
      <c r="F38" s="23">
        <f>'SCE 2022 DR Allocations'!F38*'SCE 2022 DR Allocatons w.DLF'!$B$5</f>
        <v>0</v>
      </c>
      <c r="G38" s="23">
        <f>'SCE 2022 DR Allocations'!G38*'SCE 2022 DR Allocatons w.DLF'!$B$5</f>
        <v>13.342400000000001</v>
      </c>
      <c r="H38" s="23">
        <f>'SCE 2022 DR Allocations'!H38*'SCE 2022 DR Allocatons w.DLF'!$B$5</f>
        <v>19.152800000000003</v>
      </c>
      <c r="I38" s="23">
        <f>'SCE 2022 DR Allocations'!I38*'SCE 2022 DR Allocatons w.DLF'!$B$5</f>
        <v>25.1784</v>
      </c>
      <c r="J38" s="23">
        <f>'SCE 2022 DR Allocations'!J38*'SCE 2022 DR Allocatons w.DLF'!$B$5</f>
        <v>46.268000000000001</v>
      </c>
      <c r="K38" s="19">
        <f>'SCE 2022 DR Allocations'!K38*'SCE 2022 DR Allocatons w.DLF'!$B$5</f>
        <v>50.141600000000004</v>
      </c>
      <c r="L38" s="23">
        <f>'SCE 2022 DR Allocations'!L38*'SCE 2022 DR Allocatons w.DLF'!$B$5</f>
        <v>49.496000000000002</v>
      </c>
      <c r="M38" s="23">
        <f>'SCE 2022 DR Allocations'!M38*'SCE 2022 DR Allocatons w.DLF'!$B$5</f>
        <v>31.634399999999999</v>
      </c>
      <c r="N38" s="23">
        <f>'SCE 2022 DR Allocations'!N38*'SCE 2022 DR Allocatons w.DLF'!$B$5</f>
        <v>17.6464</v>
      </c>
      <c r="O38" s="23">
        <f>'SCE 2022 DR Allocations'!O38*'SCE 2022 DR Allocatons w.DLF'!$B$5</f>
        <v>0</v>
      </c>
    </row>
    <row r="39" spans="1:15">
      <c r="A39" s="111" t="s">
        <v>31</v>
      </c>
      <c r="B39" s="112"/>
      <c r="C39" s="66" t="s">
        <v>8</v>
      </c>
      <c r="D39" s="24">
        <v>406.66</v>
      </c>
      <c r="E39" s="24">
        <v>438.3</v>
      </c>
      <c r="F39" s="24">
        <v>412.21</v>
      </c>
      <c r="G39" s="24">
        <v>470.66</v>
      </c>
      <c r="H39" s="24">
        <v>471.19</v>
      </c>
      <c r="I39" s="24">
        <v>500.73</v>
      </c>
      <c r="J39" s="24">
        <v>559.24</v>
      </c>
      <c r="K39" s="19">
        <v>597.29999999999995</v>
      </c>
      <c r="L39" s="24">
        <v>607.46</v>
      </c>
      <c r="M39" s="24">
        <v>526.62</v>
      </c>
      <c r="N39" s="24">
        <v>472.37</v>
      </c>
      <c r="O39" s="24">
        <v>382.83</v>
      </c>
    </row>
    <row r="40" spans="1:15">
      <c r="A40" s="113"/>
      <c r="B40" s="114"/>
      <c r="C40" s="66" t="s">
        <v>9</v>
      </c>
      <c r="D40" s="24">
        <v>86.12</v>
      </c>
      <c r="E40" s="24">
        <v>87.46</v>
      </c>
      <c r="F40" s="24">
        <v>81.709999999999994</v>
      </c>
      <c r="G40" s="24">
        <v>98.45</v>
      </c>
      <c r="H40" s="24">
        <v>113.34</v>
      </c>
      <c r="I40" s="24">
        <v>135.76</v>
      </c>
      <c r="J40" s="24">
        <v>141.16</v>
      </c>
      <c r="K40" s="19">
        <v>144.74</v>
      </c>
      <c r="L40" s="24">
        <v>131.59</v>
      </c>
      <c r="M40" s="24">
        <v>107.09</v>
      </c>
      <c r="N40" s="24">
        <v>97.6</v>
      </c>
      <c r="O40" s="24">
        <v>86.18</v>
      </c>
    </row>
    <row r="41" spans="1:15">
      <c r="A41" s="113"/>
      <c r="B41" s="114"/>
      <c r="C41" s="66" t="s">
        <v>10</v>
      </c>
      <c r="D41" s="24">
        <v>76.989999999999995</v>
      </c>
      <c r="E41" s="24">
        <v>82.23</v>
      </c>
      <c r="F41" s="24">
        <v>80.709999999999994</v>
      </c>
      <c r="G41" s="24">
        <v>101.85</v>
      </c>
      <c r="H41" s="24">
        <v>101.21</v>
      </c>
      <c r="I41" s="24">
        <v>105.08</v>
      </c>
      <c r="J41" s="24">
        <v>108.38</v>
      </c>
      <c r="K41" s="19">
        <v>106.2</v>
      </c>
      <c r="L41" s="24">
        <v>114.66</v>
      </c>
      <c r="M41" s="24">
        <v>104.96</v>
      </c>
      <c r="N41" s="24">
        <v>98.34</v>
      </c>
      <c r="O41" s="24">
        <v>89.34</v>
      </c>
    </row>
    <row r="42" spans="1:15">
      <c r="A42" s="115"/>
      <c r="B42" s="116"/>
      <c r="C42" s="66" t="s">
        <v>11</v>
      </c>
      <c r="D42" s="24">
        <f>SUM(D39:D41)</f>
        <v>569.77</v>
      </c>
      <c r="E42" s="24">
        <f t="shared" ref="E42:O42" si="0">SUM(E39:E41)</f>
        <v>607.99</v>
      </c>
      <c r="F42" s="24">
        <f t="shared" si="0"/>
        <v>574.63</v>
      </c>
      <c r="G42" s="24">
        <f t="shared" si="0"/>
        <v>670.96</v>
      </c>
      <c r="H42" s="24">
        <f t="shared" si="0"/>
        <v>685.74</v>
      </c>
      <c r="I42" s="24">
        <f t="shared" si="0"/>
        <v>741.57</v>
      </c>
      <c r="J42" s="24">
        <f t="shared" si="0"/>
        <v>808.78</v>
      </c>
      <c r="K42" s="19">
        <f t="shared" si="0"/>
        <v>848.24</v>
      </c>
      <c r="L42" s="24">
        <f t="shared" si="0"/>
        <v>853.71</v>
      </c>
      <c r="M42" s="24">
        <f t="shared" si="0"/>
        <v>738.67000000000007</v>
      </c>
      <c r="N42" s="24">
        <f t="shared" si="0"/>
        <v>668.31000000000006</v>
      </c>
      <c r="O42" s="24">
        <f t="shared" si="0"/>
        <v>558.35</v>
      </c>
    </row>
    <row r="43" spans="1:15">
      <c r="A43" s="25"/>
      <c r="B43" s="26"/>
      <c r="C43" s="26"/>
      <c r="D43" s="27"/>
      <c r="E43" s="27"/>
      <c r="F43" s="27"/>
      <c r="G43" s="27"/>
      <c r="H43" s="27"/>
      <c r="I43" s="27"/>
      <c r="J43" s="27"/>
      <c r="K43" s="28"/>
      <c r="L43" s="27"/>
      <c r="M43" s="27"/>
      <c r="N43" s="27"/>
      <c r="O43" s="27"/>
    </row>
    <row r="44" spans="1:15" s="56" customFormat="1" ht="43" customHeight="1">
      <c r="A44" s="50" t="s">
        <v>20</v>
      </c>
      <c r="B44" s="51" t="s">
        <v>5</v>
      </c>
      <c r="C44" s="51" t="s">
        <v>6</v>
      </c>
      <c r="D44" s="52">
        <v>44580</v>
      </c>
      <c r="E44" s="53">
        <v>44611</v>
      </c>
      <c r="F44" s="53">
        <v>44639</v>
      </c>
      <c r="G44" s="53">
        <v>44670</v>
      </c>
      <c r="H44" s="53">
        <v>44700</v>
      </c>
      <c r="I44" s="53">
        <v>44731</v>
      </c>
      <c r="J44" s="53">
        <v>44761</v>
      </c>
      <c r="K44" s="53">
        <v>44792</v>
      </c>
      <c r="L44" s="53">
        <v>44823</v>
      </c>
      <c r="M44" s="53">
        <v>44853</v>
      </c>
      <c r="N44" s="53">
        <v>44884</v>
      </c>
      <c r="O44" s="53">
        <v>44914</v>
      </c>
    </row>
    <row r="45" spans="1:15">
      <c r="A45" s="80" t="s">
        <v>29</v>
      </c>
      <c r="B45" s="77">
        <v>0</v>
      </c>
      <c r="C45" s="64" t="s">
        <v>8</v>
      </c>
      <c r="D45" s="29">
        <f>'SCE 2022 DR Allocations'!D45*'SCE 2022 DR Allocatons w.DLF'!$B$5</f>
        <v>0</v>
      </c>
      <c r="E45" s="30">
        <f>'SCE 2022 DR Allocations'!E45*'SCE 2022 DR Allocatons w.DLF'!$B$5</f>
        <v>0</v>
      </c>
      <c r="F45" s="30">
        <f>'SCE 2022 DR Allocations'!F45*'SCE 2022 DR Allocatons w.DLF'!$B$5</f>
        <v>0</v>
      </c>
      <c r="G45" s="30">
        <f>'SCE 2022 DR Allocations'!G45*'SCE 2022 DR Allocatons w.DLF'!$B$5</f>
        <v>0</v>
      </c>
      <c r="H45" s="30">
        <f>'SCE 2022 DR Allocations'!H45*'SCE 2022 DR Allocatons w.DLF'!$B$5</f>
        <v>0</v>
      </c>
      <c r="I45" s="30">
        <f>'SCE 2022 DR Allocations'!I45*'SCE 2022 DR Allocatons w.DLF'!$B$5</f>
        <v>0</v>
      </c>
      <c r="J45" s="30">
        <f>'SCE 2022 DR Allocations'!J45*'SCE 2022 DR Allocatons w.DLF'!$B$5</f>
        <v>0</v>
      </c>
      <c r="K45" s="31">
        <f>'SCE 2022 DR Allocations'!K45*'SCE 2022 DR Allocatons w.DLF'!$B$5</f>
        <v>0</v>
      </c>
      <c r="L45" s="30">
        <f>'SCE 2022 DR Allocations'!L45*'SCE 2022 DR Allocatons w.DLF'!$B$5</f>
        <v>0</v>
      </c>
      <c r="M45" s="30">
        <f>'SCE 2022 DR Allocations'!M45*'SCE 2022 DR Allocatons w.DLF'!$B$5</f>
        <v>0</v>
      </c>
      <c r="N45" s="30">
        <f>'SCE 2022 DR Allocations'!N45*'SCE 2022 DR Allocatons w.DLF'!$B$5</f>
        <v>0</v>
      </c>
      <c r="O45" s="30">
        <f>'SCE 2022 DR Allocations'!O45*'SCE 2022 DR Allocatons w.DLF'!$B$5</f>
        <v>0</v>
      </c>
    </row>
    <row r="46" spans="1:15">
      <c r="A46" s="81"/>
      <c r="B46" s="78"/>
      <c r="C46" s="64" t="s">
        <v>9</v>
      </c>
      <c r="D46" s="29">
        <f>'SCE 2022 DR Allocations'!D46*'SCE 2022 DR Allocatons w.DLF'!$B$5</f>
        <v>0</v>
      </c>
      <c r="E46" s="30">
        <f>'SCE 2022 DR Allocations'!E46*'SCE 2022 DR Allocatons w.DLF'!$B$5</f>
        <v>0</v>
      </c>
      <c r="F46" s="30">
        <f>'SCE 2022 DR Allocations'!F46*'SCE 2022 DR Allocatons w.DLF'!$B$5</f>
        <v>0</v>
      </c>
      <c r="G46" s="30">
        <f>'SCE 2022 DR Allocations'!G46*'SCE 2022 DR Allocatons w.DLF'!$B$5</f>
        <v>0</v>
      </c>
      <c r="H46" s="30">
        <f>'SCE 2022 DR Allocations'!H46*'SCE 2022 DR Allocatons w.DLF'!$B$5</f>
        <v>0</v>
      </c>
      <c r="I46" s="30">
        <f>'SCE 2022 DR Allocations'!I46*'SCE 2022 DR Allocatons w.DLF'!$B$5</f>
        <v>0</v>
      </c>
      <c r="J46" s="30">
        <f>'SCE 2022 DR Allocations'!J46*'SCE 2022 DR Allocatons w.DLF'!$B$5</f>
        <v>0</v>
      </c>
      <c r="K46" s="31">
        <f>'SCE 2022 DR Allocations'!K46*'SCE 2022 DR Allocatons w.DLF'!$B$5</f>
        <v>0</v>
      </c>
      <c r="L46" s="30">
        <f>'SCE 2022 DR Allocations'!L46*'SCE 2022 DR Allocatons w.DLF'!$B$5</f>
        <v>0</v>
      </c>
      <c r="M46" s="30">
        <f>'SCE 2022 DR Allocations'!M46*'SCE 2022 DR Allocatons w.DLF'!$B$5</f>
        <v>0</v>
      </c>
      <c r="N46" s="30">
        <f>'SCE 2022 DR Allocations'!N46*'SCE 2022 DR Allocatons w.DLF'!$B$5</f>
        <v>0</v>
      </c>
      <c r="O46" s="30">
        <f>'SCE 2022 DR Allocations'!O46*'SCE 2022 DR Allocatons w.DLF'!$B$5</f>
        <v>0</v>
      </c>
    </row>
    <row r="47" spans="1:15">
      <c r="A47" s="81"/>
      <c r="B47" s="78"/>
      <c r="C47" s="64" t="s">
        <v>10</v>
      </c>
      <c r="D47" s="29">
        <f>'SCE 2022 DR Allocations'!D47*'SCE 2022 DR Allocatons w.DLF'!$B$5</f>
        <v>0</v>
      </c>
      <c r="E47" s="30">
        <f>'SCE 2022 DR Allocations'!E47*'SCE 2022 DR Allocatons w.DLF'!$B$5</f>
        <v>0</v>
      </c>
      <c r="F47" s="30">
        <f>'SCE 2022 DR Allocations'!F47*'SCE 2022 DR Allocatons w.DLF'!$B$5</f>
        <v>0</v>
      </c>
      <c r="G47" s="30">
        <f>'SCE 2022 DR Allocations'!G47*'SCE 2022 DR Allocatons w.DLF'!$B$5</f>
        <v>0</v>
      </c>
      <c r="H47" s="30">
        <f>'SCE 2022 DR Allocations'!H47*'SCE 2022 DR Allocatons w.DLF'!$B$5</f>
        <v>0</v>
      </c>
      <c r="I47" s="30">
        <f>'SCE 2022 DR Allocations'!I47*'SCE 2022 DR Allocatons w.DLF'!$B$5</f>
        <v>0</v>
      </c>
      <c r="J47" s="30">
        <f>'SCE 2022 DR Allocations'!J47*'SCE 2022 DR Allocatons w.DLF'!$B$5</f>
        <v>0</v>
      </c>
      <c r="K47" s="31">
        <f>'SCE 2022 DR Allocations'!K47*'SCE 2022 DR Allocatons w.DLF'!$B$5</f>
        <v>0</v>
      </c>
      <c r="L47" s="30">
        <f>'SCE 2022 DR Allocations'!L47*'SCE 2022 DR Allocatons w.DLF'!$B$5</f>
        <v>0</v>
      </c>
      <c r="M47" s="30">
        <f>'SCE 2022 DR Allocations'!M47*'SCE 2022 DR Allocatons w.DLF'!$B$5</f>
        <v>0</v>
      </c>
      <c r="N47" s="30">
        <f>'SCE 2022 DR Allocations'!N47*'SCE 2022 DR Allocatons w.DLF'!$B$5</f>
        <v>0</v>
      </c>
      <c r="O47" s="30">
        <f>'SCE 2022 DR Allocations'!O47*'SCE 2022 DR Allocatons w.DLF'!$B$5</f>
        <v>0</v>
      </c>
    </row>
    <row r="48" spans="1:15">
      <c r="A48" s="82"/>
      <c r="B48" s="79"/>
      <c r="C48" s="64" t="s">
        <v>11</v>
      </c>
      <c r="D48" s="32">
        <f>'SCE 2022 DR Allocations'!D48*'SCE 2022 DR Allocatons w.DLF'!$B$5</f>
        <v>0</v>
      </c>
      <c r="E48" s="33">
        <f>'SCE 2022 DR Allocations'!E48*'SCE 2022 DR Allocatons w.DLF'!$B$5</f>
        <v>0</v>
      </c>
      <c r="F48" s="33">
        <f>'SCE 2022 DR Allocations'!F48*'SCE 2022 DR Allocatons w.DLF'!$B$5</f>
        <v>0</v>
      </c>
      <c r="G48" s="33">
        <f>'SCE 2022 DR Allocations'!G48*'SCE 2022 DR Allocatons w.DLF'!$B$5</f>
        <v>0</v>
      </c>
      <c r="H48" s="33">
        <f>'SCE 2022 DR Allocations'!H48*'SCE 2022 DR Allocatons w.DLF'!$B$5</f>
        <v>0</v>
      </c>
      <c r="I48" s="33">
        <f>'SCE 2022 DR Allocations'!I48*'SCE 2022 DR Allocatons w.DLF'!$B$5</f>
        <v>0</v>
      </c>
      <c r="J48" s="33">
        <f>'SCE 2022 DR Allocations'!J48*'SCE 2022 DR Allocatons w.DLF'!$B$5</f>
        <v>0</v>
      </c>
      <c r="K48" s="34">
        <f>'SCE 2022 DR Allocations'!K48*'SCE 2022 DR Allocatons w.DLF'!$B$5</f>
        <v>0</v>
      </c>
      <c r="L48" s="33">
        <f>'SCE 2022 DR Allocations'!L48*'SCE 2022 DR Allocatons w.DLF'!$B$5</f>
        <v>0</v>
      </c>
      <c r="M48" s="33">
        <f>'SCE 2022 DR Allocations'!M48*'SCE 2022 DR Allocatons w.DLF'!$B$5</f>
        <v>0</v>
      </c>
      <c r="N48" s="33">
        <f>'SCE 2022 DR Allocations'!N48*'SCE 2022 DR Allocatons w.DLF'!$B$5</f>
        <v>0</v>
      </c>
      <c r="O48" s="33">
        <f>'SCE 2022 DR Allocations'!O48*'SCE 2022 DR Allocatons w.DLF'!$B$5</f>
        <v>0</v>
      </c>
    </row>
    <row r="49" spans="1:15">
      <c r="A49" s="86" t="s">
        <v>22</v>
      </c>
      <c r="B49" s="83">
        <v>0</v>
      </c>
      <c r="C49" s="65" t="s">
        <v>8</v>
      </c>
      <c r="D49" s="35">
        <f>'SCE 2022 DR Allocations'!D49*'SCE 2022 DR Allocatons w.DLF'!$B$5</f>
        <v>7.6212272871285105</v>
      </c>
      <c r="E49" s="36">
        <f>'SCE 2022 DR Allocations'!E49*'SCE 2022 DR Allocatons w.DLF'!$B$5</f>
        <v>7.6196629779777112</v>
      </c>
      <c r="F49" s="36">
        <f>'SCE 2022 DR Allocations'!F49*'SCE 2022 DR Allocatons w.DLF'!$B$5</f>
        <v>7.6681949090450487</v>
      </c>
      <c r="G49" s="36">
        <f>'SCE 2022 DR Allocations'!G49*'SCE 2022 DR Allocatons w.DLF'!$B$5</f>
        <v>8.295908855708845</v>
      </c>
      <c r="H49" s="36">
        <f>'SCE 2022 DR Allocations'!H49*'SCE 2022 DR Allocatons w.DLF'!$B$5</f>
        <v>8.470496033283716</v>
      </c>
      <c r="I49" s="36">
        <f>'SCE 2022 DR Allocations'!I49*'SCE 2022 DR Allocatons w.DLF'!$B$5</f>
        <v>8.1865252797850427</v>
      </c>
      <c r="J49" s="36">
        <f>'SCE 2022 DR Allocations'!J49*'SCE 2022 DR Allocatons w.DLF'!$B$5</f>
        <v>8.1546472623807507</v>
      </c>
      <c r="K49" s="31">
        <f>'SCE 2022 DR Allocations'!K49*'SCE 2022 DR Allocatons w.DLF'!$B$5</f>
        <v>8.2599660146954559</v>
      </c>
      <c r="L49" s="36">
        <f>'SCE 2022 DR Allocations'!L49*'SCE 2022 DR Allocatons w.DLF'!$B$5</f>
        <v>8.2487357068805718</v>
      </c>
      <c r="M49" s="36">
        <f>'SCE 2022 DR Allocations'!M49*'SCE 2022 DR Allocatons w.DLF'!$B$5</f>
        <v>8.7573316959215077</v>
      </c>
      <c r="N49" s="36">
        <f>'SCE 2022 DR Allocations'!N49*'SCE 2022 DR Allocatons w.DLF'!$B$5</f>
        <v>7.862717063637664</v>
      </c>
      <c r="O49" s="36">
        <f>'SCE 2022 DR Allocations'!O49*'SCE 2022 DR Allocatons w.DLF'!$B$5</f>
        <v>7.6185586486339609</v>
      </c>
    </row>
    <row r="50" spans="1:15">
      <c r="A50" s="87"/>
      <c r="B50" s="84"/>
      <c r="C50" s="130" t="s">
        <v>9</v>
      </c>
      <c r="D50" s="177" t="s">
        <v>40</v>
      </c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9"/>
    </row>
    <row r="51" spans="1:15">
      <c r="A51" s="87"/>
      <c r="B51" s="84"/>
      <c r="C51" s="130" t="s">
        <v>10</v>
      </c>
      <c r="D51" s="190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2"/>
    </row>
    <row r="52" spans="1:15">
      <c r="A52" s="88"/>
      <c r="B52" s="85"/>
      <c r="C52" s="65" t="s">
        <v>11</v>
      </c>
      <c r="D52" s="37">
        <f>'SCE 2022 DR Allocations'!D52*'SCE 2022 DR Allocatons w.DLF'!$B$5</f>
        <v>8.7156000000000002</v>
      </c>
      <c r="E52" s="38">
        <f>'SCE 2022 DR Allocations'!E52*'SCE 2022 DR Allocatons w.DLF'!$B$5</f>
        <v>8.7156000000000002</v>
      </c>
      <c r="F52" s="38">
        <f>'SCE 2022 DR Allocations'!F52*'SCE 2022 DR Allocatons w.DLF'!$B$5</f>
        <v>8.7156000000000002</v>
      </c>
      <c r="G52" s="38">
        <f>'SCE 2022 DR Allocations'!G52*'SCE 2022 DR Allocatons w.DLF'!$B$5</f>
        <v>9.4688000000000017</v>
      </c>
      <c r="H52" s="38">
        <f>'SCE 2022 DR Allocations'!H52*'SCE 2022 DR Allocatons w.DLF'!$B$5</f>
        <v>9.6840000000000011</v>
      </c>
      <c r="I52" s="38">
        <f>'SCE 2022 DR Allocations'!I52*'SCE 2022 DR Allocatons w.DLF'!$B$5</f>
        <v>9.3612000000000002</v>
      </c>
      <c r="J52" s="38">
        <f>'SCE 2022 DR Allocations'!J52*'SCE 2022 DR Allocatons w.DLF'!$B$5</f>
        <v>9.2536000000000005</v>
      </c>
      <c r="K52" s="34">
        <f>'SCE 2022 DR Allocations'!K52*'SCE 2022 DR Allocatons w.DLF'!$B$5</f>
        <v>9.3612000000000002</v>
      </c>
      <c r="L52" s="38">
        <f>'SCE 2022 DR Allocations'!L52*'SCE 2022 DR Allocatons w.DLF'!$B$5</f>
        <v>9.3612000000000002</v>
      </c>
      <c r="M52" s="38">
        <f>'SCE 2022 DR Allocations'!M52*'SCE 2022 DR Allocatons w.DLF'!$B$5</f>
        <v>10.006800000000002</v>
      </c>
      <c r="N52" s="38">
        <f>'SCE 2022 DR Allocations'!N52*'SCE 2022 DR Allocatons w.DLF'!$B$5</f>
        <v>8.9308000000000014</v>
      </c>
      <c r="O52" s="38">
        <f>'SCE 2022 DR Allocations'!O52*'SCE 2022 DR Allocatons w.DLF'!$B$5</f>
        <v>8.7156000000000002</v>
      </c>
    </row>
    <row r="53" spans="1:15">
      <c r="A53" s="80" t="s">
        <v>23</v>
      </c>
      <c r="B53" s="77">
        <v>0</v>
      </c>
      <c r="C53" s="64" t="s">
        <v>8</v>
      </c>
      <c r="D53" s="29">
        <f>'SCE 2022 DR Allocations'!D53*'SCE 2022 DR Allocatons w.DLF'!$B$5</f>
        <v>0.12066219604492233</v>
      </c>
      <c r="E53" s="30">
        <f>'SCE 2022 DR Allocations'!E53*'SCE 2022 DR Allocatons w.DLF'!$B$5</f>
        <v>7.4073018188476489E-2</v>
      </c>
      <c r="F53" s="30">
        <f>'SCE 2022 DR Allocations'!F53*'SCE 2022 DR Allocatons w.DLF'!$B$5</f>
        <v>0.27083755371093726</v>
      </c>
      <c r="G53" s="30">
        <f>'SCE 2022 DR Allocations'!G53*'SCE 2022 DR Allocatons w.DLF'!$B$5</f>
        <v>0.32186402645263712</v>
      </c>
      <c r="H53" s="30">
        <f>'SCE 2022 DR Allocations'!H53*'SCE 2022 DR Allocatons w.DLF'!$B$5</f>
        <v>0.28133357775878814</v>
      </c>
      <c r="I53" s="30">
        <f>'SCE 2022 DR Allocations'!I53*'SCE 2022 DR Allocatons w.DLF'!$B$5</f>
        <v>0.70326645468749993</v>
      </c>
      <c r="J53" s="30">
        <f>'SCE 2022 DR Allocations'!J53*'SCE 2022 DR Allocatons w.DLF'!$B$5</f>
        <v>-3.6599499023437586E-2</v>
      </c>
      <c r="K53" s="31">
        <f>'SCE 2022 DR Allocations'!K53*'SCE 2022 DR Allocatons w.DLF'!$B$5</f>
        <v>-0.22027206855468776</v>
      </c>
      <c r="L53" s="30">
        <f>'SCE 2022 DR Allocations'!L53*'SCE 2022 DR Allocatons w.DLF'!$B$5</f>
        <v>-0.38222565459594748</v>
      </c>
      <c r="M53" s="30">
        <f>'SCE 2022 DR Allocations'!M53*'SCE 2022 DR Allocatons w.DLF'!$B$5</f>
        <v>0.26097485522460956</v>
      </c>
      <c r="N53" s="30">
        <f>'SCE 2022 DR Allocations'!N53*'SCE 2022 DR Allocatons w.DLF'!$B$5</f>
        <v>7.0546304064941653E-2</v>
      </c>
      <c r="O53" s="30">
        <f>'SCE 2022 DR Allocations'!O53*'SCE 2022 DR Allocatons w.DLF'!$B$5</f>
        <v>1.1530839990234408E-2</v>
      </c>
    </row>
    <row r="54" spans="1:15">
      <c r="A54" s="81"/>
      <c r="B54" s="78"/>
      <c r="C54" s="130" t="s">
        <v>9</v>
      </c>
      <c r="D54" s="177" t="s">
        <v>40</v>
      </c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3"/>
    </row>
    <row r="55" spans="1:15">
      <c r="A55" s="81"/>
      <c r="B55" s="78"/>
      <c r="C55" s="130" t="s">
        <v>10</v>
      </c>
      <c r="D55" s="174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6"/>
    </row>
    <row r="56" spans="1:15">
      <c r="A56" s="82"/>
      <c r="B56" s="79"/>
      <c r="C56" s="64" t="s">
        <v>11</v>
      </c>
      <c r="D56" s="32">
        <f>'SCE 2022 DR Allocations'!D56*'SCE 2022 DR Allocatons w.DLF'!$B$5</f>
        <v>0.10760000000000002</v>
      </c>
      <c r="E56" s="33">
        <f>'SCE 2022 DR Allocations'!E56*'SCE 2022 DR Allocatons w.DLF'!$B$5</f>
        <v>0.10760000000000002</v>
      </c>
      <c r="F56" s="33">
        <f>'SCE 2022 DR Allocations'!F56*'SCE 2022 DR Allocatons w.DLF'!$B$5</f>
        <v>0.21520000000000003</v>
      </c>
      <c r="G56" s="33">
        <f>'SCE 2022 DR Allocations'!G56*'SCE 2022 DR Allocatons w.DLF'!$B$5</f>
        <v>0.32280000000000003</v>
      </c>
      <c r="H56" s="33">
        <f>'SCE 2022 DR Allocations'!H56*'SCE 2022 DR Allocatons w.DLF'!$B$5</f>
        <v>0.32280000000000003</v>
      </c>
      <c r="I56" s="33">
        <f>'SCE 2022 DR Allocations'!I56*'SCE 2022 DR Allocatons w.DLF'!$B$5</f>
        <v>0.64560000000000006</v>
      </c>
      <c r="J56" s="33">
        <f>'SCE 2022 DR Allocations'!J56*'SCE 2022 DR Allocatons w.DLF'!$B$5</f>
        <v>0</v>
      </c>
      <c r="K56" s="34">
        <f>'SCE 2022 DR Allocations'!K56*'SCE 2022 DR Allocatons w.DLF'!$B$5</f>
        <v>-0.21520000000000003</v>
      </c>
      <c r="L56" s="33">
        <f>'SCE 2022 DR Allocations'!L56*'SCE 2022 DR Allocatons w.DLF'!$B$5</f>
        <v>-0.32280000000000003</v>
      </c>
      <c r="M56" s="33">
        <f>'SCE 2022 DR Allocations'!M56*'SCE 2022 DR Allocatons w.DLF'!$B$5</f>
        <v>0.21520000000000003</v>
      </c>
      <c r="N56" s="33">
        <f>'SCE 2022 DR Allocations'!N56*'SCE 2022 DR Allocatons w.DLF'!$B$5</f>
        <v>0.10760000000000002</v>
      </c>
      <c r="O56" s="33">
        <f>'SCE 2022 DR Allocations'!O56*'SCE 2022 DR Allocatons w.DLF'!$B$5</f>
        <v>0</v>
      </c>
    </row>
    <row r="57" spans="1:15">
      <c r="A57" s="69" t="s">
        <v>32</v>
      </c>
      <c r="B57" s="70"/>
      <c r="C57" s="66" t="s">
        <v>8</v>
      </c>
      <c r="D57" s="40">
        <f t="shared" ref="D57:O57" si="1">SUM(D45,D49,D53)</f>
        <v>7.7418894831734324</v>
      </c>
      <c r="E57" s="40">
        <f t="shared" si="1"/>
        <v>7.693735996166188</v>
      </c>
      <c r="F57" s="40">
        <f t="shared" si="1"/>
        <v>7.9390324627559856</v>
      </c>
      <c r="G57" s="40">
        <f t="shared" si="1"/>
        <v>8.6177728821614821</v>
      </c>
      <c r="H57" s="40">
        <f t="shared" si="1"/>
        <v>8.7518296110425045</v>
      </c>
      <c r="I57" s="40">
        <f t="shared" si="1"/>
        <v>8.8897917344725421</v>
      </c>
      <c r="J57" s="40">
        <f t="shared" si="1"/>
        <v>8.1180477633573123</v>
      </c>
      <c r="K57" s="34">
        <f t="shared" si="1"/>
        <v>8.0396939461407673</v>
      </c>
      <c r="L57" s="40">
        <f t="shared" si="1"/>
        <v>7.8665100522846245</v>
      </c>
      <c r="M57" s="40">
        <f t="shared" si="1"/>
        <v>9.018306551146118</v>
      </c>
      <c r="N57" s="40">
        <f t="shared" si="1"/>
        <v>7.9332633677026054</v>
      </c>
      <c r="O57" s="40">
        <f t="shared" si="1"/>
        <v>7.6300894886241952</v>
      </c>
    </row>
    <row r="58" spans="1:15">
      <c r="A58" s="71"/>
      <c r="B58" s="72"/>
      <c r="C58" s="66" t="s">
        <v>9</v>
      </c>
      <c r="D58" s="40">
        <v>0.24</v>
      </c>
      <c r="E58" s="40">
        <v>0.24</v>
      </c>
      <c r="F58" s="40">
        <v>0.25</v>
      </c>
      <c r="G58" s="40">
        <v>0.27</v>
      </c>
      <c r="H58" s="40">
        <v>0.28000000000000003</v>
      </c>
      <c r="I58" s="40">
        <v>0.27</v>
      </c>
      <c r="J58" s="40">
        <v>0.31</v>
      </c>
      <c r="K58" s="34">
        <v>0.31</v>
      </c>
      <c r="L58" s="40">
        <v>0.32</v>
      </c>
      <c r="M58" s="40">
        <v>0.28000000000000003</v>
      </c>
      <c r="N58" s="40">
        <v>0.25</v>
      </c>
      <c r="O58" s="40">
        <v>0.24</v>
      </c>
    </row>
    <row r="59" spans="1:15">
      <c r="A59" s="71"/>
      <c r="B59" s="72"/>
      <c r="C59" s="66" t="s">
        <v>10</v>
      </c>
      <c r="D59" s="40">
        <v>0.81</v>
      </c>
      <c r="E59" s="40">
        <v>0.81</v>
      </c>
      <c r="F59" s="40">
        <v>0.81</v>
      </c>
      <c r="G59" s="40">
        <v>0.88</v>
      </c>
      <c r="H59" s="40">
        <v>0.9</v>
      </c>
      <c r="I59" s="40">
        <v>0.86</v>
      </c>
      <c r="J59" s="40">
        <v>0.85</v>
      </c>
      <c r="K59" s="34">
        <v>0.87</v>
      </c>
      <c r="L59" s="40">
        <v>0.87</v>
      </c>
      <c r="M59" s="40">
        <v>0.93</v>
      </c>
      <c r="N59" s="40">
        <v>0.83</v>
      </c>
      <c r="O59" s="40">
        <v>0.81</v>
      </c>
    </row>
    <row r="60" spans="1:15">
      <c r="A60" s="73"/>
      <c r="B60" s="74"/>
      <c r="C60" s="66" t="s">
        <v>11</v>
      </c>
      <c r="D60" s="40">
        <f>SUM(D48,D52,D56)</f>
        <v>8.8231999999999999</v>
      </c>
      <c r="E60" s="40">
        <f t="shared" ref="E60:O60" si="2">SUM(E48,E52,E56)</f>
        <v>8.8231999999999999</v>
      </c>
      <c r="F60" s="40">
        <f t="shared" si="2"/>
        <v>8.9307999999999996</v>
      </c>
      <c r="G60" s="40">
        <f t="shared" si="2"/>
        <v>9.7916000000000025</v>
      </c>
      <c r="H60" s="40">
        <f t="shared" si="2"/>
        <v>10.006800000000002</v>
      </c>
      <c r="I60" s="40">
        <f t="shared" si="2"/>
        <v>10.0068</v>
      </c>
      <c r="J60" s="40">
        <f t="shared" si="2"/>
        <v>9.2536000000000005</v>
      </c>
      <c r="K60" s="34">
        <f t="shared" si="2"/>
        <v>9.1460000000000008</v>
      </c>
      <c r="L60" s="40">
        <f t="shared" si="2"/>
        <v>9.0383999999999993</v>
      </c>
      <c r="M60" s="40">
        <f t="shared" si="2"/>
        <v>10.222000000000001</v>
      </c>
      <c r="N60" s="40">
        <f t="shared" si="2"/>
        <v>9.0384000000000011</v>
      </c>
      <c r="O60" s="40">
        <f t="shared" si="2"/>
        <v>8.7156000000000002</v>
      </c>
    </row>
    <row r="61" spans="1:15">
      <c r="A61" s="8"/>
      <c r="B61" s="9"/>
      <c r="C61" s="9"/>
      <c r="D61" s="10"/>
      <c r="E61" s="10"/>
      <c r="F61" s="10"/>
      <c r="G61" s="10"/>
      <c r="H61" s="10"/>
      <c r="I61" s="10"/>
      <c r="J61" s="10"/>
      <c r="K61" s="11"/>
      <c r="L61" s="10"/>
      <c r="M61" s="10"/>
      <c r="N61" s="10"/>
      <c r="O61" s="10"/>
    </row>
    <row r="62" spans="1:15">
      <c r="A62" s="75" t="s">
        <v>33</v>
      </c>
      <c r="B62" s="76"/>
      <c r="C62" s="41"/>
      <c r="D62" s="12">
        <f>SUM(D42,D60)</f>
        <v>578.59320000000002</v>
      </c>
      <c r="E62" s="12">
        <f t="shared" ref="E62:O62" si="3">SUM(E42,E60)</f>
        <v>616.81320000000005</v>
      </c>
      <c r="F62" s="12">
        <f t="shared" si="3"/>
        <v>583.56079999999997</v>
      </c>
      <c r="G62" s="12">
        <f t="shared" si="3"/>
        <v>680.75160000000005</v>
      </c>
      <c r="H62" s="12">
        <f t="shared" si="3"/>
        <v>695.74680000000001</v>
      </c>
      <c r="I62" s="12">
        <f t="shared" si="3"/>
        <v>751.57680000000005</v>
      </c>
      <c r="J62" s="12">
        <f t="shared" si="3"/>
        <v>818.03359999999998</v>
      </c>
      <c r="K62" s="13">
        <f t="shared" si="3"/>
        <v>857.38599999999997</v>
      </c>
      <c r="L62" s="12">
        <f t="shared" si="3"/>
        <v>862.74840000000006</v>
      </c>
      <c r="M62" s="12">
        <f t="shared" si="3"/>
        <v>748.89200000000005</v>
      </c>
      <c r="N62" s="12">
        <f t="shared" si="3"/>
        <v>677.34840000000008</v>
      </c>
      <c r="O62" s="12">
        <f t="shared" si="3"/>
        <v>567.06560000000002</v>
      </c>
    </row>
  </sheetData>
  <mergeCells count="37">
    <mergeCell ref="D50:O51"/>
    <mergeCell ref="D54:O55"/>
    <mergeCell ref="D12:O13"/>
    <mergeCell ref="D7:O8"/>
    <mergeCell ref="H19:M19"/>
    <mergeCell ref="H21:M21"/>
    <mergeCell ref="H23:M23"/>
    <mergeCell ref="H25:M25"/>
    <mergeCell ref="A7:A10"/>
    <mergeCell ref="B7:B10"/>
    <mergeCell ref="A11:A14"/>
    <mergeCell ref="B11:B14"/>
    <mergeCell ref="A15:A18"/>
    <mergeCell ref="B15:B18"/>
    <mergeCell ref="A57:B60"/>
    <mergeCell ref="A19:A22"/>
    <mergeCell ref="B19:B22"/>
    <mergeCell ref="A23:A26"/>
    <mergeCell ref="B23:B26"/>
    <mergeCell ref="A27:A30"/>
    <mergeCell ref="B27:B30"/>
    <mergeCell ref="A1:O1"/>
    <mergeCell ref="A2:O2"/>
    <mergeCell ref="A3:O3"/>
    <mergeCell ref="A4:O4"/>
    <mergeCell ref="A62:B62"/>
    <mergeCell ref="A31:A34"/>
    <mergeCell ref="B31:B34"/>
    <mergeCell ref="A35:A38"/>
    <mergeCell ref="B35:B38"/>
    <mergeCell ref="A39:B42"/>
    <mergeCell ref="A45:A48"/>
    <mergeCell ref="B45:B48"/>
    <mergeCell ref="A49:A52"/>
    <mergeCell ref="B49:B52"/>
    <mergeCell ref="A53:A56"/>
    <mergeCell ref="B53:B56"/>
  </mergeCells>
  <printOptions horizontalCentered="1"/>
  <pageMargins left="0" right="0" top="1" bottom="0.5" header="0.25" footer="0.25"/>
  <pageSetup scale="58" fitToHeight="10" orientation="landscape" horizontalDpi="4294967292" verticalDpi="4294967292"/>
  <headerFooter>
    <oddHeader xml:space="preserve">&amp;C&amp;9&amp;KFF0000- CONFIDENTIAL -
Protected Materials Pursuant to CPUC Decisions and Applicable Law  as described in Accompanying Declaration
- PUBLIC DISCLOSURE RESTRICTED - </oddHeader>
  </headerFooter>
  <ignoredErrors>
    <ignoredError sqref="B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62"/>
  <sheetViews>
    <sheetView topLeftCell="B26" workbookViewId="0">
      <selection activeCell="R17" sqref="R17"/>
    </sheetView>
  </sheetViews>
  <sheetFormatPr baseColWidth="10" defaultColWidth="11" defaultRowHeight="15" x14ac:dyDescent="0"/>
  <cols>
    <col min="1" max="1" width="50.6640625" customWidth="1"/>
    <col min="2" max="2" width="11.33203125" customWidth="1"/>
    <col min="3" max="3" width="27.5" customWidth="1"/>
    <col min="4" max="4" width="11.6640625" bestFit="1" customWidth="1"/>
    <col min="5" max="15" width="11" customWidth="1"/>
  </cols>
  <sheetData>
    <row r="1" spans="1:15">
      <c r="A1" s="117" t="s">
        <v>34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</row>
    <row r="2" spans="1:15">
      <c r="A2" s="120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15">
      <c r="A3" s="120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</row>
    <row r="4" spans="1:15">
      <c r="A4" s="120" t="s">
        <v>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1:15" ht="23.25" customHeight="1">
      <c r="A5" s="120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</row>
    <row r="6" spans="1:15" s="56" customFormat="1">
      <c r="A6" s="50" t="s">
        <v>4</v>
      </c>
      <c r="B6" s="51" t="s">
        <v>5</v>
      </c>
      <c r="C6" s="51" t="s">
        <v>6</v>
      </c>
      <c r="D6" s="52">
        <v>44945</v>
      </c>
      <c r="E6" s="53">
        <v>44976</v>
      </c>
      <c r="F6" s="53">
        <v>45004</v>
      </c>
      <c r="G6" s="53">
        <v>45035</v>
      </c>
      <c r="H6" s="53">
        <v>45065</v>
      </c>
      <c r="I6" s="53">
        <v>45096</v>
      </c>
      <c r="J6" s="53">
        <v>45126</v>
      </c>
      <c r="K6" s="53">
        <v>45157</v>
      </c>
      <c r="L6" s="53">
        <v>45188</v>
      </c>
      <c r="M6" s="53">
        <v>45218</v>
      </c>
      <c r="N6" s="53">
        <v>45249</v>
      </c>
      <c r="O6" s="53">
        <v>45279</v>
      </c>
    </row>
    <row r="7" spans="1:15">
      <c r="A7" s="121" t="s">
        <v>7</v>
      </c>
      <c r="B7" s="122">
        <v>1</v>
      </c>
      <c r="C7" s="63" t="s">
        <v>8</v>
      </c>
      <c r="D7" s="144" t="s">
        <v>40</v>
      </c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</row>
    <row r="8" spans="1:15">
      <c r="A8" s="121"/>
      <c r="B8" s="122"/>
      <c r="C8" s="64" t="s">
        <v>9</v>
      </c>
      <c r="D8" s="147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1:15">
      <c r="A9" s="121"/>
      <c r="B9" s="122"/>
      <c r="C9" s="64" t="s">
        <v>10</v>
      </c>
      <c r="D9" s="14">
        <v>44.154002000000006</v>
      </c>
      <c r="E9" s="15">
        <v>49.659399999999998</v>
      </c>
      <c r="F9" s="15">
        <v>50.335288000000006</v>
      </c>
      <c r="G9" s="15">
        <v>56.11994</v>
      </c>
      <c r="H9" s="15">
        <v>58.41982800000001</v>
      </c>
      <c r="I9" s="15">
        <v>55.632896000000002</v>
      </c>
      <c r="J9" s="15">
        <v>59.060682000000007</v>
      </c>
      <c r="K9" s="16">
        <v>54.052602</v>
      </c>
      <c r="L9" s="15">
        <v>58.458490000000005</v>
      </c>
      <c r="M9" s="15">
        <v>63.494638000000009</v>
      </c>
      <c r="N9" s="15">
        <v>63.471257999999999</v>
      </c>
      <c r="O9" s="15">
        <v>52.235684000000006</v>
      </c>
    </row>
    <row r="10" spans="1:15">
      <c r="A10" s="121"/>
      <c r="B10" s="122"/>
      <c r="C10" s="64" t="s">
        <v>11</v>
      </c>
      <c r="D10" s="18">
        <v>144.6</v>
      </c>
      <c r="E10" s="18">
        <v>156.5</v>
      </c>
      <c r="F10" s="18">
        <v>144.69999999999999</v>
      </c>
      <c r="G10" s="18">
        <v>156.69999999999999</v>
      </c>
      <c r="H10" s="18">
        <v>164.8</v>
      </c>
      <c r="I10" s="18">
        <v>167.1</v>
      </c>
      <c r="J10" s="18">
        <v>166.7</v>
      </c>
      <c r="K10" s="19">
        <v>168.1</v>
      </c>
      <c r="L10" s="18">
        <v>167.9</v>
      </c>
      <c r="M10" s="18">
        <v>167.1</v>
      </c>
      <c r="N10" s="18">
        <v>173.2</v>
      </c>
      <c r="O10" s="18">
        <v>153</v>
      </c>
    </row>
    <row r="11" spans="1:15">
      <c r="A11" s="123" t="s">
        <v>12</v>
      </c>
      <c r="B11" s="124">
        <v>1</v>
      </c>
      <c r="C11" s="65" t="s">
        <v>8</v>
      </c>
      <c r="D11" s="221">
        <v>313.81824</v>
      </c>
      <c r="E11" s="221">
        <v>339.19159999999999</v>
      </c>
      <c r="F11" s="221">
        <v>315.65802000000002</v>
      </c>
      <c r="G11" s="221">
        <v>317.91036000000003</v>
      </c>
      <c r="H11" s="221">
        <v>304.57839999999999</v>
      </c>
      <c r="I11" s="221">
        <v>312.51548000000003</v>
      </c>
      <c r="J11" s="221">
        <v>298.45534000000004</v>
      </c>
      <c r="K11" s="220">
        <v>309.37887999999998</v>
      </c>
      <c r="L11" s="221">
        <v>308.12146000000001</v>
      </c>
      <c r="M11" s="221">
        <v>306.10834000000006</v>
      </c>
      <c r="N11" s="221">
        <v>318.48130000000003</v>
      </c>
      <c r="O11" s="221">
        <v>292.22399999999999</v>
      </c>
    </row>
    <row r="12" spans="1:15">
      <c r="A12" s="123"/>
      <c r="B12" s="124"/>
      <c r="C12" s="65" t="s">
        <v>9</v>
      </c>
      <c r="D12" s="144" t="s">
        <v>40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6"/>
    </row>
    <row r="13" spans="1:15">
      <c r="A13" s="123"/>
      <c r="B13" s="124"/>
      <c r="C13" s="65" t="s">
        <v>10</v>
      </c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</row>
    <row r="14" spans="1:15">
      <c r="A14" s="123"/>
      <c r="B14" s="124"/>
      <c r="C14" s="65" t="s">
        <v>11</v>
      </c>
      <c r="D14" s="42">
        <v>373.6</v>
      </c>
      <c r="E14" s="42">
        <v>397.7</v>
      </c>
      <c r="F14" s="42">
        <v>372</v>
      </c>
      <c r="G14" s="42">
        <v>388</v>
      </c>
      <c r="H14" s="42">
        <v>373.9</v>
      </c>
      <c r="I14" s="42">
        <v>382.2</v>
      </c>
      <c r="J14" s="42">
        <v>359.9</v>
      </c>
      <c r="K14" s="43">
        <v>375.1</v>
      </c>
      <c r="L14" s="42">
        <v>378.3</v>
      </c>
      <c r="M14" s="42">
        <v>268.7</v>
      </c>
      <c r="N14" s="42">
        <v>376.6</v>
      </c>
      <c r="O14" s="44">
        <v>354.2</v>
      </c>
    </row>
    <row r="15" spans="1:15">
      <c r="A15" s="121" t="s">
        <v>13</v>
      </c>
      <c r="B15" s="122">
        <v>1</v>
      </c>
      <c r="C15" s="62" t="s">
        <v>8</v>
      </c>
      <c r="D15" s="14">
        <v>3.0735641368103024</v>
      </c>
      <c r="E15" s="15">
        <v>3.1418646415328984</v>
      </c>
      <c r="F15" s="15">
        <v>3.8677961940765377</v>
      </c>
      <c r="G15" s="15">
        <v>4.437296466751099</v>
      </c>
      <c r="H15" s="15">
        <v>4.5525021144103999</v>
      </c>
      <c r="I15" s="15">
        <v>4.7389387973785393</v>
      </c>
      <c r="J15" s="15">
        <v>4.9174641262435914</v>
      </c>
      <c r="K15" s="16">
        <v>4.9611608109283454</v>
      </c>
      <c r="L15" s="15">
        <v>5.0103997764587405</v>
      </c>
      <c r="M15" s="15">
        <v>4.774738152008057</v>
      </c>
      <c r="N15" s="15">
        <v>4.6578721028137213</v>
      </c>
      <c r="O15" s="15">
        <v>3.7101331988525388</v>
      </c>
    </row>
    <row r="16" spans="1:15">
      <c r="A16" s="121"/>
      <c r="B16" s="122"/>
      <c r="C16" s="64" t="s">
        <v>9</v>
      </c>
      <c r="D16" s="14">
        <v>7.3635410438346867</v>
      </c>
      <c r="E16" s="15">
        <v>6.8955620299530027</v>
      </c>
      <c r="F16" s="15">
        <v>9.9225830386161817</v>
      </c>
      <c r="G16" s="15">
        <v>16.808455212478638</v>
      </c>
      <c r="H16" s="15">
        <v>19.282518134651188</v>
      </c>
      <c r="I16" s="15">
        <v>25.044962033386234</v>
      </c>
      <c r="J16" s="15">
        <v>25.113801780395509</v>
      </c>
      <c r="K16" s="16">
        <v>25.412927445373533</v>
      </c>
      <c r="L16" s="15">
        <v>23.742607181739807</v>
      </c>
      <c r="M16" s="15">
        <v>18.773888510398869</v>
      </c>
      <c r="N16" s="15">
        <v>11.025359677791595</v>
      </c>
      <c r="O16" s="15">
        <v>7.3871047054481505</v>
      </c>
    </row>
    <row r="17" spans="1:15">
      <c r="A17" s="121"/>
      <c r="B17" s="122"/>
      <c r="C17" s="64" t="s">
        <v>10</v>
      </c>
      <c r="D17" s="14">
        <v>0.12691809396743775</v>
      </c>
      <c r="E17" s="15">
        <v>0.11561668996810914</v>
      </c>
      <c r="F17" s="15">
        <v>0.47468520126342773</v>
      </c>
      <c r="G17" s="15">
        <v>1.6167556988525391</v>
      </c>
      <c r="H17" s="15">
        <v>1.8484142898559568</v>
      </c>
      <c r="I17" s="15">
        <v>2.0654437390136722</v>
      </c>
      <c r="J17" s="15">
        <v>2.0392902410888669</v>
      </c>
      <c r="K17" s="16">
        <v>2.0136263076782228</v>
      </c>
      <c r="L17" s="15">
        <v>1.898082778930664</v>
      </c>
      <c r="M17" s="15">
        <v>1.4418828341674805</v>
      </c>
      <c r="N17" s="15">
        <v>0.85446392761230461</v>
      </c>
      <c r="O17" s="15">
        <v>-0.13181307168960571</v>
      </c>
    </row>
    <row r="18" spans="1:15">
      <c r="A18" s="121"/>
      <c r="B18" s="122"/>
      <c r="C18" s="64" t="s">
        <v>11</v>
      </c>
      <c r="D18" s="18">
        <v>10.6</v>
      </c>
      <c r="E18" s="18">
        <v>10.199999999999999</v>
      </c>
      <c r="F18" s="18">
        <v>14.3</v>
      </c>
      <c r="G18" s="18">
        <v>22.9</v>
      </c>
      <c r="H18" s="18">
        <v>25.7</v>
      </c>
      <c r="I18" s="18">
        <v>31.9</v>
      </c>
      <c r="J18" s="18">
        <v>32.1</v>
      </c>
      <c r="K18" s="19">
        <v>32.4</v>
      </c>
      <c r="L18" s="18">
        <v>30.7</v>
      </c>
      <c r="M18" s="18">
        <v>25</v>
      </c>
      <c r="N18" s="18">
        <v>16.5</v>
      </c>
      <c r="O18" s="18">
        <v>11</v>
      </c>
    </row>
    <row r="19" spans="1:15">
      <c r="A19" s="125" t="s">
        <v>14</v>
      </c>
      <c r="B19" s="124">
        <v>1</v>
      </c>
      <c r="C19" s="65" t="s">
        <v>8</v>
      </c>
      <c r="D19" s="20">
        <v>0.23254762080950597</v>
      </c>
      <c r="E19" s="21">
        <v>0.23254762080950597</v>
      </c>
      <c r="F19" s="21">
        <v>0.23254762080950597</v>
      </c>
      <c r="G19" s="21">
        <v>0.23254762080950597</v>
      </c>
      <c r="H19" s="156" t="s">
        <v>40</v>
      </c>
      <c r="I19" s="210"/>
      <c r="J19" s="210"/>
      <c r="K19" s="210"/>
      <c r="L19" s="210"/>
      <c r="M19" s="211"/>
      <c r="N19" s="21">
        <v>0.23254762080950597</v>
      </c>
      <c r="O19" s="21">
        <v>0.23254762080950597</v>
      </c>
    </row>
    <row r="20" spans="1:15">
      <c r="A20" s="125"/>
      <c r="B20" s="124"/>
      <c r="C20" s="59" t="s">
        <v>9</v>
      </c>
      <c r="D20" s="20">
        <v>0.50909917919049408</v>
      </c>
      <c r="E20" s="21">
        <v>0.50909917919049408</v>
      </c>
      <c r="F20" s="21">
        <v>0.50909917919049408</v>
      </c>
      <c r="G20" s="21">
        <v>0.50909917919049408</v>
      </c>
      <c r="H20" s="21">
        <v>0.85005413454296808</v>
      </c>
      <c r="I20" s="21">
        <v>0.85005413454296808</v>
      </c>
      <c r="J20" s="21">
        <v>0.85005413454296808</v>
      </c>
      <c r="K20" s="16">
        <v>0.85005413454296808</v>
      </c>
      <c r="L20" s="21">
        <v>0.85005413454296808</v>
      </c>
      <c r="M20" s="21">
        <v>0.85005413454296808</v>
      </c>
      <c r="N20" s="21">
        <v>0.50909917919049408</v>
      </c>
      <c r="O20" s="21">
        <v>0.50909917919049408</v>
      </c>
    </row>
    <row r="21" spans="1:15">
      <c r="A21" s="125"/>
      <c r="B21" s="124"/>
      <c r="C21" s="65" t="s">
        <v>10</v>
      </c>
      <c r="D21" s="20">
        <v>0</v>
      </c>
      <c r="E21" s="21">
        <v>0</v>
      </c>
      <c r="F21" s="21">
        <v>0</v>
      </c>
      <c r="G21" s="21">
        <v>0</v>
      </c>
      <c r="H21" s="156" t="s">
        <v>40</v>
      </c>
      <c r="I21" s="210"/>
      <c r="J21" s="210"/>
      <c r="K21" s="210"/>
      <c r="L21" s="210"/>
      <c r="M21" s="211"/>
      <c r="N21" s="21">
        <v>0</v>
      </c>
      <c r="O21" s="21">
        <v>0</v>
      </c>
    </row>
    <row r="22" spans="1:15">
      <c r="A22" s="125"/>
      <c r="B22" s="124"/>
      <c r="C22" s="60" t="s">
        <v>11</v>
      </c>
      <c r="D22" s="22">
        <v>0.7</v>
      </c>
      <c r="E22" s="23">
        <v>0.7</v>
      </c>
      <c r="F22" s="23">
        <v>0.7</v>
      </c>
      <c r="G22" s="23">
        <v>0.7</v>
      </c>
      <c r="H22" s="23">
        <v>3.8</v>
      </c>
      <c r="I22" s="23">
        <v>3.8</v>
      </c>
      <c r="J22" s="23">
        <v>3.8</v>
      </c>
      <c r="K22" s="19">
        <v>3.8</v>
      </c>
      <c r="L22" s="23">
        <v>3.8</v>
      </c>
      <c r="M22" s="23">
        <v>3.8</v>
      </c>
      <c r="N22" s="23">
        <v>0.7</v>
      </c>
      <c r="O22" s="23">
        <v>0.7</v>
      </c>
    </row>
    <row r="23" spans="1:15">
      <c r="A23" s="126" t="s">
        <v>15</v>
      </c>
      <c r="B23" s="127">
        <v>1</v>
      </c>
      <c r="C23" s="62" t="s">
        <v>8</v>
      </c>
      <c r="D23" s="14">
        <v>0</v>
      </c>
      <c r="E23" s="15">
        <v>0</v>
      </c>
      <c r="F23" s="15">
        <v>0</v>
      </c>
      <c r="G23" s="15">
        <v>0</v>
      </c>
      <c r="H23" s="156" t="s">
        <v>40</v>
      </c>
      <c r="I23" s="210"/>
      <c r="J23" s="210"/>
      <c r="K23" s="210"/>
      <c r="L23" s="210"/>
      <c r="M23" s="211"/>
      <c r="N23" s="15">
        <v>0</v>
      </c>
      <c r="O23" s="15">
        <v>0</v>
      </c>
    </row>
    <row r="24" spans="1:15">
      <c r="A24" s="126"/>
      <c r="B24" s="127"/>
      <c r="C24" s="64" t="s">
        <v>9</v>
      </c>
      <c r="D24" s="14">
        <v>0</v>
      </c>
      <c r="E24" s="15">
        <v>0</v>
      </c>
      <c r="F24" s="15">
        <v>0</v>
      </c>
      <c r="G24" s="15">
        <v>0</v>
      </c>
      <c r="H24" s="15">
        <v>0.44429944115329212</v>
      </c>
      <c r="I24" s="15">
        <v>0.44429944115329212</v>
      </c>
      <c r="J24" s="15">
        <v>0.44429944115329212</v>
      </c>
      <c r="K24" s="16">
        <v>0.44429944115329212</v>
      </c>
      <c r="L24" s="15">
        <v>0.44429944115329212</v>
      </c>
      <c r="M24" s="15">
        <v>0.44429944115329212</v>
      </c>
      <c r="N24" s="15">
        <v>0</v>
      </c>
      <c r="O24" s="15">
        <v>0</v>
      </c>
    </row>
    <row r="25" spans="1:15">
      <c r="A25" s="126"/>
      <c r="B25" s="127"/>
      <c r="C25" s="64" t="s">
        <v>10</v>
      </c>
      <c r="D25" s="14">
        <v>0</v>
      </c>
      <c r="E25" s="15">
        <v>0</v>
      </c>
      <c r="F25" s="15">
        <v>0</v>
      </c>
      <c r="G25" s="15">
        <v>0</v>
      </c>
      <c r="H25" s="156" t="s">
        <v>40</v>
      </c>
      <c r="I25" s="210"/>
      <c r="J25" s="210"/>
      <c r="K25" s="210"/>
      <c r="L25" s="210"/>
      <c r="M25" s="211"/>
      <c r="N25" s="15">
        <v>0</v>
      </c>
      <c r="O25" s="15">
        <v>0</v>
      </c>
    </row>
    <row r="26" spans="1:15">
      <c r="A26" s="126"/>
      <c r="B26" s="127"/>
      <c r="C26" s="64" t="s">
        <v>11</v>
      </c>
      <c r="D26" s="17">
        <v>0</v>
      </c>
      <c r="E26" s="18">
        <v>0</v>
      </c>
      <c r="F26" s="18">
        <v>0</v>
      </c>
      <c r="G26" s="18">
        <v>0</v>
      </c>
      <c r="H26" s="18">
        <v>3.8</v>
      </c>
      <c r="I26" s="18">
        <v>3.8</v>
      </c>
      <c r="J26" s="18">
        <v>3.8</v>
      </c>
      <c r="K26" s="19">
        <v>3.8</v>
      </c>
      <c r="L26" s="18">
        <v>3.8</v>
      </c>
      <c r="M26" s="18">
        <v>3.8</v>
      </c>
      <c r="N26" s="18">
        <v>0</v>
      </c>
      <c r="O26" s="18">
        <v>0</v>
      </c>
    </row>
    <row r="27" spans="1:15">
      <c r="A27" s="125" t="s">
        <v>35</v>
      </c>
      <c r="B27" s="124">
        <v>1</v>
      </c>
      <c r="C27" s="65" t="s">
        <v>8</v>
      </c>
      <c r="D27" s="21">
        <v>0</v>
      </c>
      <c r="E27" s="21">
        <v>0</v>
      </c>
      <c r="F27" s="21">
        <v>1.8486099840000005</v>
      </c>
      <c r="G27" s="21">
        <v>7.732166760000001</v>
      </c>
      <c r="H27" s="21">
        <v>7.8743675280000005</v>
      </c>
      <c r="I27" s="21">
        <v>7.4655403199999997</v>
      </c>
      <c r="J27" s="21">
        <v>10.327330776</v>
      </c>
      <c r="K27" s="16">
        <v>10.638394956000003</v>
      </c>
      <c r="L27" s="21">
        <v>11.687125620000003</v>
      </c>
      <c r="M27" s="21">
        <v>9.9451662120000002</v>
      </c>
      <c r="N27" s="21">
        <v>7.4033274840000001</v>
      </c>
      <c r="O27" s="21">
        <v>0</v>
      </c>
    </row>
    <row r="28" spans="1:15">
      <c r="A28" s="125"/>
      <c r="B28" s="124"/>
      <c r="C28" s="59" t="s">
        <v>9</v>
      </c>
      <c r="D28" s="21">
        <v>0</v>
      </c>
      <c r="E28" s="21">
        <v>0</v>
      </c>
      <c r="F28" s="21">
        <v>0.23239145859999993</v>
      </c>
      <c r="G28" s="21">
        <v>1.7634410681999999</v>
      </c>
      <c r="H28" s="21">
        <v>1.9665394858000003</v>
      </c>
      <c r="I28" s="21">
        <v>2.3649248433999999</v>
      </c>
      <c r="J28" s="21">
        <v>2.9312569694000006</v>
      </c>
      <c r="K28" s="16">
        <v>2.9761729655999996</v>
      </c>
      <c r="L28" s="21">
        <v>2.9371155775999997</v>
      </c>
      <c r="M28" s="21">
        <v>2.3297731942</v>
      </c>
      <c r="N28" s="21">
        <v>1.513473785</v>
      </c>
      <c r="O28" s="21">
        <v>0</v>
      </c>
    </row>
    <row r="29" spans="1:15">
      <c r="A29" s="125"/>
      <c r="B29" s="124"/>
      <c r="C29" s="65" t="s">
        <v>10</v>
      </c>
      <c r="D29" s="21">
        <v>0</v>
      </c>
      <c r="E29" s="21">
        <v>0</v>
      </c>
      <c r="F29" s="21">
        <v>2.4679120000000001E-3</v>
      </c>
      <c r="G29" s="21">
        <v>0.56021602400000003</v>
      </c>
      <c r="H29" s="21">
        <v>0.73593135840000001</v>
      </c>
      <c r="I29" s="21">
        <v>0.94915895520000004</v>
      </c>
      <c r="J29" s="21">
        <v>1.2235907696000001</v>
      </c>
      <c r="K29" s="16">
        <v>1.0172733264</v>
      </c>
      <c r="L29" s="21">
        <v>1.0049337664</v>
      </c>
      <c r="M29" s="21">
        <v>0.55676094720000013</v>
      </c>
      <c r="N29" s="21">
        <v>0.28578420960000001</v>
      </c>
      <c r="O29" s="21">
        <v>0</v>
      </c>
    </row>
    <row r="30" spans="1:15">
      <c r="A30" s="125"/>
      <c r="B30" s="124"/>
      <c r="C30" s="60" t="s">
        <v>11</v>
      </c>
      <c r="D30" s="23">
        <v>0</v>
      </c>
      <c r="E30" s="23">
        <v>0</v>
      </c>
      <c r="F30" s="23">
        <v>2.1</v>
      </c>
      <c r="G30" s="23">
        <v>10.1</v>
      </c>
      <c r="H30" s="23">
        <v>10.6</v>
      </c>
      <c r="I30" s="23">
        <v>10.8</v>
      </c>
      <c r="J30" s="23">
        <v>14.5</v>
      </c>
      <c r="K30" s="19">
        <v>14.6</v>
      </c>
      <c r="L30" s="23">
        <v>15.6</v>
      </c>
      <c r="M30" s="23">
        <v>12.8</v>
      </c>
      <c r="N30" s="23">
        <v>9.1999999999999993</v>
      </c>
      <c r="O30" s="23">
        <v>0</v>
      </c>
    </row>
    <row r="31" spans="1:15">
      <c r="A31" s="128" t="s">
        <v>17</v>
      </c>
      <c r="B31" s="89">
        <v>1</v>
      </c>
      <c r="C31" s="62" t="s">
        <v>8</v>
      </c>
      <c r="D31" s="14">
        <v>0</v>
      </c>
      <c r="E31" s="15">
        <v>0</v>
      </c>
      <c r="F31" s="15">
        <v>0</v>
      </c>
      <c r="G31" s="15">
        <v>29.746309283254902</v>
      </c>
      <c r="H31" s="15">
        <v>32.035073458220069</v>
      </c>
      <c r="I31" s="15">
        <v>44.989821650250448</v>
      </c>
      <c r="J31" s="15">
        <v>94.269605846906572</v>
      </c>
      <c r="K31" s="16">
        <v>110.74439132512157</v>
      </c>
      <c r="L31" s="15">
        <v>118.37006635633925</v>
      </c>
      <c r="M31" s="15">
        <v>67.00428003336792</v>
      </c>
      <c r="N31" s="15">
        <v>24.820541319754206</v>
      </c>
      <c r="O31" s="15">
        <v>0</v>
      </c>
    </row>
    <row r="32" spans="1:15">
      <c r="A32" s="128"/>
      <c r="B32" s="89"/>
      <c r="C32" s="64" t="s">
        <v>9</v>
      </c>
      <c r="D32" s="14">
        <v>0</v>
      </c>
      <c r="E32" s="15">
        <v>0</v>
      </c>
      <c r="F32" s="15">
        <v>0</v>
      </c>
      <c r="G32" s="15">
        <v>0.23552438253010802</v>
      </c>
      <c r="H32" s="15">
        <v>1.4630267166751998</v>
      </c>
      <c r="I32" s="15">
        <v>11.65203962967788</v>
      </c>
      <c r="J32" s="15">
        <v>17.167939454785643</v>
      </c>
      <c r="K32" s="16">
        <v>17.499375767733405</v>
      </c>
      <c r="L32" s="15">
        <v>14.728903601572449</v>
      </c>
      <c r="M32" s="15">
        <v>3.7647351761266328</v>
      </c>
      <c r="N32" s="15">
        <v>1.1301138000964075</v>
      </c>
      <c r="O32" s="15">
        <v>0</v>
      </c>
    </row>
    <row r="33" spans="1:15">
      <c r="A33" s="128"/>
      <c r="B33" s="89"/>
      <c r="C33" s="64" t="s">
        <v>10</v>
      </c>
      <c r="D33" s="14">
        <v>0</v>
      </c>
      <c r="E33" s="15">
        <v>0</v>
      </c>
      <c r="F33" s="15">
        <v>0</v>
      </c>
      <c r="G33" s="15">
        <v>4.8758752094594149E-4</v>
      </c>
      <c r="H33" s="15">
        <v>0.46408737546842049</v>
      </c>
      <c r="I33" s="15">
        <v>5.1555650151291497</v>
      </c>
      <c r="J33" s="15">
        <v>8.6670048069571859</v>
      </c>
      <c r="K33" s="16">
        <v>7.0836026496039368</v>
      </c>
      <c r="L33" s="15">
        <v>5.5935648124082267</v>
      </c>
      <c r="M33" s="15">
        <v>0</v>
      </c>
      <c r="N33" s="15">
        <v>0</v>
      </c>
      <c r="O33" s="15">
        <v>0</v>
      </c>
    </row>
    <row r="34" spans="1:15">
      <c r="A34" s="128"/>
      <c r="B34" s="89"/>
      <c r="C34" s="64" t="s">
        <v>11</v>
      </c>
      <c r="D34" s="18">
        <v>0</v>
      </c>
      <c r="E34" s="18">
        <v>0</v>
      </c>
      <c r="F34" s="18">
        <v>0</v>
      </c>
      <c r="G34" s="18">
        <v>30</v>
      </c>
      <c r="H34" s="18">
        <v>34</v>
      </c>
      <c r="I34" s="18">
        <v>61.8</v>
      </c>
      <c r="J34" s="18">
        <v>120.1</v>
      </c>
      <c r="K34" s="19">
        <v>135.30000000000001</v>
      </c>
      <c r="L34" s="18">
        <v>138.69999999999999</v>
      </c>
      <c r="M34" s="18">
        <v>70.8</v>
      </c>
      <c r="N34" s="18">
        <v>26</v>
      </c>
      <c r="O34" s="18">
        <v>0</v>
      </c>
    </row>
    <row r="35" spans="1:15">
      <c r="A35" s="123" t="s">
        <v>36</v>
      </c>
      <c r="B35" s="124">
        <v>0</v>
      </c>
      <c r="C35" s="65" t="s">
        <v>8</v>
      </c>
      <c r="D35" s="21">
        <v>0</v>
      </c>
      <c r="E35" s="21">
        <v>0</v>
      </c>
      <c r="F35" s="21">
        <v>0</v>
      </c>
      <c r="G35" s="21">
        <v>14.836734405505286</v>
      </c>
      <c r="H35" s="21">
        <v>17.870522697789593</v>
      </c>
      <c r="I35" s="21">
        <v>22.283178030620146</v>
      </c>
      <c r="J35" s="21">
        <v>42.342695159893474</v>
      </c>
      <c r="K35" s="16">
        <v>46.602906201690423</v>
      </c>
      <c r="L35" s="21">
        <v>46.655858312831825</v>
      </c>
      <c r="M35" s="21">
        <v>31.3073269235583</v>
      </c>
      <c r="N35" s="21">
        <v>19.294311211068742</v>
      </c>
      <c r="O35" s="21">
        <v>0</v>
      </c>
    </row>
    <row r="36" spans="1:15">
      <c r="A36" s="123"/>
      <c r="B36" s="124"/>
      <c r="C36" s="65" t="s">
        <v>9</v>
      </c>
      <c r="D36" s="21">
        <v>0</v>
      </c>
      <c r="E36" s="21">
        <v>0</v>
      </c>
      <c r="F36" s="21">
        <v>0</v>
      </c>
      <c r="G36" s="21">
        <v>0</v>
      </c>
      <c r="H36" s="21">
        <v>2.8551580564293539</v>
      </c>
      <c r="I36" s="21">
        <v>4.6805232860329564</v>
      </c>
      <c r="J36" s="21">
        <v>7.2972200678673813</v>
      </c>
      <c r="K36" s="16">
        <v>7.437676840400786</v>
      </c>
      <c r="L36" s="21">
        <v>6.4913696768402129</v>
      </c>
      <c r="M36" s="21">
        <v>3.3995928373759603</v>
      </c>
      <c r="N36" s="21">
        <v>0</v>
      </c>
      <c r="O36" s="21">
        <v>0</v>
      </c>
    </row>
    <row r="37" spans="1:15">
      <c r="A37" s="123"/>
      <c r="B37" s="124"/>
      <c r="C37" s="65" t="s">
        <v>10</v>
      </c>
      <c r="D37" s="21">
        <v>0</v>
      </c>
      <c r="E37" s="21">
        <v>0</v>
      </c>
      <c r="F37" s="21">
        <v>0</v>
      </c>
      <c r="G37" s="21">
        <v>0</v>
      </c>
      <c r="H37" s="21">
        <v>0.47368685122921023</v>
      </c>
      <c r="I37" s="21">
        <v>0.88536822058519427</v>
      </c>
      <c r="J37" s="21">
        <v>1.4994174273882701</v>
      </c>
      <c r="K37" s="16">
        <v>1.2167367835968732</v>
      </c>
      <c r="L37" s="21">
        <v>1.0493551393437199</v>
      </c>
      <c r="M37" s="21">
        <v>0</v>
      </c>
      <c r="N37" s="21">
        <v>0</v>
      </c>
      <c r="O37" s="21">
        <v>0</v>
      </c>
    </row>
    <row r="38" spans="1:15">
      <c r="A38" s="123"/>
      <c r="B38" s="124"/>
      <c r="C38" s="65" t="s">
        <v>11</v>
      </c>
      <c r="D38" s="23">
        <v>0</v>
      </c>
      <c r="E38" s="23">
        <v>0</v>
      </c>
      <c r="F38" s="23">
        <v>0</v>
      </c>
      <c r="G38" s="23">
        <v>14.8</v>
      </c>
      <c r="H38" s="23">
        <v>21.2</v>
      </c>
      <c r="I38" s="23">
        <v>27.8</v>
      </c>
      <c r="J38" s="23">
        <v>51.1</v>
      </c>
      <c r="K38" s="19">
        <v>55.3</v>
      </c>
      <c r="L38" s="23">
        <v>54.2</v>
      </c>
      <c r="M38" s="23">
        <v>34.700000000000003</v>
      </c>
      <c r="N38" s="23">
        <v>19.3</v>
      </c>
      <c r="O38" s="23">
        <v>0</v>
      </c>
    </row>
    <row r="39" spans="1:15">
      <c r="A39" s="129" t="s">
        <v>37</v>
      </c>
      <c r="B39" s="129"/>
      <c r="C39" s="66" t="s">
        <v>8</v>
      </c>
      <c r="D39" s="24">
        <v>377.93</v>
      </c>
      <c r="E39" s="24">
        <v>407.35</v>
      </c>
      <c r="F39" s="24">
        <v>382.86</v>
      </c>
      <c r="G39" s="24">
        <v>437.36</v>
      </c>
      <c r="H39" s="24">
        <v>438.2</v>
      </c>
      <c r="I39" s="24">
        <v>465.74</v>
      </c>
      <c r="J39" s="24">
        <v>520.48</v>
      </c>
      <c r="K39" s="19">
        <v>555.63</v>
      </c>
      <c r="L39" s="24">
        <v>564.47</v>
      </c>
      <c r="M39" s="24">
        <v>489.64</v>
      </c>
      <c r="N39" s="24">
        <v>439.75</v>
      </c>
      <c r="O39" s="24">
        <v>355.79</v>
      </c>
    </row>
    <row r="40" spans="1:15">
      <c r="A40" s="129"/>
      <c r="B40" s="129"/>
      <c r="C40" s="66" t="s">
        <v>9</v>
      </c>
      <c r="D40" s="24">
        <v>80.03</v>
      </c>
      <c r="E40" s="24">
        <v>81.28</v>
      </c>
      <c r="F40" s="24">
        <v>75.91</v>
      </c>
      <c r="G40" s="24">
        <v>91.26</v>
      </c>
      <c r="H40" s="24">
        <v>105.47</v>
      </c>
      <c r="I40" s="24">
        <v>126.05</v>
      </c>
      <c r="J40" s="24">
        <v>131.12</v>
      </c>
      <c r="K40" s="19">
        <v>134.44999999999999</v>
      </c>
      <c r="L40" s="24">
        <v>122.2</v>
      </c>
      <c r="M40" s="24">
        <v>99.57</v>
      </c>
      <c r="N40" s="24">
        <v>90.46</v>
      </c>
      <c r="O40" s="24">
        <v>80.09</v>
      </c>
    </row>
    <row r="41" spans="1:15">
      <c r="A41" s="129"/>
      <c r="B41" s="129"/>
      <c r="C41" s="66" t="s">
        <v>10</v>
      </c>
      <c r="D41" s="24">
        <v>71.55</v>
      </c>
      <c r="E41" s="24">
        <v>76.430000000000007</v>
      </c>
      <c r="F41" s="24">
        <v>75.02</v>
      </c>
      <c r="G41" s="24">
        <v>94.59</v>
      </c>
      <c r="H41" s="24">
        <v>94.02</v>
      </c>
      <c r="I41" s="24">
        <v>97.42</v>
      </c>
      <c r="J41" s="24">
        <v>100.38</v>
      </c>
      <c r="K41" s="19">
        <v>98.41</v>
      </c>
      <c r="L41" s="24">
        <v>106.32</v>
      </c>
      <c r="M41" s="24">
        <v>97.48</v>
      </c>
      <c r="N41" s="24">
        <v>91.36</v>
      </c>
      <c r="O41" s="24">
        <v>83.03</v>
      </c>
    </row>
    <row r="42" spans="1:15">
      <c r="A42" s="129"/>
      <c r="B42" s="129"/>
      <c r="C42" s="66" t="s">
        <v>11</v>
      </c>
      <c r="D42" s="24">
        <f>SUM(D10,D14,D18,D22,D26,D30,D34,D38)</f>
        <v>529.50000000000011</v>
      </c>
      <c r="E42" s="24">
        <f t="shared" ref="E42:O42" si="0">SUM(E10,E14,E18,E22,E26,E30,E34,E38)</f>
        <v>565.10000000000014</v>
      </c>
      <c r="F42" s="24">
        <f t="shared" si="0"/>
        <v>533.80000000000007</v>
      </c>
      <c r="G42" s="24">
        <f t="shared" si="0"/>
        <v>623.20000000000005</v>
      </c>
      <c r="H42" s="24">
        <f t="shared" si="0"/>
        <v>637.80000000000007</v>
      </c>
      <c r="I42" s="24">
        <f t="shared" si="0"/>
        <v>689.1999999999997</v>
      </c>
      <c r="J42" s="24">
        <f t="shared" si="0"/>
        <v>751.99999999999989</v>
      </c>
      <c r="K42" s="19">
        <f t="shared" si="0"/>
        <v>788.39999999999986</v>
      </c>
      <c r="L42" s="24">
        <f t="shared" si="0"/>
        <v>793</v>
      </c>
      <c r="M42" s="24">
        <f t="shared" si="0"/>
        <v>586.70000000000005</v>
      </c>
      <c r="N42" s="24">
        <f t="shared" si="0"/>
        <v>621.5</v>
      </c>
      <c r="O42" s="24">
        <f t="shared" si="0"/>
        <v>518.90000000000009</v>
      </c>
    </row>
    <row r="43" spans="1:15">
      <c r="A43" s="25"/>
      <c r="B43" s="26"/>
      <c r="C43" s="26"/>
      <c r="D43" s="27"/>
      <c r="E43" s="27"/>
      <c r="F43" s="27"/>
      <c r="G43" s="27"/>
      <c r="H43" s="27"/>
      <c r="I43" s="27"/>
      <c r="J43" s="27"/>
      <c r="K43" s="28"/>
      <c r="L43" s="27"/>
      <c r="M43" s="27"/>
      <c r="N43" s="27"/>
      <c r="O43" s="27"/>
    </row>
    <row r="44" spans="1:15" s="56" customFormat="1" ht="30">
      <c r="A44" s="50" t="s">
        <v>20</v>
      </c>
      <c r="B44" s="51" t="s">
        <v>5</v>
      </c>
      <c r="C44" s="51" t="s">
        <v>6</v>
      </c>
      <c r="D44" s="52">
        <v>44945</v>
      </c>
      <c r="E44" s="53">
        <v>44976</v>
      </c>
      <c r="F44" s="53">
        <v>45004</v>
      </c>
      <c r="G44" s="53">
        <v>45035</v>
      </c>
      <c r="H44" s="53">
        <v>45065</v>
      </c>
      <c r="I44" s="53">
        <v>45096</v>
      </c>
      <c r="J44" s="53">
        <v>45126</v>
      </c>
      <c r="K44" s="53">
        <v>45157</v>
      </c>
      <c r="L44" s="53">
        <v>45188</v>
      </c>
      <c r="M44" s="53">
        <v>45218</v>
      </c>
      <c r="N44" s="53">
        <v>45249</v>
      </c>
      <c r="O44" s="53">
        <v>45279</v>
      </c>
    </row>
    <row r="45" spans="1:15">
      <c r="A45" s="80" t="s">
        <v>29</v>
      </c>
      <c r="B45" s="77">
        <v>0</v>
      </c>
      <c r="C45" s="58" t="s">
        <v>8</v>
      </c>
      <c r="D45" s="29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4">
        <v>0</v>
      </c>
      <c r="L45" s="30">
        <v>0</v>
      </c>
      <c r="M45" s="30">
        <v>0</v>
      </c>
      <c r="N45" s="30">
        <v>0</v>
      </c>
      <c r="O45" s="30">
        <v>0</v>
      </c>
    </row>
    <row r="46" spans="1:15">
      <c r="A46" s="81"/>
      <c r="B46" s="78"/>
      <c r="C46" s="61" t="s">
        <v>9</v>
      </c>
      <c r="D46" s="29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4">
        <v>0</v>
      </c>
      <c r="L46" s="30">
        <v>0</v>
      </c>
      <c r="M46" s="30">
        <v>0</v>
      </c>
      <c r="N46" s="30">
        <v>0</v>
      </c>
      <c r="O46" s="30">
        <v>0</v>
      </c>
    </row>
    <row r="47" spans="1:15">
      <c r="A47" s="81"/>
      <c r="B47" s="78"/>
      <c r="C47" s="61" t="s">
        <v>10</v>
      </c>
      <c r="D47" s="29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4">
        <v>0</v>
      </c>
      <c r="L47" s="30">
        <v>0</v>
      </c>
      <c r="M47" s="30">
        <v>0</v>
      </c>
      <c r="N47" s="30">
        <v>0</v>
      </c>
      <c r="O47" s="30">
        <v>0</v>
      </c>
    </row>
    <row r="48" spans="1:15">
      <c r="A48" s="82"/>
      <c r="B48" s="79"/>
      <c r="C48" s="61" t="s">
        <v>11</v>
      </c>
      <c r="D48" s="32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4">
        <v>0</v>
      </c>
      <c r="L48" s="33">
        <v>0</v>
      </c>
      <c r="M48" s="33">
        <v>0</v>
      </c>
      <c r="N48" s="33">
        <v>0</v>
      </c>
      <c r="O48" s="33">
        <v>0</v>
      </c>
    </row>
    <row r="49" spans="1:15">
      <c r="A49" s="86" t="s">
        <v>22</v>
      </c>
      <c r="B49" s="83">
        <v>0</v>
      </c>
      <c r="C49" s="65" t="s">
        <v>8</v>
      </c>
      <c r="D49" s="35">
        <v>7.4522257151754046</v>
      </c>
      <c r="E49" s="36">
        <v>7.4506950006353998</v>
      </c>
      <c r="F49" s="36">
        <v>7.4981524181993118</v>
      </c>
      <c r="G49" s="36">
        <v>8.1119461258386529</v>
      </c>
      <c r="H49" s="36">
        <v>8.2826616149332661</v>
      </c>
      <c r="I49" s="36">
        <v>8.0049878204224516</v>
      </c>
      <c r="J49" s="36">
        <v>7.9738155974273495</v>
      </c>
      <c r="K49" s="34">
        <v>8.0767999087699707</v>
      </c>
      <c r="L49" s="36">
        <v>8.065818581269415</v>
      </c>
      <c r="M49" s="36">
        <v>8.5631364818704849</v>
      </c>
      <c r="N49" s="36">
        <v>7.6883584907916758</v>
      </c>
      <c r="O49" s="36">
        <v>7.4496175840587284</v>
      </c>
    </row>
    <row r="50" spans="1:15">
      <c r="A50" s="87"/>
      <c r="B50" s="84"/>
      <c r="C50" s="209" t="s">
        <v>9</v>
      </c>
      <c r="D50" s="177" t="s">
        <v>40</v>
      </c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3"/>
    </row>
    <row r="51" spans="1:15">
      <c r="A51" s="87"/>
      <c r="B51" s="84"/>
      <c r="C51" s="130" t="s">
        <v>10</v>
      </c>
      <c r="D51" s="174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6"/>
    </row>
    <row r="52" spans="1:15">
      <c r="A52" s="88"/>
      <c r="B52" s="85"/>
      <c r="C52" s="60" t="s">
        <v>11</v>
      </c>
      <c r="D52" s="37">
        <v>8.5</v>
      </c>
      <c r="E52" s="38">
        <v>8.5</v>
      </c>
      <c r="F52" s="38">
        <v>8.5</v>
      </c>
      <c r="G52" s="38">
        <v>9.1999999999999993</v>
      </c>
      <c r="H52" s="38">
        <v>9.4</v>
      </c>
      <c r="I52" s="38">
        <v>9.1</v>
      </c>
      <c r="J52" s="38">
        <v>9.1</v>
      </c>
      <c r="K52" s="34">
        <v>9.1999999999999993</v>
      </c>
      <c r="L52" s="38">
        <v>9.1999999999999993</v>
      </c>
      <c r="M52" s="38">
        <v>9.8000000000000007</v>
      </c>
      <c r="N52" s="38">
        <v>8.8000000000000007</v>
      </c>
      <c r="O52" s="38">
        <v>8.5</v>
      </c>
    </row>
    <row r="53" spans="1:15">
      <c r="A53" s="80" t="s">
        <v>23</v>
      </c>
      <c r="B53" s="77">
        <v>0</v>
      </c>
      <c r="C53" s="58" t="s">
        <v>8</v>
      </c>
      <c r="D53" s="29">
        <v>0.10316842041015661</v>
      </c>
      <c r="E53" s="30">
        <v>6.1956985473633E-2</v>
      </c>
      <c r="F53" s="30">
        <v>0.22653698730468755</v>
      </c>
      <c r="G53" s="30">
        <v>0.2747113494873048</v>
      </c>
      <c r="H53" s="30">
        <v>0.23478259277343733</v>
      </c>
      <c r="I53" s="30">
        <v>0.59912724609375001</v>
      </c>
      <c r="J53" s="30">
        <v>-3.1179870605468452E-2</v>
      </c>
      <c r="K53" s="34">
        <v>-0.18338946228027347</v>
      </c>
      <c r="L53" s="30">
        <v>-0.32499610748291019</v>
      </c>
      <c r="M53" s="30">
        <v>0.22189984130859397</v>
      </c>
      <c r="N53" s="30">
        <v>5.8588641357422054E-2</v>
      </c>
      <c r="O53" s="30">
        <v>9.7845336914062393E-3</v>
      </c>
    </row>
    <row r="54" spans="1:15">
      <c r="A54" s="81"/>
      <c r="B54" s="78"/>
      <c r="C54" s="130" t="s">
        <v>9</v>
      </c>
      <c r="D54" s="177" t="s">
        <v>40</v>
      </c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3"/>
    </row>
    <row r="55" spans="1:15">
      <c r="A55" s="81"/>
      <c r="B55" s="78"/>
      <c r="C55" s="130" t="s">
        <v>10</v>
      </c>
      <c r="D55" s="174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6"/>
    </row>
    <row r="56" spans="1:15">
      <c r="A56" s="82"/>
      <c r="B56" s="79"/>
      <c r="C56" s="61" t="s">
        <v>11</v>
      </c>
      <c r="D56" s="32">
        <v>0.1</v>
      </c>
      <c r="E56" s="33">
        <v>0.1</v>
      </c>
      <c r="F56" s="33">
        <v>0.2</v>
      </c>
      <c r="G56" s="33">
        <v>0.3</v>
      </c>
      <c r="H56" s="33">
        <v>0.2</v>
      </c>
      <c r="I56" s="33">
        <v>0.6</v>
      </c>
      <c r="J56" s="33">
        <v>0</v>
      </c>
      <c r="K56" s="34">
        <v>-0.2</v>
      </c>
      <c r="L56" s="33">
        <v>-0.3</v>
      </c>
      <c r="M56" s="33">
        <v>0.2</v>
      </c>
      <c r="N56" s="33">
        <v>0.1</v>
      </c>
      <c r="O56" s="33">
        <v>0</v>
      </c>
    </row>
    <row r="57" spans="1:15">
      <c r="A57" s="69" t="s">
        <v>38</v>
      </c>
      <c r="B57" s="70"/>
      <c r="C57" s="66" t="s">
        <v>8</v>
      </c>
      <c r="D57" s="40">
        <f t="shared" ref="D57:O59" si="1">SUM(D45,D49,D53)</f>
        <v>7.5553941355855612</v>
      </c>
      <c r="E57" s="40">
        <f t="shared" si="1"/>
        <v>7.5126519861090326</v>
      </c>
      <c r="F57" s="40">
        <f t="shared" si="1"/>
        <v>7.724689405503999</v>
      </c>
      <c r="G57" s="40">
        <f t="shared" si="1"/>
        <v>8.3866574753259577</v>
      </c>
      <c r="H57" s="40">
        <f t="shared" si="1"/>
        <v>8.5174442077067027</v>
      </c>
      <c r="I57" s="40">
        <f t="shared" si="1"/>
        <v>8.6041150665162007</v>
      </c>
      <c r="J57" s="40">
        <f t="shared" si="1"/>
        <v>7.942635726821881</v>
      </c>
      <c r="K57" s="34">
        <f t="shared" si="1"/>
        <v>7.893410446489697</v>
      </c>
      <c r="L57" s="40">
        <f t="shared" si="1"/>
        <v>7.7408224737865048</v>
      </c>
      <c r="M57" s="40">
        <f t="shared" si="1"/>
        <v>8.785036323179078</v>
      </c>
      <c r="N57" s="40">
        <f t="shared" si="1"/>
        <v>7.7469471321490975</v>
      </c>
      <c r="O57" s="40">
        <f t="shared" si="1"/>
        <v>7.4594021177501348</v>
      </c>
    </row>
    <row r="58" spans="1:15">
      <c r="A58" s="71"/>
      <c r="B58" s="72"/>
      <c r="C58" s="66" t="s">
        <v>9</v>
      </c>
      <c r="D58" s="40">
        <v>0.24</v>
      </c>
      <c r="E58" s="40">
        <v>0.24</v>
      </c>
      <c r="F58" s="40">
        <v>0.24</v>
      </c>
      <c r="G58" s="40">
        <v>0.27</v>
      </c>
      <c r="H58" s="40">
        <v>0.27</v>
      </c>
      <c r="I58" s="40">
        <v>0.27</v>
      </c>
      <c r="J58" s="40">
        <v>0.28999999999999998</v>
      </c>
      <c r="K58" s="34">
        <v>0.3</v>
      </c>
      <c r="L58" s="40">
        <v>0.3</v>
      </c>
      <c r="M58" s="40">
        <v>0.28000000000000003</v>
      </c>
      <c r="N58" s="40">
        <v>0.25</v>
      </c>
      <c r="O58" s="40">
        <v>0.24</v>
      </c>
    </row>
    <row r="59" spans="1:15">
      <c r="A59" s="71"/>
      <c r="B59" s="72"/>
      <c r="C59" s="66" t="s">
        <v>10</v>
      </c>
      <c r="D59" s="40">
        <v>0.79</v>
      </c>
      <c r="E59" s="40">
        <v>0.79</v>
      </c>
      <c r="F59" s="40">
        <v>0.79</v>
      </c>
      <c r="G59" s="40">
        <v>0.86</v>
      </c>
      <c r="H59" s="40">
        <v>0.88</v>
      </c>
      <c r="I59" s="40">
        <v>0.85</v>
      </c>
      <c r="J59" s="40">
        <v>0.84</v>
      </c>
      <c r="K59" s="34">
        <v>0.85</v>
      </c>
      <c r="L59" s="40">
        <v>0.85</v>
      </c>
      <c r="M59" s="40">
        <v>0.91</v>
      </c>
      <c r="N59" s="40">
        <v>0.82</v>
      </c>
      <c r="O59" s="40">
        <v>0.79</v>
      </c>
    </row>
    <row r="60" spans="1:15">
      <c r="A60" s="73"/>
      <c r="B60" s="74"/>
      <c r="C60" s="66" t="s">
        <v>11</v>
      </c>
      <c r="D60" s="40">
        <f>SUM(D48,D52,D56)</f>
        <v>8.6</v>
      </c>
      <c r="E60" s="40">
        <f t="shared" ref="E60:O60" si="2">SUM(E48,E52,E56)</f>
        <v>8.6</v>
      </c>
      <c r="F60" s="40">
        <f t="shared" si="2"/>
        <v>8.6999999999999993</v>
      </c>
      <c r="G60" s="40">
        <f t="shared" si="2"/>
        <v>9.5</v>
      </c>
      <c r="H60" s="40">
        <f t="shared" si="2"/>
        <v>9.6</v>
      </c>
      <c r="I60" s="40">
        <f t="shared" si="2"/>
        <v>9.6999999999999993</v>
      </c>
      <c r="J60" s="40">
        <f t="shared" si="2"/>
        <v>9.1</v>
      </c>
      <c r="K60" s="34">
        <f t="shared" si="2"/>
        <v>9</v>
      </c>
      <c r="L60" s="40">
        <f t="shared" si="2"/>
        <v>8.8999999999999986</v>
      </c>
      <c r="M60" s="40">
        <f t="shared" si="2"/>
        <v>10</v>
      </c>
      <c r="N60" s="40">
        <f t="shared" si="2"/>
        <v>8.9</v>
      </c>
      <c r="O60" s="40">
        <f t="shared" si="2"/>
        <v>8.5</v>
      </c>
    </row>
    <row r="61" spans="1:15">
      <c r="A61" s="8"/>
      <c r="B61" s="9"/>
      <c r="C61" s="9"/>
      <c r="D61" s="10"/>
      <c r="E61" s="10"/>
      <c r="F61" s="10"/>
      <c r="G61" s="10"/>
      <c r="H61" s="10"/>
      <c r="I61" s="10"/>
      <c r="J61" s="10"/>
      <c r="K61" s="11"/>
      <c r="L61" s="10"/>
      <c r="M61" s="10"/>
      <c r="N61" s="10"/>
      <c r="O61" s="10"/>
    </row>
    <row r="62" spans="1:15">
      <c r="A62" s="75" t="s">
        <v>39</v>
      </c>
      <c r="B62" s="76"/>
      <c r="C62" s="41"/>
      <c r="D62" s="12">
        <f>SUM(D42,D60)</f>
        <v>538.10000000000014</v>
      </c>
      <c r="E62" s="12">
        <f t="shared" ref="E62:O62" si="3">SUM(E42,E60)</f>
        <v>573.70000000000016</v>
      </c>
      <c r="F62" s="12">
        <f t="shared" si="3"/>
        <v>542.50000000000011</v>
      </c>
      <c r="G62" s="12">
        <f t="shared" si="3"/>
        <v>632.70000000000005</v>
      </c>
      <c r="H62" s="12">
        <f t="shared" si="3"/>
        <v>647.40000000000009</v>
      </c>
      <c r="I62" s="12">
        <f t="shared" si="3"/>
        <v>698.89999999999975</v>
      </c>
      <c r="J62" s="12">
        <f t="shared" si="3"/>
        <v>761.09999999999991</v>
      </c>
      <c r="K62" s="13">
        <f t="shared" si="3"/>
        <v>797.39999999999986</v>
      </c>
      <c r="L62" s="12">
        <f t="shared" si="3"/>
        <v>801.9</v>
      </c>
      <c r="M62" s="12">
        <f t="shared" si="3"/>
        <v>596.70000000000005</v>
      </c>
      <c r="N62" s="12">
        <f t="shared" si="3"/>
        <v>630.4</v>
      </c>
      <c r="O62" s="12">
        <f t="shared" si="3"/>
        <v>527.40000000000009</v>
      </c>
    </row>
  </sheetData>
  <mergeCells count="38">
    <mergeCell ref="D50:O51"/>
    <mergeCell ref="D54:O55"/>
    <mergeCell ref="D7:O8"/>
    <mergeCell ref="D12:O13"/>
    <mergeCell ref="H19:M19"/>
    <mergeCell ref="H21:M21"/>
    <mergeCell ref="H23:M23"/>
    <mergeCell ref="H25:M25"/>
    <mergeCell ref="A57:B60"/>
    <mergeCell ref="A39:B42"/>
    <mergeCell ref="A62:B62"/>
    <mergeCell ref="A45:A48"/>
    <mergeCell ref="B45:B48"/>
    <mergeCell ref="A49:A52"/>
    <mergeCell ref="B49:B52"/>
    <mergeCell ref="A53:A56"/>
    <mergeCell ref="B53:B56"/>
    <mergeCell ref="A27:A30"/>
    <mergeCell ref="B27:B30"/>
    <mergeCell ref="A31:A34"/>
    <mergeCell ref="B31:B34"/>
    <mergeCell ref="A35:A38"/>
    <mergeCell ref="B35:B38"/>
    <mergeCell ref="A15:A18"/>
    <mergeCell ref="B15:B18"/>
    <mergeCell ref="A19:A22"/>
    <mergeCell ref="B19:B22"/>
    <mergeCell ref="A23:A26"/>
    <mergeCell ref="B23:B26"/>
    <mergeCell ref="A1:O1"/>
    <mergeCell ref="A2:O2"/>
    <mergeCell ref="A7:A10"/>
    <mergeCell ref="B7:B10"/>
    <mergeCell ref="A11:A14"/>
    <mergeCell ref="B11:B14"/>
    <mergeCell ref="A3:O3"/>
    <mergeCell ref="A4:O4"/>
    <mergeCell ref="A5:O5"/>
  </mergeCells>
  <printOptions horizontalCentered="1"/>
  <pageMargins left="0" right="0" top="1" bottom="0.5" header="0.25" footer="0.25"/>
  <pageSetup scale="58" fitToHeight="10" orientation="landscape" horizontalDpi="4294967292" verticalDpi="4294967292"/>
  <headerFooter>
    <oddHeader xml:space="preserve">&amp;C&amp;9&amp;KFF0000- CONFIDENTIAL -
Protected Materials Pursuant to CPUC Decisions and Applicable Law  as described in Accompanying Declaration
- PUBLIC DISCLOSURE RESTRICTED - 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62"/>
  <sheetViews>
    <sheetView tabSelected="1" workbookViewId="0">
      <selection activeCell="O42" sqref="O42"/>
    </sheetView>
  </sheetViews>
  <sheetFormatPr baseColWidth="10" defaultColWidth="11" defaultRowHeight="15" x14ac:dyDescent="0"/>
  <cols>
    <col min="1" max="1" width="50.6640625" customWidth="1"/>
    <col min="2" max="2" width="11.33203125" customWidth="1"/>
    <col min="3" max="3" width="27.5" customWidth="1"/>
    <col min="4" max="15" width="11" customWidth="1"/>
  </cols>
  <sheetData>
    <row r="1" spans="1:15">
      <c r="A1" s="67" t="s">
        <v>43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3.75" customHeight="1">
      <c r="A3" s="68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>
      <c r="A5" s="1" t="s">
        <v>27</v>
      </c>
      <c r="B5" s="1" t="s">
        <v>28</v>
      </c>
      <c r="C5" s="2"/>
      <c r="D5" s="57"/>
      <c r="E5" s="57"/>
      <c r="F5" s="57"/>
      <c r="G5" s="57"/>
      <c r="H5" s="57"/>
      <c r="I5" s="57"/>
      <c r="J5" s="57"/>
      <c r="K5" s="3"/>
      <c r="L5" s="57"/>
      <c r="M5" s="57"/>
      <c r="N5" s="57"/>
      <c r="O5" s="57"/>
    </row>
    <row r="6" spans="1:15" s="56" customFormat="1">
      <c r="A6" s="50" t="s">
        <v>4</v>
      </c>
      <c r="B6" s="51" t="s">
        <v>5</v>
      </c>
      <c r="C6" s="51" t="s">
        <v>6</v>
      </c>
      <c r="D6" s="52">
        <v>44945</v>
      </c>
      <c r="E6" s="53">
        <v>44976</v>
      </c>
      <c r="F6" s="53">
        <v>45004</v>
      </c>
      <c r="G6" s="53">
        <v>45035</v>
      </c>
      <c r="H6" s="53">
        <v>45065</v>
      </c>
      <c r="I6" s="53">
        <v>45096</v>
      </c>
      <c r="J6" s="53">
        <v>45126</v>
      </c>
      <c r="K6" s="53">
        <v>45157</v>
      </c>
      <c r="L6" s="53">
        <v>45188</v>
      </c>
      <c r="M6" s="53">
        <v>45218</v>
      </c>
      <c r="N6" s="53">
        <v>45249</v>
      </c>
      <c r="O6" s="53">
        <v>45279</v>
      </c>
    </row>
    <row r="7" spans="1:15">
      <c r="A7" s="121" t="s">
        <v>7</v>
      </c>
      <c r="B7" s="122">
        <v>1</v>
      </c>
      <c r="C7" s="212" t="s">
        <v>8</v>
      </c>
      <c r="D7" s="144" t="s">
        <v>40</v>
      </c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</row>
    <row r="8" spans="1:15">
      <c r="A8" s="121"/>
      <c r="B8" s="122"/>
      <c r="C8" s="130" t="s">
        <v>9</v>
      </c>
      <c r="D8" s="147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1:15">
      <c r="A9" s="121"/>
      <c r="B9" s="122"/>
      <c r="C9" s="64" t="s">
        <v>10</v>
      </c>
      <c r="D9" s="14">
        <f>'SCE 2023 DR Allocations'!D9*'SCE 2023 DR Allocations w.DLF'!$B$5</f>
        <v>47.509706152000007</v>
      </c>
      <c r="E9" s="15">
        <f>'SCE 2023 DR Allocations'!E9*'SCE 2023 DR Allocations w.DLF'!$B$5</f>
        <v>53.4335144</v>
      </c>
      <c r="F9" s="15">
        <f>'SCE 2023 DR Allocations'!F9*'SCE 2023 DR Allocations w.DLF'!$B$5</f>
        <v>54.160769888000011</v>
      </c>
      <c r="G9" s="15">
        <f>'SCE 2023 DR Allocations'!G9*'SCE 2023 DR Allocations w.DLF'!$B$5</f>
        <v>60.385055440000002</v>
      </c>
      <c r="H9" s="15">
        <f>'SCE 2023 DR Allocations'!H9*'SCE 2023 DR Allocations w.DLF'!$B$5</f>
        <v>62.859734928000016</v>
      </c>
      <c r="I9" s="15">
        <f>'SCE 2023 DR Allocations'!I9*'SCE 2023 DR Allocations w.DLF'!$B$5</f>
        <v>59.860996096000008</v>
      </c>
      <c r="J9" s="15">
        <f>'SCE 2023 DR Allocations'!J9*'SCE 2023 DR Allocations w.DLF'!$B$5</f>
        <v>63.549293832000011</v>
      </c>
      <c r="K9" s="16">
        <f>'SCE 2023 DR Allocations'!K9*'SCE 2023 DR Allocations w.DLF'!$B$5</f>
        <v>58.160599752000003</v>
      </c>
      <c r="L9" s="15">
        <f>'SCE 2023 DR Allocations'!L9*'SCE 2023 DR Allocations w.DLF'!$B$5</f>
        <v>62.901335240000009</v>
      </c>
      <c r="M9" s="15">
        <f>'SCE 2023 DR Allocations'!M9*'SCE 2023 DR Allocations w.DLF'!$B$5</f>
        <v>68.320230488000007</v>
      </c>
      <c r="N9" s="15">
        <f>'SCE 2023 DR Allocations'!N9*'SCE 2023 DR Allocations w.DLF'!$B$5</f>
        <v>68.29507360800001</v>
      </c>
      <c r="O9" s="15">
        <f>'SCE 2023 DR Allocations'!O9*'SCE 2023 DR Allocations w.DLF'!$B$5</f>
        <v>56.205595984000013</v>
      </c>
    </row>
    <row r="10" spans="1:15">
      <c r="A10" s="121"/>
      <c r="B10" s="122"/>
      <c r="C10" s="64" t="s">
        <v>11</v>
      </c>
      <c r="D10" s="17">
        <f>'SCE 2023 DR Allocations'!D10*'SCE 2023 DR Allocations w.DLF'!$B$5</f>
        <v>155.58959999999999</v>
      </c>
      <c r="E10" s="18">
        <f>'SCE 2023 DR Allocations'!E10*'SCE 2023 DR Allocations w.DLF'!$B$5</f>
        <v>168.39400000000001</v>
      </c>
      <c r="F10" s="18">
        <f>'SCE 2023 DR Allocations'!F10*'SCE 2023 DR Allocations w.DLF'!$B$5</f>
        <v>155.69720000000001</v>
      </c>
      <c r="G10" s="18">
        <f>'SCE 2023 DR Allocations'!G10*'SCE 2023 DR Allocations w.DLF'!$B$5</f>
        <v>168.60919999999999</v>
      </c>
      <c r="H10" s="18">
        <f>'SCE 2023 DR Allocations'!H10*'SCE 2023 DR Allocations w.DLF'!$B$5</f>
        <v>177.32480000000001</v>
      </c>
      <c r="I10" s="18">
        <f>'SCE 2023 DR Allocations'!I10*'SCE 2023 DR Allocations w.DLF'!$B$5</f>
        <v>179.7996</v>
      </c>
      <c r="J10" s="18">
        <f>'SCE 2023 DR Allocations'!J10*'SCE 2023 DR Allocations w.DLF'!$B$5</f>
        <v>179.36920000000001</v>
      </c>
      <c r="K10" s="19">
        <f>'SCE 2023 DR Allocations'!K10*'SCE 2023 DR Allocations w.DLF'!$B$5</f>
        <v>180.87559999999999</v>
      </c>
      <c r="L10" s="18">
        <f>'SCE 2023 DR Allocations'!L10*'SCE 2023 DR Allocations w.DLF'!$B$5</f>
        <v>180.66040000000001</v>
      </c>
      <c r="M10" s="18">
        <f>'SCE 2023 DR Allocations'!M10*'SCE 2023 DR Allocations w.DLF'!$B$5</f>
        <v>179.7996</v>
      </c>
      <c r="N10" s="18">
        <f>'SCE 2023 DR Allocations'!N10*'SCE 2023 DR Allocations w.DLF'!$B$5</f>
        <v>186.36320000000001</v>
      </c>
      <c r="O10" s="18">
        <f>'SCE 2023 DR Allocations'!O10*'SCE 2023 DR Allocations w.DLF'!$B$5</f>
        <v>164.62800000000001</v>
      </c>
    </row>
    <row r="11" spans="1:15">
      <c r="A11" s="123" t="s">
        <v>12</v>
      </c>
      <c r="B11" s="124">
        <v>1</v>
      </c>
      <c r="C11" s="65" t="s">
        <v>8</v>
      </c>
      <c r="D11" s="20">
        <f>'SCE 2023 DR Allocations'!D11*'SCE 2023 DR Allocations w.DLF'!$B$5</f>
        <v>337.66842624000003</v>
      </c>
      <c r="E11" s="21">
        <f>'SCE 2023 DR Allocations'!E11*'SCE 2023 DR Allocations w.DLF'!$B$5</f>
        <v>364.97016160000004</v>
      </c>
      <c r="F11" s="21">
        <f>'SCE 2023 DR Allocations'!F11*'SCE 2023 DR Allocations w.DLF'!$B$5</f>
        <v>339.64802952000002</v>
      </c>
      <c r="G11" s="21">
        <f>'SCE 2023 DR Allocations'!G11*'SCE 2023 DR Allocations w.DLF'!$B$5</f>
        <v>342.07154736000007</v>
      </c>
      <c r="H11" s="21">
        <f>'SCE 2023 DR Allocations'!H11*'SCE 2023 DR Allocations w.DLF'!$B$5</f>
        <v>327.72635839999998</v>
      </c>
      <c r="I11" s="21">
        <f>'SCE 2023 DR Allocations'!I11*'SCE 2023 DR Allocations w.DLF'!$B$5</f>
        <v>336.26665648000005</v>
      </c>
      <c r="J11" s="21">
        <f>'SCE 2023 DR Allocations'!J11*'SCE 2023 DR Allocations w.DLF'!$B$5</f>
        <v>321.13794584000004</v>
      </c>
      <c r="K11" s="16">
        <f>'SCE 2023 DR Allocations'!K11*'SCE 2023 DR Allocations w.DLF'!$B$5</f>
        <v>332.89167487999998</v>
      </c>
      <c r="L11" s="21">
        <f>'SCE 2023 DR Allocations'!L11*'SCE 2023 DR Allocations w.DLF'!$B$5</f>
        <v>331.53869096000005</v>
      </c>
      <c r="M11" s="21">
        <f>'SCE 2023 DR Allocations'!M11*'SCE 2023 DR Allocations w.DLF'!$B$5</f>
        <v>329.37257384000009</v>
      </c>
      <c r="N11" s="21">
        <f>'SCE 2023 DR Allocations'!N11*'SCE 2023 DR Allocations w.DLF'!$B$5</f>
        <v>342.68587880000007</v>
      </c>
      <c r="O11" s="21">
        <f>'SCE 2023 DR Allocations'!O11*'SCE 2023 DR Allocations w.DLF'!$B$5</f>
        <v>314.43302399999999</v>
      </c>
    </row>
    <row r="12" spans="1:15">
      <c r="A12" s="123"/>
      <c r="B12" s="124"/>
      <c r="C12" s="130" t="s">
        <v>9</v>
      </c>
      <c r="D12" s="144" t="s">
        <v>40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4"/>
    </row>
    <row r="13" spans="1:15">
      <c r="A13" s="123"/>
      <c r="B13" s="124"/>
      <c r="C13" s="130" t="s">
        <v>10</v>
      </c>
      <c r="D13" s="215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7"/>
    </row>
    <row r="14" spans="1:15">
      <c r="A14" s="123"/>
      <c r="B14" s="124"/>
      <c r="C14" s="65" t="s">
        <v>11</v>
      </c>
      <c r="D14" s="22">
        <f>'SCE 2023 DR Allocations'!D14*'SCE 2023 DR Allocations w.DLF'!$B$5</f>
        <v>401.99360000000007</v>
      </c>
      <c r="E14" s="23">
        <f>'SCE 2023 DR Allocations'!E14*'SCE 2023 DR Allocations w.DLF'!$B$5</f>
        <v>427.92520000000002</v>
      </c>
      <c r="F14" s="23">
        <f>'SCE 2023 DR Allocations'!F14*'SCE 2023 DR Allocations w.DLF'!$B$5</f>
        <v>400.27200000000005</v>
      </c>
      <c r="G14" s="23">
        <f>'SCE 2023 DR Allocations'!G14*'SCE 2023 DR Allocations w.DLF'!$B$5</f>
        <v>417.488</v>
      </c>
      <c r="H14" s="23">
        <f>'SCE 2023 DR Allocations'!H14*'SCE 2023 DR Allocations w.DLF'!$B$5</f>
        <v>402.31639999999999</v>
      </c>
      <c r="I14" s="23">
        <f>'SCE 2023 DR Allocations'!I14*'SCE 2023 DR Allocations w.DLF'!$B$5</f>
        <v>411.24720000000002</v>
      </c>
      <c r="J14" s="23">
        <f>'SCE 2023 DR Allocations'!J14*'SCE 2023 DR Allocations w.DLF'!$B$5</f>
        <v>387.25240000000002</v>
      </c>
      <c r="K14" s="19">
        <f>'SCE 2023 DR Allocations'!K14*'SCE 2023 DR Allocations w.DLF'!$B$5</f>
        <v>403.60760000000005</v>
      </c>
      <c r="L14" s="23">
        <f>'SCE 2023 DR Allocations'!L14*'SCE 2023 DR Allocations w.DLF'!$B$5</f>
        <v>407.05080000000004</v>
      </c>
      <c r="M14" s="23">
        <f>'SCE 2023 DR Allocations'!M14*'SCE 2023 DR Allocations w.DLF'!$B$5</f>
        <v>289.12119999999999</v>
      </c>
      <c r="N14" s="23">
        <f>'SCE 2023 DR Allocations'!N14*'SCE 2023 DR Allocations w.DLF'!$B$5</f>
        <v>405.22160000000002</v>
      </c>
      <c r="O14" s="23">
        <f>'SCE 2023 DR Allocations'!O14*'SCE 2023 DR Allocations w.DLF'!$B$5</f>
        <v>381.11920000000003</v>
      </c>
    </row>
    <row r="15" spans="1:15">
      <c r="A15" s="121" t="s">
        <v>13</v>
      </c>
      <c r="B15" s="122">
        <v>1</v>
      </c>
      <c r="C15" s="62" t="s">
        <v>8</v>
      </c>
      <c r="D15" s="14">
        <f>'SCE 2023 DR Allocations'!D15*'SCE 2023 DR Allocations w.DLF'!$B$5</f>
        <v>3.3071550112078856</v>
      </c>
      <c r="E15" s="15">
        <f>'SCE 2023 DR Allocations'!E15*'SCE 2023 DR Allocations w.DLF'!$B$5</f>
        <v>3.3806463542893987</v>
      </c>
      <c r="F15" s="15">
        <f>'SCE 2023 DR Allocations'!F15*'SCE 2023 DR Allocations w.DLF'!$B$5</f>
        <v>4.1617487048263548</v>
      </c>
      <c r="G15" s="15">
        <f>'SCE 2023 DR Allocations'!G15*'SCE 2023 DR Allocations w.DLF'!$B$5</f>
        <v>4.7745309982241828</v>
      </c>
      <c r="H15" s="15">
        <f>'SCE 2023 DR Allocations'!H15*'SCE 2023 DR Allocations w.DLF'!$B$5</f>
        <v>4.8984922751055908</v>
      </c>
      <c r="I15" s="15">
        <f>'SCE 2023 DR Allocations'!I15*'SCE 2023 DR Allocations w.DLF'!$B$5</f>
        <v>5.0990981459793083</v>
      </c>
      <c r="J15" s="15">
        <f>'SCE 2023 DR Allocations'!J15*'SCE 2023 DR Allocations w.DLF'!$B$5</f>
        <v>5.2911913998381044</v>
      </c>
      <c r="K15" s="16">
        <f>'SCE 2023 DR Allocations'!K15*'SCE 2023 DR Allocations w.DLF'!$B$5</f>
        <v>5.3382090325588996</v>
      </c>
      <c r="L15" s="15">
        <f>'SCE 2023 DR Allocations'!L15*'SCE 2023 DR Allocations w.DLF'!$B$5</f>
        <v>5.3911901594696054</v>
      </c>
      <c r="M15" s="15">
        <f>'SCE 2023 DR Allocations'!M15*'SCE 2023 DR Allocations w.DLF'!$B$5</f>
        <v>5.1376182515606699</v>
      </c>
      <c r="N15" s="15">
        <f>'SCE 2023 DR Allocations'!N15*'SCE 2023 DR Allocations w.DLF'!$B$5</f>
        <v>5.0118703826275643</v>
      </c>
      <c r="O15" s="15">
        <f>'SCE 2023 DR Allocations'!O15*'SCE 2023 DR Allocations w.DLF'!$B$5</f>
        <v>3.9921033219653319</v>
      </c>
    </row>
    <row r="16" spans="1:15">
      <c r="A16" s="121"/>
      <c r="B16" s="122"/>
      <c r="C16" s="64" t="s">
        <v>9</v>
      </c>
      <c r="D16" s="14">
        <f>'SCE 2023 DR Allocations'!D16*'SCE 2023 DR Allocations w.DLF'!$B$5</f>
        <v>7.9231701631661231</v>
      </c>
      <c r="E16" s="15">
        <f>'SCE 2023 DR Allocations'!E16*'SCE 2023 DR Allocations w.DLF'!$B$5</f>
        <v>7.4196247442294316</v>
      </c>
      <c r="F16" s="15">
        <f>'SCE 2023 DR Allocations'!F16*'SCE 2023 DR Allocations w.DLF'!$B$5</f>
        <v>10.676699349551011</v>
      </c>
      <c r="G16" s="15">
        <f>'SCE 2023 DR Allocations'!G16*'SCE 2023 DR Allocations w.DLF'!$B$5</f>
        <v>18.085897808627017</v>
      </c>
      <c r="H16" s="15">
        <f>'SCE 2023 DR Allocations'!H16*'SCE 2023 DR Allocations w.DLF'!$B$5</f>
        <v>20.747989512884679</v>
      </c>
      <c r="I16" s="15">
        <f>'SCE 2023 DR Allocations'!I16*'SCE 2023 DR Allocations w.DLF'!$B$5</f>
        <v>26.948379147923589</v>
      </c>
      <c r="J16" s="15">
        <f>'SCE 2023 DR Allocations'!J16*'SCE 2023 DR Allocations w.DLF'!$B$5</f>
        <v>27.02245071570557</v>
      </c>
      <c r="K16" s="16">
        <f>'SCE 2023 DR Allocations'!K16*'SCE 2023 DR Allocations w.DLF'!$B$5</f>
        <v>27.344309931221925</v>
      </c>
      <c r="L16" s="15">
        <f>'SCE 2023 DR Allocations'!L16*'SCE 2023 DR Allocations w.DLF'!$B$5</f>
        <v>25.547045327552034</v>
      </c>
      <c r="M16" s="15">
        <f>'SCE 2023 DR Allocations'!M16*'SCE 2023 DR Allocations w.DLF'!$B$5</f>
        <v>20.200704037189183</v>
      </c>
      <c r="N16" s="15">
        <f>'SCE 2023 DR Allocations'!N16*'SCE 2023 DR Allocations w.DLF'!$B$5</f>
        <v>11.863287013303758</v>
      </c>
      <c r="O16" s="15">
        <f>'SCE 2023 DR Allocations'!O16*'SCE 2023 DR Allocations w.DLF'!$B$5</f>
        <v>7.9485246630622104</v>
      </c>
    </row>
    <row r="17" spans="1:15">
      <c r="A17" s="121"/>
      <c r="B17" s="122"/>
      <c r="C17" s="64" t="s">
        <v>10</v>
      </c>
      <c r="D17" s="14">
        <f>'SCE 2023 DR Allocations'!D17*'SCE 2023 DR Allocations w.DLF'!$B$5</f>
        <v>0.13656386910896304</v>
      </c>
      <c r="E17" s="15">
        <f>'SCE 2023 DR Allocations'!E17*'SCE 2023 DR Allocations w.DLF'!$B$5</f>
        <v>0.12440355840568544</v>
      </c>
      <c r="F17" s="15">
        <f>'SCE 2023 DR Allocations'!F17*'SCE 2023 DR Allocations w.DLF'!$B$5</f>
        <v>0.51076127655944825</v>
      </c>
      <c r="G17" s="15">
        <f>'SCE 2023 DR Allocations'!G17*'SCE 2023 DR Allocations w.DLF'!$B$5</f>
        <v>1.7396291319653321</v>
      </c>
      <c r="H17" s="15">
        <f>'SCE 2023 DR Allocations'!H17*'SCE 2023 DR Allocations w.DLF'!$B$5</f>
        <v>1.9888937758850096</v>
      </c>
      <c r="I17" s="15">
        <f>'SCE 2023 DR Allocations'!I17*'SCE 2023 DR Allocations w.DLF'!$B$5</f>
        <v>2.2224174631787115</v>
      </c>
      <c r="J17" s="15">
        <f>'SCE 2023 DR Allocations'!J17*'SCE 2023 DR Allocations w.DLF'!$B$5</f>
        <v>2.1942762994116207</v>
      </c>
      <c r="K17" s="16">
        <f>'SCE 2023 DR Allocations'!K17*'SCE 2023 DR Allocations w.DLF'!$B$5</f>
        <v>2.1666619070617679</v>
      </c>
      <c r="L17" s="15">
        <f>'SCE 2023 DR Allocations'!L17*'SCE 2023 DR Allocations w.DLF'!$B$5</f>
        <v>2.0423370701293946</v>
      </c>
      <c r="M17" s="15">
        <f>'SCE 2023 DR Allocations'!M17*'SCE 2023 DR Allocations w.DLF'!$B$5</f>
        <v>1.5514659295642093</v>
      </c>
      <c r="N17" s="15">
        <f>'SCE 2023 DR Allocations'!N17*'SCE 2023 DR Allocations w.DLF'!$B$5</f>
        <v>0.91940318611083982</v>
      </c>
      <c r="O17" s="15">
        <f>'SCE 2023 DR Allocations'!O17*'SCE 2023 DR Allocations w.DLF'!$B$5</f>
        <v>-0.14183086513801577</v>
      </c>
    </row>
    <row r="18" spans="1:15">
      <c r="A18" s="121"/>
      <c r="B18" s="122"/>
      <c r="C18" s="64" t="s">
        <v>11</v>
      </c>
      <c r="D18" s="17">
        <f>'SCE 2023 DR Allocations'!D18*'SCE 2023 DR Allocations w.DLF'!$B$5</f>
        <v>11.4056</v>
      </c>
      <c r="E18" s="18">
        <f>'SCE 2023 DR Allocations'!E18*'SCE 2023 DR Allocations w.DLF'!$B$5</f>
        <v>10.975199999999999</v>
      </c>
      <c r="F18" s="18">
        <f>'SCE 2023 DR Allocations'!F18*'SCE 2023 DR Allocations w.DLF'!$B$5</f>
        <v>15.386800000000001</v>
      </c>
      <c r="G18" s="18">
        <f>'SCE 2023 DR Allocations'!G18*'SCE 2023 DR Allocations w.DLF'!$B$5</f>
        <v>24.6404</v>
      </c>
      <c r="H18" s="18">
        <f>'SCE 2023 DR Allocations'!H18*'SCE 2023 DR Allocations w.DLF'!$B$5</f>
        <v>27.653200000000002</v>
      </c>
      <c r="I18" s="18">
        <f>'SCE 2023 DR Allocations'!I18*'SCE 2023 DR Allocations w.DLF'!$B$5</f>
        <v>34.324399999999997</v>
      </c>
      <c r="J18" s="18">
        <f>'SCE 2023 DR Allocations'!J18*'SCE 2023 DR Allocations w.DLF'!$B$5</f>
        <v>34.539600000000007</v>
      </c>
      <c r="K18" s="19">
        <f>'SCE 2023 DR Allocations'!K18*'SCE 2023 DR Allocations w.DLF'!$B$5</f>
        <v>34.862400000000001</v>
      </c>
      <c r="L18" s="18">
        <f>'SCE 2023 DR Allocations'!L18*'SCE 2023 DR Allocations w.DLF'!$B$5</f>
        <v>33.033200000000001</v>
      </c>
      <c r="M18" s="18">
        <f>'SCE 2023 DR Allocations'!M18*'SCE 2023 DR Allocations w.DLF'!$B$5</f>
        <v>26.900000000000002</v>
      </c>
      <c r="N18" s="18">
        <f>'SCE 2023 DR Allocations'!N18*'SCE 2023 DR Allocations w.DLF'!$B$5</f>
        <v>17.754000000000001</v>
      </c>
      <c r="O18" s="18">
        <f>'SCE 2023 DR Allocations'!O18*'SCE 2023 DR Allocations w.DLF'!$B$5</f>
        <v>11.836</v>
      </c>
    </row>
    <row r="19" spans="1:15">
      <c r="A19" s="125" t="s">
        <v>14</v>
      </c>
      <c r="B19" s="124">
        <v>1</v>
      </c>
      <c r="C19" s="130" t="s">
        <v>8</v>
      </c>
      <c r="D19" s="20">
        <f>'SCE 2023 DR Allocations'!D19*'SCE 2023 DR Allocations w.DLF'!$B$5</f>
        <v>0.25022123999102847</v>
      </c>
      <c r="E19" s="21">
        <f>'SCE 2023 DR Allocations'!E19*'SCE 2023 DR Allocations w.DLF'!$B$5</f>
        <v>0.25022123999102847</v>
      </c>
      <c r="F19" s="21">
        <f>'SCE 2023 DR Allocations'!F19*'SCE 2023 DR Allocations w.DLF'!$B$5</f>
        <v>0.25022123999102847</v>
      </c>
      <c r="G19" s="21">
        <f>'SCE 2023 DR Allocations'!G19*'SCE 2023 DR Allocations w.DLF'!$B$5</f>
        <v>0.25022123999102847</v>
      </c>
      <c r="H19" s="180" t="s">
        <v>40</v>
      </c>
      <c r="I19" s="218"/>
      <c r="J19" s="218"/>
      <c r="K19" s="218"/>
      <c r="L19" s="218"/>
      <c r="M19" s="219"/>
      <c r="N19" s="21">
        <f>'SCE 2023 DR Allocations'!N19*'SCE 2023 DR Allocations w.DLF'!$B$5</f>
        <v>0.25022123999102847</v>
      </c>
      <c r="O19" s="21">
        <f>'SCE 2023 DR Allocations'!O19*'SCE 2023 DR Allocations w.DLF'!$B$5</f>
        <v>0.25022123999102847</v>
      </c>
    </row>
    <row r="20" spans="1:15">
      <c r="A20" s="125"/>
      <c r="B20" s="124"/>
      <c r="C20" s="59" t="s">
        <v>9</v>
      </c>
      <c r="D20" s="20">
        <f>'SCE 2023 DR Allocations'!D20*'SCE 2023 DR Allocations w.DLF'!$B$5</f>
        <v>0.54779071680897162</v>
      </c>
      <c r="E20" s="21">
        <f>'SCE 2023 DR Allocations'!E20*'SCE 2023 DR Allocations w.DLF'!$B$5</f>
        <v>0.54779071680897162</v>
      </c>
      <c r="F20" s="21">
        <f>'SCE 2023 DR Allocations'!F20*'SCE 2023 DR Allocations w.DLF'!$B$5</f>
        <v>0.54779071680897162</v>
      </c>
      <c r="G20" s="21">
        <f>'SCE 2023 DR Allocations'!G20*'SCE 2023 DR Allocations w.DLF'!$B$5</f>
        <v>0.54779071680897162</v>
      </c>
      <c r="H20" s="21">
        <f>'SCE 2023 DR Allocations'!H20*'SCE 2023 DR Allocations w.DLF'!$B$5</f>
        <v>0.91465824876823376</v>
      </c>
      <c r="I20" s="21">
        <f>'SCE 2023 DR Allocations'!I20*'SCE 2023 DR Allocations w.DLF'!$B$5</f>
        <v>0.91465824876823376</v>
      </c>
      <c r="J20" s="21">
        <f>'SCE 2023 DR Allocations'!J20*'SCE 2023 DR Allocations w.DLF'!$B$5</f>
        <v>0.91465824876823376</v>
      </c>
      <c r="K20" s="16">
        <f>'SCE 2023 DR Allocations'!K20*'SCE 2023 DR Allocations w.DLF'!$B$5</f>
        <v>0.91465824876823376</v>
      </c>
      <c r="L20" s="21">
        <f>'SCE 2023 DR Allocations'!L20*'SCE 2023 DR Allocations w.DLF'!$B$5</f>
        <v>0.91465824876823376</v>
      </c>
      <c r="M20" s="21">
        <f>'SCE 2023 DR Allocations'!M20*'SCE 2023 DR Allocations w.DLF'!$B$5</f>
        <v>0.91465824876823376</v>
      </c>
      <c r="N20" s="21">
        <f>'SCE 2023 DR Allocations'!N20*'SCE 2023 DR Allocations w.DLF'!$B$5</f>
        <v>0.54779071680897162</v>
      </c>
      <c r="O20" s="21">
        <f>'SCE 2023 DR Allocations'!O20*'SCE 2023 DR Allocations w.DLF'!$B$5</f>
        <v>0.54779071680897162</v>
      </c>
    </row>
    <row r="21" spans="1:15">
      <c r="A21" s="125"/>
      <c r="B21" s="124"/>
      <c r="C21" s="130" t="s">
        <v>10</v>
      </c>
      <c r="D21" s="20">
        <f>'SCE 2023 DR Allocations'!D21*'SCE 2023 DR Allocations w.DLF'!$B$5</f>
        <v>0</v>
      </c>
      <c r="E21" s="21">
        <f>'SCE 2023 DR Allocations'!E21*'SCE 2023 DR Allocations w.DLF'!$B$5</f>
        <v>0</v>
      </c>
      <c r="F21" s="21">
        <f>'SCE 2023 DR Allocations'!F21*'SCE 2023 DR Allocations w.DLF'!$B$5</f>
        <v>0</v>
      </c>
      <c r="G21" s="21">
        <f>'SCE 2023 DR Allocations'!G21*'SCE 2023 DR Allocations w.DLF'!$B$5</f>
        <v>0</v>
      </c>
      <c r="H21" s="180" t="s">
        <v>40</v>
      </c>
      <c r="I21" s="181"/>
      <c r="J21" s="181"/>
      <c r="K21" s="181"/>
      <c r="L21" s="181"/>
      <c r="M21" s="182"/>
      <c r="N21" s="21">
        <f>'SCE 2023 DR Allocations'!N21*'SCE 2023 DR Allocations w.DLF'!$B$5</f>
        <v>0</v>
      </c>
      <c r="O21" s="21">
        <f>'SCE 2023 DR Allocations'!O21*'SCE 2023 DR Allocations w.DLF'!$B$5</f>
        <v>0</v>
      </c>
    </row>
    <row r="22" spans="1:15">
      <c r="A22" s="125"/>
      <c r="B22" s="124"/>
      <c r="C22" s="60" t="s">
        <v>11</v>
      </c>
      <c r="D22" s="22">
        <f>'SCE 2023 DR Allocations'!D22*'SCE 2023 DR Allocations w.DLF'!$B$5</f>
        <v>0.75319999999999998</v>
      </c>
      <c r="E22" s="23">
        <f>'SCE 2023 DR Allocations'!E22*'SCE 2023 DR Allocations w.DLF'!$B$5</f>
        <v>0.75319999999999998</v>
      </c>
      <c r="F22" s="23">
        <f>'SCE 2023 DR Allocations'!F22*'SCE 2023 DR Allocations w.DLF'!$B$5</f>
        <v>0.75319999999999998</v>
      </c>
      <c r="G22" s="23">
        <f>'SCE 2023 DR Allocations'!G22*'SCE 2023 DR Allocations w.DLF'!$B$5</f>
        <v>0.75319999999999998</v>
      </c>
      <c r="H22" s="23">
        <f>'SCE 2023 DR Allocations'!H22*'SCE 2023 DR Allocations w.DLF'!$B$5</f>
        <v>4.0888</v>
      </c>
      <c r="I22" s="23">
        <f>'SCE 2023 DR Allocations'!I22*'SCE 2023 DR Allocations w.DLF'!$B$5</f>
        <v>4.0888</v>
      </c>
      <c r="J22" s="23">
        <f>'SCE 2023 DR Allocations'!J22*'SCE 2023 DR Allocations w.DLF'!$B$5</f>
        <v>4.0888</v>
      </c>
      <c r="K22" s="19">
        <f>'SCE 2023 DR Allocations'!K22*'SCE 2023 DR Allocations w.DLF'!$B$5</f>
        <v>4.0888</v>
      </c>
      <c r="L22" s="23">
        <f>'SCE 2023 DR Allocations'!L22*'SCE 2023 DR Allocations w.DLF'!$B$5</f>
        <v>4.0888</v>
      </c>
      <c r="M22" s="23">
        <f>'SCE 2023 DR Allocations'!M22*'SCE 2023 DR Allocations w.DLF'!$B$5</f>
        <v>4.0888</v>
      </c>
      <c r="N22" s="23">
        <f>'SCE 2023 DR Allocations'!N22*'SCE 2023 DR Allocations w.DLF'!$B$5</f>
        <v>0.75319999999999998</v>
      </c>
      <c r="O22" s="23">
        <f>'SCE 2023 DR Allocations'!O22*'SCE 2023 DR Allocations w.DLF'!$B$5</f>
        <v>0.75319999999999998</v>
      </c>
    </row>
    <row r="23" spans="1:15">
      <c r="A23" s="126" t="s">
        <v>15</v>
      </c>
      <c r="B23" s="127">
        <v>1</v>
      </c>
      <c r="C23" s="209" t="s">
        <v>8</v>
      </c>
      <c r="D23" s="14">
        <f>'SCE 2023 DR Allocations'!D23*'SCE 2023 DR Allocations w.DLF'!$B$5</f>
        <v>0</v>
      </c>
      <c r="E23" s="15">
        <f>'SCE 2023 DR Allocations'!E23*'SCE 2023 DR Allocations w.DLF'!$B$5</f>
        <v>0</v>
      </c>
      <c r="F23" s="15">
        <f>'SCE 2023 DR Allocations'!F23*'SCE 2023 DR Allocations w.DLF'!$B$5</f>
        <v>0</v>
      </c>
      <c r="G23" s="15">
        <f>'SCE 2023 DR Allocations'!G23*'SCE 2023 DR Allocations w.DLF'!$B$5</f>
        <v>0</v>
      </c>
      <c r="H23" s="180" t="s">
        <v>40</v>
      </c>
      <c r="I23" s="181"/>
      <c r="J23" s="181"/>
      <c r="K23" s="181"/>
      <c r="L23" s="181"/>
      <c r="M23" s="182"/>
      <c r="N23" s="15">
        <f>'SCE 2023 DR Allocations'!N23*'SCE 2023 DR Allocations w.DLF'!$B$5</f>
        <v>0</v>
      </c>
      <c r="O23" s="15">
        <f>'SCE 2023 DR Allocations'!O23*'SCE 2023 DR Allocations w.DLF'!$B$5</f>
        <v>0</v>
      </c>
    </row>
    <row r="24" spans="1:15">
      <c r="A24" s="126"/>
      <c r="B24" s="127"/>
      <c r="C24" s="64" t="s">
        <v>9</v>
      </c>
      <c r="D24" s="14">
        <f>'SCE 2023 DR Allocations'!D24*'SCE 2023 DR Allocations w.DLF'!$B$5</f>
        <v>0</v>
      </c>
      <c r="E24" s="15">
        <f>'SCE 2023 DR Allocations'!E24*'SCE 2023 DR Allocations w.DLF'!$B$5</f>
        <v>0</v>
      </c>
      <c r="F24" s="15">
        <f>'SCE 2023 DR Allocations'!F24*'SCE 2023 DR Allocations w.DLF'!$B$5</f>
        <v>0</v>
      </c>
      <c r="G24" s="15">
        <f>'SCE 2023 DR Allocations'!G24*'SCE 2023 DR Allocations w.DLF'!$B$5</f>
        <v>0</v>
      </c>
      <c r="H24" s="15">
        <f>'SCE 2023 DR Allocations'!H24*'SCE 2023 DR Allocations w.DLF'!$B$5</f>
        <v>0.47806619868094236</v>
      </c>
      <c r="I24" s="15">
        <f>'SCE 2023 DR Allocations'!I24*'SCE 2023 DR Allocations w.DLF'!$B$5</f>
        <v>0.47806619868094236</v>
      </c>
      <c r="J24" s="15">
        <f>'SCE 2023 DR Allocations'!J24*'SCE 2023 DR Allocations w.DLF'!$B$5</f>
        <v>0.47806619868094236</v>
      </c>
      <c r="K24" s="16">
        <f>'SCE 2023 DR Allocations'!K24*'SCE 2023 DR Allocations w.DLF'!$B$5</f>
        <v>0.47806619868094236</v>
      </c>
      <c r="L24" s="15">
        <f>'SCE 2023 DR Allocations'!L24*'SCE 2023 DR Allocations w.DLF'!$B$5</f>
        <v>0.47806619868094236</v>
      </c>
      <c r="M24" s="15">
        <f>'SCE 2023 DR Allocations'!M24*'SCE 2023 DR Allocations w.DLF'!$B$5</f>
        <v>0.47806619868094236</v>
      </c>
      <c r="N24" s="15">
        <f>'SCE 2023 DR Allocations'!N24*'SCE 2023 DR Allocations w.DLF'!$B$5</f>
        <v>0</v>
      </c>
      <c r="O24" s="15">
        <f>'SCE 2023 DR Allocations'!O24*'SCE 2023 DR Allocations w.DLF'!$B$5</f>
        <v>0</v>
      </c>
    </row>
    <row r="25" spans="1:15">
      <c r="A25" s="126"/>
      <c r="B25" s="127"/>
      <c r="C25" s="130" t="s">
        <v>10</v>
      </c>
      <c r="D25" s="14">
        <f>'SCE 2023 DR Allocations'!D25*'SCE 2023 DR Allocations w.DLF'!$B$5</f>
        <v>0</v>
      </c>
      <c r="E25" s="15">
        <f>'SCE 2023 DR Allocations'!E25*'SCE 2023 DR Allocations w.DLF'!$B$5</f>
        <v>0</v>
      </c>
      <c r="F25" s="15">
        <f>'SCE 2023 DR Allocations'!F25*'SCE 2023 DR Allocations w.DLF'!$B$5</f>
        <v>0</v>
      </c>
      <c r="G25" s="15">
        <f>'SCE 2023 DR Allocations'!G25*'SCE 2023 DR Allocations w.DLF'!$B$5</f>
        <v>0</v>
      </c>
      <c r="H25" s="180" t="s">
        <v>40</v>
      </c>
      <c r="I25" s="151"/>
      <c r="J25" s="151"/>
      <c r="K25" s="151"/>
      <c r="L25" s="151"/>
      <c r="M25" s="152"/>
      <c r="N25" s="15">
        <f>'SCE 2023 DR Allocations'!N25*'SCE 2023 DR Allocations w.DLF'!$B$5</f>
        <v>0</v>
      </c>
      <c r="O25" s="15">
        <f>'SCE 2023 DR Allocations'!O25*'SCE 2023 DR Allocations w.DLF'!$B$5</f>
        <v>0</v>
      </c>
    </row>
    <row r="26" spans="1:15">
      <c r="A26" s="126"/>
      <c r="B26" s="127"/>
      <c r="C26" s="64" t="s">
        <v>11</v>
      </c>
      <c r="D26" s="17">
        <f>'SCE 2023 DR Allocations'!D26*'SCE 2023 DR Allocations w.DLF'!$B$5</f>
        <v>0</v>
      </c>
      <c r="E26" s="18">
        <f>'SCE 2023 DR Allocations'!E26*'SCE 2023 DR Allocations w.DLF'!$B$5</f>
        <v>0</v>
      </c>
      <c r="F26" s="18">
        <f>'SCE 2023 DR Allocations'!F26*'SCE 2023 DR Allocations w.DLF'!$B$5</f>
        <v>0</v>
      </c>
      <c r="G26" s="18">
        <f>'SCE 2023 DR Allocations'!G26*'SCE 2023 DR Allocations w.DLF'!$B$5</f>
        <v>0</v>
      </c>
      <c r="H26" s="18">
        <f>'SCE 2023 DR Allocations'!H26*'SCE 2023 DR Allocations w.DLF'!$B$5</f>
        <v>4.0888</v>
      </c>
      <c r="I26" s="18">
        <f>'SCE 2023 DR Allocations'!I26*'SCE 2023 DR Allocations w.DLF'!$B$5</f>
        <v>4.0888</v>
      </c>
      <c r="J26" s="18">
        <f>'SCE 2023 DR Allocations'!J26*'SCE 2023 DR Allocations w.DLF'!$B$5</f>
        <v>4.0888</v>
      </c>
      <c r="K26" s="19">
        <f>'SCE 2023 DR Allocations'!K26*'SCE 2023 DR Allocations w.DLF'!$B$5</f>
        <v>4.0888</v>
      </c>
      <c r="L26" s="18">
        <f>'SCE 2023 DR Allocations'!L26*'SCE 2023 DR Allocations w.DLF'!$B$5</f>
        <v>4.0888</v>
      </c>
      <c r="M26" s="18">
        <f>'SCE 2023 DR Allocations'!M26*'SCE 2023 DR Allocations w.DLF'!$B$5</f>
        <v>4.0888</v>
      </c>
      <c r="N26" s="18">
        <f>'SCE 2023 DR Allocations'!N26*'SCE 2023 DR Allocations w.DLF'!$B$5</f>
        <v>0</v>
      </c>
      <c r="O26" s="18">
        <f>'SCE 2023 DR Allocations'!O26*'SCE 2023 DR Allocations w.DLF'!$B$5</f>
        <v>0</v>
      </c>
    </row>
    <row r="27" spans="1:15">
      <c r="A27" s="125" t="s">
        <v>35</v>
      </c>
      <c r="B27" s="124">
        <v>1</v>
      </c>
      <c r="C27" s="65" t="s">
        <v>8</v>
      </c>
      <c r="D27" s="20">
        <f>'SCE 2023 DR Allocations'!D27*'SCE 2023 DR Allocations w.DLF'!$B$5</f>
        <v>0</v>
      </c>
      <c r="E27" s="21">
        <f>'SCE 2023 DR Allocations'!E27*'SCE 2023 DR Allocations w.DLF'!$B$5</f>
        <v>0</v>
      </c>
      <c r="F27" s="21">
        <f>'SCE 2023 DR Allocations'!F27*'SCE 2023 DR Allocations w.DLF'!$B$5</f>
        <v>1.9891043427840007</v>
      </c>
      <c r="G27" s="21">
        <f>'SCE 2023 DR Allocations'!G27*'SCE 2023 DR Allocations w.DLF'!$B$5</f>
        <v>8.3198114337600018</v>
      </c>
      <c r="H27" s="21">
        <f>'SCE 2023 DR Allocations'!H27*'SCE 2023 DR Allocations w.DLF'!$B$5</f>
        <v>8.4728194601280009</v>
      </c>
      <c r="I27" s="21">
        <f>'SCE 2023 DR Allocations'!I27*'SCE 2023 DR Allocations w.DLF'!$B$5</f>
        <v>8.0329213843199998</v>
      </c>
      <c r="J27" s="21">
        <f>'SCE 2023 DR Allocations'!J27*'SCE 2023 DR Allocations w.DLF'!$B$5</f>
        <v>11.112207914976</v>
      </c>
      <c r="K27" s="16">
        <f>'SCE 2023 DR Allocations'!K27*'SCE 2023 DR Allocations w.DLF'!$B$5</f>
        <v>11.446912972656003</v>
      </c>
      <c r="L27" s="21">
        <f>'SCE 2023 DR Allocations'!L27*'SCE 2023 DR Allocations w.DLF'!$B$5</f>
        <v>12.575347167120004</v>
      </c>
      <c r="M27" s="21">
        <f>'SCE 2023 DR Allocations'!M27*'SCE 2023 DR Allocations w.DLF'!$B$5</f>
        <v>10.700998844112</v>
      </c>
      <c r="N27" s="21">
        <f>'SCE 2023 DR Allocations'!N27*'SCE 2023 DR Allocations w.DLF'!$B$5</f>
        <v>7.9659803727840002</v>
      </c>
      <c r="O27" s="21">
        <f>'SCE 2023 DR Allocations'!O27*'SCE 2023 DR Allocations w.DLF'!$B$5</f>
        <v>0</v>
      </c>
    </row>
    <row r="28" spans="1:15">
      <c r="A28" s="125"/>
      <c r="B28" s="124"/>
      <c r="C28" s="59" t="s">
        <v>9</v>
      </c>
      <c r="D28" s="20">
        <f>'SCE 2023 DR Allocations'!D28*'SCE 2023 DR Allocations w.DLF'!$B$5</f>
        <v>0</v>
      </c>
      <c r="E28" s="21">
        <f>'SCE 2023 DR Allocations'!E28*'SCE 2023 DR Allocations w.DLF'!$B$5</f>
        <v>0</v>
      </c>
      <c r="F28" s="21">
        <f>'SCE 2023 DR Allocations'!F28*'SCE 2023 DR Allocations w.DLF'!$B$5</f>
        <v>0.25005320945359993</v>
      </c>
      <c r="G28" s="21">
        <f>'SCE 2023 DR Allocations'!G28*'SCE 2023 DR Allocations w.DLF'!$B$5</f>
        <v>1.8974625893832</v>
      </c>
      <c r="H28" s="21">
        <f>'SCE 2023 DR Allocations'!H28*'SCE 2023 DR Allocations w.DLF'!$B$5</f>
        <v>2.1159964867208005</v>
      </c>
      <c r="I28" s="21">
        <f>'SCE 2023 DR Allocations'!I28*'SCE 2023 DR Allocations w.DLF'!$B$5</f>
        <v>2.5446591314984</v>
      </c>
      <c r="J28" s="21">
        <f>'SCE 2023 DR Allocations'!J28*'SCE 2023 DR Allocations w.DLF'!$B$5</f>
        <v>3.1540324990744009</v>
      </c>
      <c r="K28" s="16">
        <f>'SCE 2023 DR Allocations'!K28*'SCE 2023 DR Allocations w.DLF'!$B$5</f>
        <v>3.2023621109855998</v>
      </c>
      <c r="L28" s="21">
        <f>'SCE 2023 DR Allocations'!L28*'SCE 2023 DR Allocations w.DLF'!$B$5</f>
        <v>3.1603363614975999</v>
      </c>
      <c r="M28" s="21">
        <f>'SCE 2023 DR Allocations'!M28*'SCE 2023 DR Allocations w.DLF'!$B$5</f>
        <v>2.5068359569592</v>
      </c>
      <c r="N28" s="21">
        <f>'SCE 2023 DR Allocations'!N28*'SCE 2023 DR Allocations w.DLF'!$B$5</f>
        <v>1.6284977926600002</v>
      </c>
      <c r="O28" s="21">
        <f>'SCE 2023 DR Allocations'!O28*'SCE 2023 DR Allocations w.DLF'!$B$5</f>
        <v>0</v>
      </c>
    </row>
    <row r="29" spans="1:15">
      <c r="A29" s="125"/>
      <c r="B29" s="124"/>
      <c r="C29" s="65" t="s">
        <v>10</v>
      </c>
      <c r="D29" s="20">
        <f>'SCE 2023 DR Allocations'!D29*'SCE 2023 DR Allocations w.DLF'!$B$5</f>
        <v>0</v>
      </c>
      <c r="E29" s="21">
        <f>'SCE 2023 DR Allocations'!E29*'SCE 2023 DR Allocations w.DLF'!$B$5</f>
        <v>0</v>
      </c>
      <c r="F29" s="21">
        <f>'SCE 2023 DR Allocations'!F29*'SCE 2023 DR Allocations w.DLF'!$B$5</f>
        <v>2.6554733120000003E-3</v>
      </c>
      <c r="G29" s="21">
        <f>'SCE 2023 DR Allocations'!G29*'SCE 2023 DR Allocations w.DLF'!$B$5</f>
        <v>0.60279244182400005</v>
      </c>
      <c r="H29" s="21">
        <f>'SCE 2023 DR Allocations'!H29*'SCE 2023 DR Allocations w.DLF'!$B$5</f>
        <v>0.79186214163840007</v>
      </c>
      <c r="I29" s="21">
        <f>'SCE 2023 DR Allocations'!I29*'SCE 2023 DR Allocations w.DLF'!$B$5</f>
        <v>1.0212950357952002</v>
      </c>
      <c r="J29" s="21">
        <f>'SCE 2023 DR Allocations'!J29*'SCE 2023 DR Allocations w.DLF'!$B$5</f>
        <v>1.3165836680896001</v>
      </c>
      <c r="K29" s="16">
        <f>'SCE 2023 DR Allocations'!K29*'SCE 2023 DR Allocations w.DLF'!$B$5</f>
        <v>1.0945860992064</v>
      </c>
      <c r="L29" s="21">
        <f>'SCE 2023 DR Allocations'!L29*'SCE 2023 DR Allocations w.DLF'!$B$5</f>
        <v>1.0813087326464002</v>
      </c>
      <c r="M29" s="21">
        <f>'SCE 2023 DR Allocations'!M29*'SCE 2023 DR Allocations w.DLF'!$B$5</f>
        <v>0.5990747791872002</v>
      </c>
      <c r="N29" s="21">
        <f>'SCE 2023 DR Allocations'!N29*'SCE 2023 DR Allocations w.DLF'!$B$5</f>
        <v>0.30750380952960005</v>
      </c>
      <c r="O29" s="21">
        <f>'SCE 2023 DR Allocations'!O29*'SCE 2023 DR Allocations w.DLF'!$B$5</f>
        <v>0</v>
      </c>
    </row>
    <row r="30" spans="1:15">
      <c r="A30" s="125"/>
      <c r="B30" s="124"/>
      <c r="C30" s="60" t="s">
        <v>11</v>
      </c>
      <c r="D30" s="22">
        <f>'SCE 2023 DR Allocations'!D30*'SCE 2023 DR Allocations w.DLF'!$B$5</f>
        <v>0</v>
      </c>
      <c r="E30" s="23">
        <f>'SCE 2023 DR Allocations'!E30*'SCE 2023 DR Allocations w.DLF'!$B$5</f>
        <v>0</v>
      </c>
      <c r="F30" s="23">
        <f>'SCE 2023 DR Allocations'!F30*'SCE 2023 DR Allocations w.DLF'!$B$5</f>
        <v>2.2596000000000003</v>
      </c>
      <c r="G30" s="23">
        <f>'SCE 2023 DR Allocations'!G30*'SCE 2023 DR Allocations w.DLF'!$B$5</f>
        <v>10.867599999999999</v>
      </c>
      <c r="H30" s="23">
        <f>'SCE 2023 DR Allocations'!H30*'SCE 2023 DR Allocations w.DLF'!$B$5</f>
        <v>11.4056</v>
      </c>
      <c r="I30" s="23">
        <f>'SCE 2023 DR Allocations'!I30*'SCE 2023 DR Allocations w.DLF'!$B$5</f>
        <v>11.620800000000001</v>
      </c>
      <c r="J30" s="23">
        <f>'SCE 2023 DR Allocations'!J30*'SCE 2023 DR Allocations w.DLF'!$B$5</f>
        <v>15.602</v>
      </c>
      <c r="K30" s="19">
        <f>'SCE 2023 DR Allocations'!K30*'SCE 2023 DR Allocations w.DLF'!$B$5</f>
        <v>15.7096</v>
      </c>
      <c r="L30" s="23">
        <f>'SCE 2023 DR Allocations'!L30*'SCE 2023 DR Allocations w.DLF'!$B$5</f>
        <v>16.785600000000002</v>
      </c>
      <c r="M30" s="23">
        <f>'SCE 2023 DR Allocations'!M30*'SCE 2023 DR Allocations w.DLF'!$B$5</f>
        <v>13.772800000000002</v>
      </c>
      <c r="N30" s="23">
        <f>'SCE 2023 DR Allocations'!N30*'SCE 2023 DR Allocations w.DLF'!$B$5</f>
        <v>9.8992000000000004</v>
      </c>
      <c r="O30" s="23">
        <f>'SCE 2023 DR Allocations'!O30*'SCE 2023 DR Allocations w.DLF'!$B$5</f>
        <v>0</v>
      </c>
    </row>
    <row r="31" spans="1:15">
      <c r="A31" s="128" t="s">
        <v>17</v>
      </c>
      <c r="B31" s="89">
        <v>1</v>
      </c>
      <c r="C31" s="62" t="s">
        <v>8</v>
      </c>
      <c r="D31" s="14">
        <f>'SCE 2023 DR Allocations'!D31*'SCE 2023 DR Allocations w.DLF'!$B$5</f>
        <v>0</v>
      </c>
      <c r="E31" s="15">
        <f>'SCE 2023 DR Allocations'!E31*'SCE 2023 DR Allocations w.DLF'!$B$5</f>
        <v>0</v>
      </c>
      <c r="F31" s="15">
        <f>'SCE 2023 DR Allocations'!F31*'SCE 2023 DR Allocations w.DLF'!$B$5</f>
        <v>0</v>
      </c>
      <c r="G31" s="15">
        <f>'SCE 2023 DR Allocations'!G31*'SCE 2023 DR Allocations w.DLF'!$B$5</f>
        <v>32.007028788782279</v>
      </c>
      <c r="H31" s="15">
        <f>'SCE 2023 DR Allocations'!H31*'SCE 2023 DR Allocations w.DLF'!$B$5</f>
        <v>34.469739041044797</v>
      </c>
      <c r="I31" s="15">
        <f>'SCE 2023 DR Allocations'!I31*'SCE 2023 DR Allocations w.DLF'!$B$5</f>
        <v>48.409048095669483</v>
      </c>
      <c r="J31" s="15">
        <f>'SCE 2023 DR Allocations'!J31*'SCE 2023 DR Allocations w.DLF'!$B$5</f>
        <v>101.43409589127148</v>
      </c>
      <c r="K31" s="16">
        <f>'SCE 2023 DR Allocations'!K31*'SCE 2023 DR Allocations w.DLF'!$B$5</f>
        <v>119.16096506583082</v>
      </c>
      <c r="L31" s="15">
        <f>'SCE 2023 DR Allocations'!L31*'SCE 2023 DR Allocations w.DLF'!$B$5</f>
        <v>127.36619139942104</v>
      </c>
      <c r="M31" s="15">
        <f>'SCE 2023 DR Allocations'!M31*'SCE 2023 DR Allocations w.DLF'!$B$5</f>
        <v>72.096605315903886</v>
      </c>
      <c r="N31" s="15">
        <f>'SCE 2023 DR Allocations'!N31*'SCE 2023 DR Allocations w.DLF'!$B$5</f>
        <v>26.706902460055527</v>
      </c>
      <c r="O31" s="15">
        <f>'SCE 2023 DR Allocations'!O31*'SCE 2023 DR Allocations w.DLF'!$B$5</f>
        <v>0</v>
      </c>
    </row>
    <row r="32" spans="1:15">
      <c r="A32" s="128"/>
      <c r="B32" s="89"/>
      <c r="C32" s="64" t="s">
        <v>9</v>
      </c>
      <c r="D32" s="14">
        <f>'SCE 2023 DR Allocations'!D32*'SCE 2023 DR Allocations w.DLF'!$B$5</f>
        <v>0</v>
      </c>
      <c r="E32" s="15">
        <f>'SCE 2023 DR Allocations'!E32*'SCE 2023 DR Allocations w.DLF'!$B$5</f>
        <v>0</v>
      </c>
      <c r="F32" s="15">
        <f>'SCE 2023 DR Allocations'!F32*'SCE 2023 DR Allocations w.DLF'!$B$5</f>
        <v>0</v>
      </c>
      <c r="G32" s="15">
        <f>'SCE 2023 DR Allocations'!G32*'SCE 2023 DR Allocations w.DLF'!$B$5</f>
        <v>0.25342423560239624</v>
      </c>
      <c r="H32" s="15">
        <f>'SCE 2023 DR Allocations'!H32*'SCE 2023 DR Allocations w.DLF'!$B$5</f>
        <v>1.574216747142515</v>
      </c>
      <c r="I32" s="15">
        <f>'SCE 2023 DR Allocations'!I32*'SCE 2023 DR Allocations w.DLF'!$B$5</f>
        <v>12.537594641533399</v>
      </c>
      <c r="J32" s="15">
        <f>'SCE 2023 DR Allocations'!J32*'SCE 2023 DR Allocations w.DLF'!$B$5</f>
        <v>18.472702853349354</v>
      </c>
      <c r="K32" s="16">
        <f>'SCE 2023 DR Allocations'!K32*'SCE 2023 DR Allocations w.DLF'!$B$5</f>
        <v>18.829328326081143</v>
      </c>
      <c r="L32" s="15">
        <f>'SCE 2023 DR Allocations'!L32*'SCE 2023 DR Allocations w.DLF'!$B$5</f>
        <v>15.848300275291956</v>
      </c>
      <c r="M32" s="15">
        <f>'SCE 2023 DR Allocations'!M32*'SCE 2023 DR Allocations w.DLF'!$B$5</f>
        <v>4.0508550495122568</v>
      </c>
      <c r="N32" s="15">
        <f>'SCE 2023 DR Allocations'!N32*'SCE 2023 DR Allocations w.DLF'!$B$5</f>
        <v>1.2160024489037344</v>
      </c>
      <c r="O32" s="15">
        <f>'SCE 2023 DR Allocations'!O32*'SCE 2023 DR Allocations w.DLF'!$B$5</f>
        <v>0</v>
      </c>
    </row>
    <row r="33" spans="1:15">
      <c r="A33" s="128"/>
      <c r="B33" s="89"/>
      <c r="C33" s="64" t="s">
        <v>10</v>
      </c>
      <c r="D33" s="14">
        <f>'SCE 2023 DR Allocations'!D33*'SCE 2023 DR Allocations w.DLF'!$B$5</f>
        <v>0</v>
      </c>
      <c r="E33" s="15">
        <f>'SCE 2023 DR Allocations'!E33*'SCE 2023 DR Allocations w.DLF'!$B$5</f>
        <v>0</v>
      </c>
      <c r="F33" s="15">
        <f>'SCE 2023 DR Allocations'!F33*'SCE 2023 DR Allocations w.DLF'!$B$5</f>
        <v>0</v>
      </c>
      <c r="G33" s="15">
        <f>'SCE 2023 DR Allocations'!G33*'SCE 2023 DR Allocations w.DLF'!$B$5</f>
        <v>5.2464417253783309E-4</v>
      </c>
      <c r="H33" s="15">
        <f>'SCE 2023 DR Allocations'!H33*'SCE 2023 DR Allocations w.DLF'!$B$5</f>
        <v>0.49935801600402047</v>
      </c>
      <c r="I33" s="15">
        <f>'SCE 2023 DR Allocations'!I33*'SCE 2023 DR Allocations w.DLF'!$B$5</f>
        <v>5.547387956278965</v>
      </c>
      <c r="J33" s="15">
        <f>'SCE 2023 DR Allocations'!J33*'SCE 2023 DR Allocations w.DLF'!$B$5</f>
        <v>9.325697172285933</v>
      </c>
      <c r="K33" s="16">
        <f>'SCE 2023 DR Allocations'!K33*'SCE 2023 DR Allocations w.DLF'!$B$5</f>
        <v>7.6219564509738369</v>
      </c>
      <c r="L33" s="15">
        <f>'SCE 2023 DR Allocations'!L33*'SCE 2023 DR Allocations w.DLF'!$B$5</f>
        <v>6.0186757381512521</v>
      </c>
      <c r="M33" s="15">
        <f>'SCE 2023 DR Allocations'!M33*'SCE 2023 DR Allocations w.DLF'!$B$5</f>
        <v>0</v>
      </c>
      <c r="N33" s="15">
        <f>'SCE 2023 DR Allocations'!N33*'SCE 2023 DR Allocations w.DLF'!$B$5</f>
        <v>0</v>
      </c>
      <c r="O33" s="15">
        <f>'SCE 2023 DR Allocations'!O33*'SCE 2023 DR Allocations w.DLF'!$B$5</f>
        <v>0</v>
      </c>
    </row>
    <row r="34" spans="1:15">
      <c r="A34" s="128"/>
      <c r="B34" s="89"/>
      <c r="C34" s="64" t="s">
        <v>11</v>
      </c>
      <c r="D34" s="17">
        <f>'SCE 2023 DR Allocations'!D34*'SCE 2023 DR Allocations w.DLF'!$B$5</f>
        <v>0</v>
      </c>
      <c r="E34" s="18">
        <f>'SCE 2023 DR Allocations'!E34*'SCE 2023 DR Allocations w.DLF'!$B$5</f>
        <v>0</v>
      </c>
      <c r="F34" s="18">
        <f>'SCE 2023 DR Allocations'!F34*'SCE 2023 DR Allocations w.DLF'!$B$5</f>
        <v>0</v>
      </c>
      <c r="G34" s="18">
        <f>'SCE 2023 DR Allocations'!G34*'SCE 2023 DR Allocations w.DLF'!$B$5</f>
        <v>32.28</v>
      </c>
      <c r="H34" s="18">
        <f>'SCE 2023 DR Allocations'!H34*'SCE 2023 DR Allocations w.DLF'!$B$5</f>
        <v>36.584000000000003</v>
      </c>
      <c r="I34" s="18">
        <f>'SCE 2023 DR Allocations'!I34*'SCE 2023 DR Allocations w.DLF'!$B$5</f>
        <v>66.496800000000007</v>
      </c>
      <c r="J34" s="18">
        <f>'SCE 2023 DR Allocations'!J34*'SCE 2023 DR Allocations w.DLF'!$B$5</f>
        <v>129.2276</v>
      </c>
      <c r="K34" s="19">
        <f>'SCE 2023 DR Allocations'!K34*'SCE 2023 DR Allocations w.DLF'!$B$5</f>
        <v>145.58280000000002</v>
      </c>
      <c r="L34" s="18">
        <f>'SCE 2023 DR Allocations'!L34*'SCE 2023 DR Allocations w.DLF'!$B$5</f>
        <v>149.24119999999999</v>
      </c>
      <c r="M34" s="18">
        <f>'SCE 2023 DR Allocations'!M34*'SCE 2023 DR Allocations w.DLF'!$B$5</f>
        <v>76.180800000000005</v>
      </c>
      <c r="N34" s="18">
        <f>'SCE 2023 DR Allocations'!N34*'SCE 2023 DR Allocations w.DLF'!$B$5</f>
        <v>27.976000000000003</v>
      </c>
      <c r="O34" s="18">
        <f>'SCE 2023 DR Allocations'!O34*'SCE 2023 DR Allocations w.DLF'!$B$5</f>
        <v>0</v>
      </c>
    </row>
    <row r="35" spans="1:15">
      <c r="A35" s="123" t="s">
        <v>36</v>
      </c>
      <c r="B35" s="124">
        <v>0</v>
      </c>
      <c r="C35" s="65" t="s">
        <v>8</v>
      </c>
      <c r="D35" s="20">
        <f>'SCE 2023 DR Allocations'!D35*'SCE 2023 DR Allocations w.DLF'!$B$5</f>
        <v>0</v>
      </c>
      <c r="E35" s="21">
        <f>'SCE 2023 DR Allocations'!E35*'SCE 2023 DR Allocations w.DLF'!$B$5</f>
        <v>0</v>
      </c>
      <c r="F35" s="21">
        <f>'SCE 2023 DR Allocations'!F35*'SCE 2023 DR Allocations w.DLF'!$B$5</f>
        <v>0</v>
      </c>
      <c r="G35" s="21">
        <f>'SCE 2023 DR Allocations'!G35*'SCE 2023 DR Allocations w.DLF'!$B$5</f>
        <v>15.964326220323688</v>
      </c>
      <c r="H35" s="21">
        <f>'SCE 2023 DR Allocations'!H35*'SCE 2023 DR Allocations w.DLF'!$B$5</f>
        <v>19.228682422821603</v>
      </c>
      <c r="I35" s="21">
        <f>'SCE 2023 DR Allocations'!I35*'SCE 2023 DR Allocations w.DLF'!$B$5</f>
        <v>23.976699560947278</v>
      </c>
      <c r="J35" s="21">
        <f>'SCE 2023 DR Allocations'!J35*'SCE 2023 DR Allocations w.DLF'!$B$5</f>
        <v>45.560739992045377</v>
      </c>
      <c r="K35" s="16">
        <f>'SCE 2023 DR Allocations'!K35*'SCE 2023 DR Allocations w.DLF'!$B$5</f>
        <v>50.144727073018899</v>
      </c>
      <c r="L35" s="21">
        <f>'SCE 2023 DR Allocations'!L35*'SCE 2023 DR Allocations w.DLF'!$B$5</f>
        <v>50.201703544607049</v>
      </c>
      <c r="M35" s="21">
        <f>'SCE 2023 DR Allocations'!M35*'SCE 2023 DR Allocations w.DLF'!$B$5</f>
        <v>33.686683769748733</v>
      </c>
      <c r="N35" s="21">
        <f>'SCE 2023 DR Allocations'!N35*'SCE 2023 DR Allocations w.DLF'!$B$5</f>
        <v>20.760678863109966</v>
      </c>
      <c r="O35" s="21">
        <f>'SCE 2023 DR Allocations'!O35*'SCE 2023 DR Allocations w.DLF'!$B$5</f>
        <v>0</v>
      </c>
    </row>
    <row r="36" spans="1:15">
      <c r="A36" s="123"/>
      <c r="B36" s="124"/>
      <c r="C36" s="65" t="s">
        <v>9</v>
      </c>
      <c r="D36" s="20">
        <f>'SCE 2023 DR Allocations'!D36*'SCE 2023 DR Allocations w.DLF'!$B$5</f>
        <v>0</v>
      </c>
      <c r="E36" s="21">
        <f>'SCE 2023 DR Allocations'!E36*'SCE 2023 DR Allocations w.DLF'!$B$5</f>
        <v>0</v>
      </c>
      <c r="F36" s="21">
        <f>'SCE 2023 DR Allocations'!F36*'SCE 2023 DR Allocations w.DLF'!$B$5</f>
        <v>0</v>
      </c>
      <c r="G36" s="21">
        <f>'SCE 2023 DR Allocations'!G36*'SCE 2023 DR Allocations w.DLF'!$B$5</f>
        <v>0</v>
      </c>
      <c r="H36" s="21">
        <f>'SCE 2023 DR Allocations'!H36*'SCE 2023 DR Allocations w.DLF'!$B$5</f>
        <v>3.0721500687179852</v>
      </c>
      <c r="I36" s="21">
        <f>'SCE 2023 DR Allocations'!I36*'SCE 2023 DR Allocations w.DLF'!$B$5</f>
        <v>5.036243055771461</v>
      </c>
      <c r="J36" s="21">
        <f>'SCE 2023 DR Allocations'!J36*'SCE 2023 DR Allocations w.DLF'!$B$5</f>
        <v>7.8518087930253024</v>
      </c>
      <c r="K36" s="16">
        <f>'SCE 2023 DR Allocations'!K36*'SCE 2023 DR Allocations w.DLF'!$B$5</f>
        <v>8.0029402802712468</v>
      </c>
      <c r="L36" s="21">
        <f>'SCE 2023 DR Allocations'!L36*'SCE 2023 DR Allocations w.DLF'!$B$5</f>
        <v>6.9847137722800694</v>
      </c>
      <c r="M36" s="21">
        <f>'SCE 2023 DR Allocations'!M36*'SCE 2023 DR Allocations w.DLF'!$B$5</f>
        <v>3.6579618930165334</v>
      </c>
      <c r="N36" s="21">
        <f>'SCE 2023 DR Allocations'!N36*'SCE 2023 DR Allocations w.DLF'!$B$5</f>
        <v>0</v>
      </c>
      <c r="O36" s="21">
        <f>'SCE 2023 DR Allocations'!O36*'SCE 2023 DR Allocations w.DLF'!$B$5</f>
        <v>0</v>
      </c>
    </row>
    <row r="37" spans="1:15">
      <c r="A37" s="123"/>
      <c r="B37" s="124"/>
      <c r="C37" s="65" t="s">
        <v>10</v>
      </c>
      <c r="D37" s="20">
        <f>'SCE 2023 DR Allocations'!D37*'SCE 2023 DR Allocations w.DLF'!$B$5</f>
        <v>0</v>
      </c>
      <c r="E37" s="21">
        <f>'SCE 2023 DR Allocations'!E37*'SCE 2023 DR Allocations w.DLF'!$B$5</f>
        <v>0</v>
      </c>
      <c r="F37" s="21">
        <f>'SCE 2023 DR Allocations'!F37*'SCE 2023 DR Allocations w.DLF'!$B$5</f>
        <v>0</v>
      </c>
      <c r="G37" s="21">
        <f>'SCE 2023 DR Allocations'!G37*'SCE 2023 DR Allocations w.DLF'!$B$5</f>
        <v>0</v>
      </c>
      <c r="H37" s="21">
        <f>'SCE 2023 DR Allocations'!H37*'SCE 2023 DR Allocations w.DLF'!$B$5</f>
        <v>0.5096870519226302</v>
      </c>
      <c r="I37" s="21">
        <f>'SCE 2023 DR Allocations'!I37*'SCE 2023 DR Allocations w.DLF'!$B$5</f>
        <v>0.95265620534966911</v>
      </c>
      <c r="J37" s="21">
        <f>'SCE 2023 DR Allocations'!J37*'SCE 2023 DR Allocations w.DLF'!$B$5</f>
        <v>1.6133731518697787</v>
      </c>
      <c r="K37" s="16">
        <f>'SCE 2023 DR Allocations'!K37*'SCE 2023 DR Allocations w.DLF'!$B$5</f>
        <v>1.3092087791502356</v>
      </c>
      <c r="L37" s="21">
        <f>'SCE 2023 DR Allocations'!L37*'SCE 2023 DR Allocations w.DLF'!$B$5</f>
        <v>1.1291061299338427</v>
      </c>
      <c r="M37" s="21">
        <f>'SCE 2023 DR Allocations'!M37*'SCE 2023 DR Allocations w.DLF'!$B$5</f>
        <v>0</v>
      </c>
      <c r="N37" s="21">
        <f>'SCE 2023 DR Allocations'!N37*'SCE 2023 DR Allocations w.DLF'!$B$5</f>
        <v>0</v>
      </c>
      <c r="O37" s="21">
        <f>'SCE 2023 DR Allocations'!O37*'SCE 2023 DR Allocations w.DLF'!$B$5</f>
        <v>0</v>
      </c>
    </row>
    <row r="38" spans="1:15">
      <c r="A38" s="123"/>
      <c r="B38" s="124"/>
      <c r="C38" s="65" t="s">
        <v>11</v>
      </c>
      <c r="D38" s="22">
        <f>'SCE 2023 DR Allocations'!D38*'SCE 2023 DR Allocations w.DLF'!$B$5</f>
        <v>0</v>
      </c>
      <c r="E38" s="23">
        <f>'SCE 2023 DR Allocations'!E38*'SCE 2023 DR Allocations w.DLF'!$B$5</f>
        <v>0</v>
      </c>
      <c r="F38" s="23">
        <f>'SCE 2023 DR Allocations'!F38*'SCE 2023 DR Allocations w.DLF'!$B$5</f>
        <v>0</v>
      </c>
      <c r="G38" s="23">
        <f>'SCE 2023 DR Allocations'!G38*'SCE 2023 DR Allocations w.DLF'!$B$5</f>
        <v>15.924800000000001</v>
      </c>
      <c r="H38" s="23">
        <f>'SCE 2023 DR Allocations'!H38*'SCE 2023 DR Allocations w.DLF'!$B$5</f>
        <v>22.811199999999999</v>
      </c>
      <c r="I38" s="23">
        <f>'SCE 2023 DR Allocations'!I38*'SCE 2023 DR Allocations w.DLF'!$B$5</f>
        <v>29.912800000000004</v>
      </c>
      <c r="J38" s="23">
        <f>'SCE 2023 DR Allocations'!J38*'SCE 2023 DR Allocations w.DLF'!$B$5</f>
        <v>54.983600000000003</v>
      </c>
      <c r="K38" s="19">
        <f>'SCE 2023 DR Allocations'!K38*'SCE 2023 DR Allocations w.DLF'!$B$5</f>
        <v>59.502800000000001</v>
      </c>
      <c r="L38" s="23">
        <f>'SCE 2023 DR Allocations'!L38*'SCE 2023 DR Allocations w.DLF'!$B$5</f>
        <v>58.319200000000009</v>
      </c>
      <c r="M38" s="23">
        <f>'SCE 2023 DR Allocations'!M38*'SCE 2023 DR Allocations w.DLF'!$B$5</f>
        <v>37.337200000000003</v>
      </c>
      <c r="N38" s="23">
        <f>'SCE 2023 DR Allocations'!N38*'SCE 2023 DR Allocations w.DLF'!$B$5</f>
        <v>20.766800000000003</v>
      </c>
      <c r="O38" s="23">
        <f>'SCE 2023 DR Allocations'!O38*'SCE 2023 DR Allocations w.DLF'!$B$5</f>
        <v>0</v>
      </c>
    </row>
    <row r="39" spans="1:15">
      <c r="A39" s="129" t="s">
        <v>37</v>
      </c>
      <c r="B39" s="129"/>
      <c r="C39" s="66" t="s">
        <v>8</v>
      </c>
      <c r="D39" s="24">
        <v>406.66</v>
      </c>
      <c r="E39" s="24">
        <v>438.3</v>
      </c>
      <c r="F39" s="24">
        <v>411.96</v>
      </c>
      <c r="G39" s="24">
        <v>470.6</v>
      </c>
      <c r="H39" s="24">
        <v>471.5</v>
      </c>
      <c r="I39" s="24">
        <v>501.14</v>
      </c>
      <c r="J39" s="24">
        <v>560.04</v>
      </c>
      <c r="K39" s="19">
        <v>597.86</v>
      </c>
      <c r="L39" s="24">
        <v>607.36</v>
      </c>
      <c r="M39" s="24">
        <v>526.85</v>
      </c>
      <c r="N39" s="24">
        <v>473.17</v>
      </c>
      <c r="O39" s="24">
        <v>382.83</v>
      </c>
    </row>
    <row r="40" spans="1:15">
      <c r="A40" s="129"/>
      <c r="B40" s="129"/>
      <c r="C40" s="66" t="s">
        <v>9</v>
      </c>
      <c r="D40" s="24">
        <v>86.12</v>
      </c>
      <c r="E40" s="24">
        <v>87.46</v>
      </c>
      <c r="F40" s="24">
        <v>81.680000000000007</v>
      </c>
      <c r="G40" s="24">
        <v>98.2</v>
      </c>
      <c r="H40" s="24">
        <v>113.49</v>
      </c>
      <c r="I40" s="24">
        <v>135.63</v>
      </c>
      <c r="J40" s="24">
        <v>141.09</v>
      </c>
      <c r="K40" s="19">
        <v>144.66999999999999</v>
      </c>
      <c r="L40" s="24">
        <v>131.49</v>
      </c>
      <c r="M40" s="24">
        <v>107.13</v>
      </c>
      <c r="N40" s="24">
        <v>97.33</v>
      </c>
      <c r="O40" s="24">
        <v>86.18</v>
      </c>
    </row>
    <row r="41" spans="1:15">
      <c r="A41" s="129"/>
      <c r="B41" s="129"/>
      <c r="C41" s="66" t="s">
        <v>10</v>
      </c>
      <c r="D41" s="24">
        <v>76.989999999999995</v>
      </c>
      <c r="E41" s="24">
        <v>82.23</v>
      </c>
      <c r="F41" s="24">
        <v>80.72</v>
      </c>
      <c r="G41" s="24">
        <v>101.78</v>
      </c>
      <c r="H41" s="24">
        <v>101.17</v>
      </c>
      <c r="I41" s="24">
        <v>104.83</v>
      </c>
      <c r="J41" s="24">
        <v>108.01</v>
      </c>
      <c r="K41" s="19">
        <v>105.89</v>
      </c>
      <c r="L41" s="24">
        <v>114.4</v>
      </c>
      <c r="M41" s="24">
        <v>104.89</v>
      </c>
      <c r="N41" s="24">
        <v>98.31</v>
      </c>
      <c r="O41" s="24">
        <v>89.34</v>
      </c>
    </row>
    <row r="42" spans="1:15">
      <c r="A42" s="129"/>
      <c r="B42" s="129"/>
      <c r="C42" s="66" t="s">
        <v>11</v>
      </c>
      <c r="D42" s="24">
        <f>SUM(D39:D41)</f>
        <v>569.77</v>
      </c>
      <c r="E42" s="24">
        <f t="shared" ref="E42:O42" si="0">SUM(E39:E41)</f>
        <v>607.99</v>
      </c>
      <c r="F42" s="24">
        <f t="shared" si="0"/>
        <v>574.36</v>
      </c>
      <c r="G42" s="24">
        <f t="shared" si="0"/>
        <v>670.58</v>
      </c>
      <c r="H42" s="24">
        <f t="shared" si="0"/>
        <v>686.16</v>
      </c>
      <c r="I42" s="24">
        <f t="shared" si="0"/>
        <v>741.6</v>
      </c>
      <c r="J42" s="24">
        <f t="shared" si="0"/>
        <v>809.14</v>
      </c>
      <c r="K42" s="19">
        <f t="shared" si="0"/>
        <v>848.42</v>
      </c>
      <c r="L42" s="24">
        <f t="shared" si="0"/>
        <v>853.25</v>
      </c>
      <c r="M42" s="24">
        <f t="shared" si="0"/>
        <v>738.87</v>
      </c>
      <c r="N42" s="24">
        <f t="shared" si="0"/>
        <v>668.81</v>
      </c>
      <c r="O42" s="24">
        <f t="shared" si="0"/>
        <v>558.35</v>
      </c>
    </row>
    <row r="43" spans="1:15">
      <c r="A43" s="25"/>
      <c r="B43" s="26"/>
      <c r="C43" s="26"/>
      <c r="D43" s="27"/>
      <c r="E43" s="27"/>
      <c r="F43" s="27"/>
      <c r="G43" s="27"/>
      <c r="H43" s="27"/>
      <c r="I43" s="27"/>
      <c r="J43" s="27"/>
      <c r="K43" s="28"/>
      <c r="L43" s="27"/>
      <c r="M43" s="27"/>
      <c r="N43" s="27"/>
      <c r="O43" s="27"/>
    </row>
    <row r="44" spans="1:15" s="56" customFormat="1" ht="31">
      <c r="A44" s="50" t="s">
        <v>20</v>
      </c>
      <c r="B44" s="51" t="s">
        <v>5</v>
      </c>
      <c r="C44" s="51" t="s">
        <v>6</v>
      </c>
      <c r="D44" s="52">
        <v>44945</v>
      </c>
      <c r="E44" s="53">
        <v>44976</v>
      </c>
      <c r="F44" s="53">
        <v>45004</v>
      </c>
      <c r="G44" s="53">
        <v>45035</v>
      </c>
      <c r="H44" s="53">
        <v>45065</v>
      </c>
      <c r="I44" s="53">
        <v>45096</v>
      </c>
      <c r="J44" s="53">
        <v>45126</v>
      </c>
      <c r="K44" s="53">
        <v>45157</v>
      </c>
      <c r="L44" s="53">
        <v>45188</v>
      </c>
      <c r="M44" s="53">
        <v>45218</v>
      </c>
      <c r="N44" s="53">
        <v>45249</v>
      </c>
      <c r="O44" s="53">
        <v>45279</v>
      </c>
    </row>
    <row r="45" spans="1:15">
      <c r="A45" s="80" t="s">
        <v>29</v>
      </c>
      <c r="B45" s="77">
        <v>0</v>
      </c>
      <c r="C45" s="58" t="s">
        <v>8</v>
      </c>
      <c r="D45" s="29">
        <f>'SCE 2023 DR Allocations'!D45*'SCE 2023 DR Allocations w.DLF'!$B$5</f>
        <v>0</v>
      </c>
      <c r="E45" s="30">
        <f>'SCE 2023 DR Allocations'!E45*'SCE 2023 DR Allocations w.DLF'!$B$5</f>
        <v>0</v>
      </c>
      <c r="F45" s="30">
        <f>'SCE 2023 DR Allocations'!F45*'SCE 2023 DR Allocations w.DLF'!$B$5</f>
        <v>0</v>
      </c>
      <c r="G45" s="30">
        <f>'SCE 2023 DR Allocations'!G45*'SCE 2023 DR Allocations w.DLF'!$B$5</f>
        <v>0</v>
      </c>
      <c r="H45" s="30">
        <f>'SCE 2023 DR Allocations'!H45*'SCE 2023 DR Allocations w.DLF'!$B$5</f>
        <v>0</v>
      </c>
      <c r="I45" s="30">
        <f>'SCE 2023 DR Allocations'!I45*'SCE 2023 DR Allocations w.DLF'!$B$5</f>
        <v>0</v>
      </c>
      <c r="J45" s="30">
        <f>'SCE 2023 DR Allocations'!J45*'SCE 2023 DR Allocations w.DLF'!$B$5</f>
        <v>0</v>
      </c>
      <c r="K45" s="34">
        <f>'SCE 2023 DR Allocations'!K45*'SCE 2023 DR Allocations w.DLF'!$B$5</f>
        <v>0</v>
      </c>
      <c r="L45" s="30">
        <f>'SCE 2023 DR Allocations'!L45*'SCE 2023 DR Allocations w.DLF'!$B$5</f>
        <v>0</v>
      </c>
      <c r="M45" s="30">
        <f>'SCE 2023 DR Allocations'!M45*'SCE 2023 DR Allocations w.DLF'!$B$5</f>
        <v>0</v>
      </c>
      <c r="N45" s="30">
        <f>'SCE 2023 DR Allocations'!N45*'SCE 2023 DR Allocations w.DLF'!$B$5</f>
        <v>0</v>
      </c>
      <c r="O45" s="30">
        <f>'SCE 2023 DR Allocations'!O45*'SCE 2023 DR Allocations w.DLF'!$B$5</f>
        <v>0</v>
      </c>
    </row>
    <row r="46" spans="1:15">
      <c r="A46" s="81"/>
      <c r="B46" s="78"/>
      <c r="C46" s="61" t="s">
        <v>9</v>
      </c>
      <c r="D46" s="29">
        <f>'SCE 2023 DR Allocations'!D46*'SCE 2023 DR Allocations w.DLF'!$B$5</f>
        <v>0</v>
      </c>
      <c r="E46" s="30">
        <f>'SCE 2023 DR Allocations'!E46*'SCE 2023 DR Allocations w.DLF'!$B$5</f>
        <v>0</v>
      </c>
      <c r="F46" s="30">
        <f>'SCE 2023 DR Allocations'!F46*'SCE 2023 DR Allocations w.DLF'!$B$5</f>
        <v>0</v>
      </c>
      <c r="G46" s="30">
        <f>'SCE 2023 DR Allocations'!G46*'SCE 2023 DR Allocations w.DLF'!$B$5</f>
        <v>0</v>
      </c>
      <c r="H46" s="30">
        <f>'SCE 2023 DR Allocations'!H46*'SCE 2023 DR Allocations w.DLF'!$B$5</f>
        <v>0</v>
      </c>
      <c r="I46" s="30">
        <f>'SCE 2023 DR Allocations'!I46*'SCE 2023 DR Allocations w.DLF'!$B$5</f>
        <v>0</v>
      </c>
      <c r="J46" s="30">
        <f>'SCE 2023 DR Allocations'!J46*'SCE 2023 DR Allocations w.DLF'!$B$5</f>
        <v>0</v>
      </c>
      <c r="K46" s="34">
        <f>'SCE 2023 DR Allocations'!K46*'SCE 2023 DR Allocations w.DLF'!$B$5</f>
        <v>0</v>
      </c>
      <c r="L46" s="30">
        <f>'SCE 2023 DR Allocations'!L46*'SCE 2023 DR Allocations w.DLF'!$B$5</f>
        <v>0</v>
      </c>
      <c r="M46" s="30">
        <f>'SCE 2023 DR Allocations'!M46*'SCE 2023 DR Allocations w.DLF'!$B$5</f>
        <v>0</v>
      </c>
      <c r="N46" s="30">
        <f>'SCE 2023 DR Allocations'!N46*'SCE 2023 DR Allocations w.DLF'!$B$5</f>
        <v>0</v>
      </c>
      <c r="O46" s="30">
        <f>'SCE 2023 DR Allocations'!O46*'SCE 2023 DR Allocations w.DLF'!$B$5</f>
        <v>0</v>
      </c>
    </row>
    <row r="47" spans="1:15">
      <c r="A47" s="81"/>
      <c r="B47" s="78"/>
      <c r="C47" s="61" t="s">
        <v>10</v>
      </c>
      <c r="D47" s="29">
        <f>'SCE 2023 DR Allocations'!D47*'SCE 2023 DR Allocations w.DLF'!$B$5</f>
        <v>0</v>
      </c>
      <c r="E47" s="30">
        <f>'SCE 2023 DR Allocations'!E47*'SCE 2023 DR Allocations w.DLF'!$B$5</f>
        <v>0</v>
      </c>
      <c r="F47" s="30">
        <f>'SCE 2023 DR Allocations'!F47*'SCE 2023 DR Allocations w.DLF'!$B$5</f>
        <v>0</v>
      </c>
      <c r="G47" s="30">
        <f>'SCE 2023 DR Allocations'!G47*'SCE 2023 DR Allocations w.DLF'!$B$5</f>
        <v>0</v>
      </c>
      <c r="H47" s="30">
        <f>'SCE 2023 DR Allocations'!H47*'SCE 2023 DR Allocations w.DLF'!$B$5</f>
        <v>0</v>
      </c>
      <c r="I47" s="30">
        <f>'SCE 2023 DR Allocations'!I47*'SCE 2023 DR Allocations w.DLF'!$B$5</f>
        <v>0</v>
      </c>
      <c r="J47" s="30">
        <f>'SCE 2023 DR Allocations'!J47*'SCE 2023 DR Allocations w.DLF'!$B$5</f>
        <v>0</v>
      </c>
      <c r="K47" s="34">
        <f>'SCE 2023 DR Allocations'!K47*'SCE 2023 DR Allocations w.DLF'!$B$5</f>
        <v>0</v>
      </c>
      <c r="L47" s="30">
        <f>'SCE 2023 DR Allocations'!L47*'SCE 2023 DR Allocations w.DLF'!$B$5</f>
        <v>0</v>
      </c>
      <c r="M47" s="30">
        <f>'SCE 2023 DR Allocations'!M47*'SCE 2023 DR Allocations w.DLF'!$B$5</f>
        <v>0</v>
      </c>
      <c r="N47" s="30">
        <f>'SCE 2023 DR Allocations'!N47*'SCE 2023 DR Allocations w.DLF'!$B$5</f>
        <v>0</v>
      </c>
      <c r="O47" s="30">
        <f>'SCE 2023 DR Allocations'!O47*'SCE 2023 DR Allocations w.DLF'!$B$5</f>
        <v>0</v>
      </c>
    </row>
    <row r="48" spans="1:15">
      <c r="A48" s="82"/>
      <c r="B48" s="79"/>
      <c r="C48" s="61" t="s">
        <v>11</v>
      </c>
      <c r="D48" s="32">
        <f>'SCE 2023 DR Allocations'!D48*'SCE 2023 DR Allocations w.DLF'!$B$5</f>
        <v>0</v>
      </c>
      <c r="E48" s="33">
        <f>'SCE 2023 DR Allocations'!E48*'SCE 2023 DR Allocations w.DLF'!$B$5</f>
        <v>0</v>
      </c>
      <c r="F48" s="33">
        <f>'SCE 2023 DR Allocations'!F48*'SCE 2023 DR Allocations w.DLF'!$B$5</f>
        <v>0</v>
      </c>
      <c r="G48" s="33">
        <f>'SCE 2023 DR Allocations'!G48*'SCE 2023 DR Allocations w.DLF'!$B$5</f>
        <v>0</v>
      </c>
      <c r="H48" s="33">
        <f>'SCE 2023 DR Allocations'!H48*'SCE 2023 DR Allocations w.DLF'!$B$5</f>
        <v>0</v>
      </c>
      <c r="I48" s="33">
        <f>'SCE 2023 DR Allocations'!I48*'SCE 2023 DR Allocations w.DLF'!$B$5</f>
        <v>0</v>
      </c>
      <c r="J48" s="33">
        <f>'SCE 2023 DR Allocations'!J48*'SCE 2023 DR Allocations w.DLF'!$B$5</f>
        <v>0</v>
      </c>
      <c r="K48" s="34">
        <f>'SCE 2023 DR Allocations'!K48*'SCE 2023 DR Allocations w.DLF'!$B$5</f>
        <v>0</v>
      </c>
      <c r="L48" s="33">
        <f>'SCE 2023 DR Allocations'!L48*'SCE 2023 DR Allocations w.DLF'!$B$5</f>
        <v>0</v>
      </c>
      <c r="M48" s="33">
        <f>'SCE 2023 DR Allocations'!M48*'SCE 2023 DR Allocations w.DLF'!$B$5</f>
        <v>0</v>
      </c>
      <c r="N48" s="33">
        <f>'SCE 2023 DR Allocations'!N48*'SCE 2023 DR Allocations w.DLF'!$B$5</f>
        <v>0</v>
      </c>
      <c r="O48" s="33">
        <f>'SCE 2023 DR Allocations'!O48*'SCE 2023 DR Allocations w.DLF'!$B$5</f>
        <v>0</v>
      </c>
    </row>
    <row r="49" spans="1:15">
      <c r="A49" s="86" t="s">
        <v>22</v>
      </c>
      <c r="B49" s="83">
        <v>0</v>
      </c>
      <c r="C49" s="65" t="s">
        <v>8</v>
      </c>
      <c r="D49" s="35">
        <f>'SCE 2023 DR Allocations'!D49*'SCE 2023 DR Allocations w.DLF'!$B$5</f>
        <v>8.0185948695287355</v>
      </c>
      <c r="E49" s="36">
        <f>'SCE 2023 DR Allocations'!E49*'SCE 2023 DR Allocations w.DLF'!$B$5</f>
        <v>8.0169478206836899</v>
      </c>
      <c r="F49" s="36">
        <f>'SCE 2023 DR Allocations'!F49*'SCE 2023 DR Allocations w.DLF'!$B$5</f>
        <v>8.0680120019824599</v>
      </c>
      <c r="G49" s="36">
        <f>'SCE 2023 DR Allocations'!G49*'SCE 2023 DR Allocations w.DLF'!$B$5</f>
        <v>8.7284540314023911</v>
      </c>
      <c r="H49" s="36">
        <f>'SCE 2023 DR Allocations'!H49*'SCE 2023 DR Allocations w.DLF'!$B$5</f>
        <v>8.9121438976681944</v>
      </c>
      <c r="I49" s="36">
        <f>'SCE 2023 DR Allocations'!I49*'SCE 2023 DR Allocations w.DLF'!$B$5</f>
        <v>8.6133668947745576</v>
      </c>
      <c r="J49" s="36">
        <f>'SCE 2023 DR Allocations'!J49*'SCE 2023 DR Allocations w.DLF'!$B$5</f>
        <v>8.5798255828318286</v>
      </c>
      <c r="K49" s="34">
        <f>'SCE 2023 DR Allocations'!K49*'SCE 2023 DR Allocations w.DLF'!$B$5</f>
        <v>8.690636701836489</v>
      </c>
      <c r="L49" s="36">
        <f>'SCE 2023 DR Allocations'!L49*'SCE 2023 DR Allocations w.DLF'!$B$5</f>
        <v>8.6788207934458903</v>
      </c>
      <c r="M49" s="36">
        <f>'SCE 2023 DR Allocations'!M49*'SCE 2023 DR Allocations w.DLF'!$B$5</f>
        <v>9.213934854492642</v>
      </c>
      <c r="N49" s="36">
        <f>'SCE 2023 DR Allocations'!N49*'SCE 2023 DR Allocations w.DLF'!$B$5</f>
        <v>8.2726737360918445</v>
      </c>
      <c r="O49" s="36">
        <f>'SCE 2023 DR Allocations'!O49*'SCE 2023 DR Allocations w.DLF'!$B$5</f>
        <v>8.0157885204471917</v>
      </c>
    </row>
    <row r="50" spans="1:15">
      <c r="A50" s="87"/>
      <c r="B50" s="84"/>
      <c r="C50" s="209" t="s">
        <v>9</v>
      </c>
      <c r="D50" s="177" t="s">
        <v>40</v>
      </c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9"/>
    </row>
    <row r="51" spans="1:15">
      <c r="A51" s="87"/>
      <c r="B51" s="84"/>
      <c r="C51" s="130" t="s">
        <v>10</v>
      </c>
      <c r="D51" s="190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2"/>
    </row>
    <row r="52" spans="1:15">
      <c r="A52" s="88"/>
      <c r="B52" s="85"/>
      <c r="C52" s="60" t="s">
        <v>11</v>
      </c>
      <c r="D52" s="37">
        <f>'SCE 2023 DR Allocations'!D52*'SCE 2023 DR Allocations w.DLF'!$B$5</f>
        <v>9.1460000000000008</v>
      </c>
      <c r="E52" s="38">
        <f>'SCE 2023 DR Allocations'!E52*'SCE 2023 DR Allocations w.DLF'!$B$5</f>
        <v>9.1460000000000008</v>
      </c>
      <c r="F52" s="38">
        <f>'SCE 2023 DR Allocations'!F52*'SCE 2023 DR Allocations w.DLF'!$B$5</f>
        <v>9.1460000000000008</v>
      </c>
      <c r="G52" s="38">
        <f>'SCE 2023 DR Allocations'!G52*'SCE 2023 DR Allocations w.DLF'!$B$5</f>
        <v>9.8992000000000004</v>
      </c>
      <c r="H52" s="38">
        <f>'SCE 2023 DR Allocations'!H52*'SCE 2023 DR Allocations w.DLF'!$B$5</f>
        <v>10.114400000000002</v>
      </c>
      <c r="I52" s="38">
        <f>'SCE 2023 DR Allocations'!I52*'SCE 2023 DR Allocations w.DLF'!$B$5</f>
        <v>9.7916000000000007</v>
      </c>
      <c r="J52" s="38">
        <f>'SCE 2023 DR Allocations'!J52*'SCE 2023 DR Allocations w.DLF'!$B$5</f>
        <v>9.7916000000000007</v>
      </c>
      <c r="K52" s="34">
        <f>'SCE 2023 DR Allocations'!K52*'SCE 2023 DR Allocations w.DLF'!$B$5</f>
        <v>9.8992000000000004</v>
      </c>
      <c r="L52" s="38">
        <f>'SCE 2023 DR Allocations'!L52*'SCE 2023 DR Allocations w.DLF'!$B$5</f>
        <v>9.8992000000000004</v>
      </c>
      <c r="M52" s="38">
        <f>'SCE 2023 DR Allocations'!M52*'SCE 2023 DR Allocations w.DLF'!$B$5</f>
        <v>10.544800000000002</v>
      </c>
      <c r="N52" s="38">
        <f>'SCE 2023 DR Allocations'!N52*'SCE 2023 DR Allocations w.DLF'!$B$5</f>
        <v>9.4688000000000017</v>
      </c>
      <c r="O52" s="38">
        <f>'SCE 2023 DR Allocations'!O52*'SCE 2023 DR Allocations w.DLF'!$B$5</f>
        <v>9.1460000000000008</v>
      </c>
    </row>
    <row r="53" spans="1:15">
      <c r="A53" s="80" t="s">
        <v>23</v>
      </c>
      <c r="B53" s="77">
        <v>0</v>
      </c>
      <c r="C53" s="58" t="s">
        <v>8</v>
      </c>
      <c r="D53" s="29">
        <f>'SCE 2023 DR Allocations'!D53*'SCE 2023 DR Allocations w.DLF'!$B$5</f>
        <v>0.11100922036132853</v>
      </c>
      <c r="E53" s="30">
        <f>'SCE 2023 DR Allocations'!E53*'SCE 2023 DR Allocations w.DLF'!$B$5</f>
        <v>6.6665716369629119E-2</v>
      </c>
      <c r="F53" s="30">
        <f>'SCE 2023 DR Allocations'!F53*'SCE 2023 DR Allocations w.DLF'!$B$5</f>
        <v>0.24375379833984381</v>
      </c>
      <c r="G53" s="30">
        <f>'SCE 2023 DR Allocations'!G53*'SCE 2023 DR Allocations w.DLF'!$B$5</f>
        <v>0.29558941204833999</v>
      </c>
      <c r="H53" s="30">
        <f>'SCE 2023 DR Allocations'!H53*'SCE 2023 DR Allocations w.DLF'!$B$5</f>
        <v>0.25262606982421859</v>
      </c>
      <c r="I53" s="30">
        <f>'SCE 2023 DR Allocations'!I53*'SCE 2023 DR Allocations w.DLF'!$B$5</f>
        <v>0.64466091679687509</v>
      </c>
      <c r="J53" s="30">
        <f>'SCE 2023 DR Allocations'!J53*'SCE 2023 DR Allocations w.DLF'!$B$5</f>
        <v>-3.3549540771484053E-2</v>
      </c>
      <c r="K53" s="34">
        <f>'SCE 2023 DR Allocations'!K53*'SCE 2023 DR Allocations w.DLF'!$B$5</f>
        <v>-0.19732706141357428</v>
      </c>
      <c r="L53" s="30">
        <f>'SCE 2023 DR Allocations'!L53*'SCE 2023 DR Allocations w.DLF'!$B$5</f>
        <v>-0.3496958116516114</v>
      </c>
      <c r="M53" s="30">
        <f>'SCE 2023 DR Allocations'!M53*'SCE 2023 DR Allocations w.DLF'!$B$5</f>
        <v>0.23876422924804713</v>
      </c>
      <c r="N53" s="30">
        <f>'SCE 2023 DR Allocations'!N53*'SCE 2023 DR Allocations w.DLF'!$B$5</f>
        <v>6.3041378100586132E-2</v>
      </c>
      <c r="O53" s="30">
        <f>'SCE 2023 DR Allocations'!O53*'SCE 2023 DR Allocations w.DLF'!$B$5</f>
        <v>1.0528158251953114E-2</v>
      </c>
    </row>
    <row r="54" spans="1:15">
      <c r="A54" s="81"/>
      <c r="B54" s="78"/>
      <c r="C54" s="130" t="s">
        <v>9</v>
      </c>
      <c r="D54" s="177" t="s">
        <v>40</v>
      </c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9"/>
    </row>
    <row r="55" spans="1:15">
      <c r="A55" s="81"/>
      <c r="B55" s="78"/>
      <c r="C55" s="130" t="s">
        <v>10</v>
      </c>
      <c r="D55" s="190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2"/>
    </row>
    <row r="56" spans="1:15">
      <c r="A56" s="82"/>
      <c r="B56" s="79"/>
      <c r="C56" s="61" t="s">
        <v>11</v>
      </c>
      <c r="D56" s="32">
        <f>'SCE 2023 DR Allocations'!D56*'SCE 2023 DR Allocations w.DLF'!$B$5</f>
        <v>0.10760000000000002</v>
      </c>
      <c r="E56" s="33">
        <f>'SCE 2023 DR Allocations'!E56*'SCE 2023 DR Allocations w.DLF'!$B$5</f>
        <v>0.10760000000000002</v>
      </c>
      <c r="F56" s="33">
        <f>'SCE 2023 DR Allocations'!F56*'SCE 2023 DR Allocations w.DLF'!$B$5</f>
        <v>0.21520000000000003</v>
      </c>
      <c r="G56" s="33">
        <f>'SCE 2023 DR Allocations'!G56*'SCE 2023 DR Allocations w.DLF'!$B$5</f>
        <v>0.32280000000000003</v>
      </c>
      <c r="H56" s="33">
        <f>'SCE 2023 DR Allocations'!H56*'SCE 2023 DR Allocations w.DLF'!$B$5</f>
        <v>0.21520000000000003</v>
      </c>
      <c r="I56" s="33">
        <f>'SCE 2023 DR Allocations'!I56*'SCE 2023 DR Allocations w.DLF'!$B$5</f>
        <v>0.64560000000000006</v>
      </c>
      <c r="J56" s="33">
        <f>'SCE 2023 DR Allocations'!J56*'SCE 2023 DR Allocations w.DLF'!$B$5</f>
        <v>0</v>
      </c>
      <c r="K56" s="34">
        <f>'SCE 2023 DR Allocations'!K56*'SCE 2023 DR Allocations w.DLF'!$B$5</f>
        <v>-0.21520000000000003</v>
      </c>
      <c r="L56" s="33">
        <f>'SCE 2023 DR Allocations'!L56*'SCE 2023 DR Allocations w.DLF'!$B$5</f>
        <v>-0.32280000000000003</v>
      </c>
      <c r="M56" s="33">
        <f>'SCE 2023 DR Allocations'!M56*'SCE 2023 DR Allocations w.DLF'!$B$5</f>
        <v>0.21520000000000003</v>
      </c>
      <c r="N56" s="33">
        <f>'SCE 2023 DR Allocations'!N56*'SCE 2023 DR Allocations w.DLF'!$B$5</f>
        <v>0.10760000000000002</v>
      </c>
      <c r="O56" s="33">
        <f>'SCE 2023 DR Allocations'!O56*'SCE 2023 DR Allocations w.DLF'!$B$5</f>
        <v>0</v>
      </c>
    </row>
    <row r="57" spans="1:15">
      <c r="A57" s="69" t="s">
        <v>38</v>
      </c>
      <c r="B57" s="70"/>
      <c r="C57" s="66" t="s">
        <v>8</v>
      </c>
      <c r="D57" s="40">
        <f t="shared" ref="D57:O57" si="1">SUM(D45,D49,D53)</f>
        <v>8.1296040898900639</v>
      </c>
      <c r="E57" s="40">
        <f t="shared" si="1"/>
        <v>8.0836135370533189</v>
      </c>
      <c r="F57" s="40">
        <f t="shared" si="1"/>
        <v>8.3117658003223038</v>
      </c>
      <c r="G57" s="40">
        <f t="shared" si="1"/>
        <v>9.0240434434507311</v>
      </c>
      <c r="H57" s="40">
        <f t="shared" si="1"/>
        <v>9.164769967492413</v>
      </c>
      <c r="I57" s="40">
        <f t="shared" si="1"/>
        <v>9.2580278115714325</v>
      </c>
      <c r="J57" s="40">
        <f t="shared" si="1"/>
        <v>8.5462760420603452</v>
      </c>
      <c r="K57" s="34">
        <f t="shared" si="1"/>
        <v>8.4933096404229147</v>
      </c>
      <c r="L57" s="40">
        <f t="shared" si="1"/>
        <v>8.3291249817942781</v>
      </c>
      <c r="M57" s="40">
        <f t="shared" si="1"/>
        <v>9.4526990837406899</v>
      </c>
      <c r="N57" s="40">
        <f t="shared" si="1"/>
        <v>8.3357151141924302</v>
      </c>
      <c r="O57" s="40">
        <f t="shared" si="1"/>
        <v>8.0263166786991444</v>
      </c>
    </row>
    <row r="58" spans="1:15">
      <c r="A58" s="71"/>
      <c r="B58" s="72"/>
      <c r="C58" s="66" t="s">
        <v>9</v>
      </c>
      <c r="D58" s="40">
        <f t="shared" ref="D58:O58" si="2">SUM(D46,D50,D54)</f>
        <v>0</v>
      </c>
      <c r="E58" s="40">
        <f t="shared" si="2"/>
        <v>0</v>
      </c>
      <c r="F58" s="40">
        <f t="shared" si="2"/>
        <v>0</v>
      </c>
      <c r="G58" s="40">
        <f t="shared" si="2"/>
        <v>0</v>
      </c>
      <c r="H58" s="40">
        <f t="shared" si="2"/>
        <v>0</v>
      </c>
      <c r="I58" s="40">
        <f t="shared" si="2"/>
        <v>0</v>
      </c>
      <c r="J58" s="40">
        <f t="shared" si="2"/>
        <v>0</v>
      </c>
      <c r="K58" s="34">
        <f t="shared" si="2"/>
        <v>0</v>
      </c>
      <c r="L58" s="40">
        <f t="shared" si="2"/>
        <v>0</v>
      </c>
      <c r="M58" s="40">
        <f t="shared" si="2"/>
        <v>0</v>
      </c>
      <c r="N58" s="40">
        <f t="shared" si="2"/>
        <v>0</v>
      </c>
      <c r="O58" s="40">
        <f t="shared" si="2"/>
        <v>0</v>
      </c>
    </row>
    <row r="59" spans="1:15">
      <c r="A59" s="71"/>
      <c r="B59" s="72"/>
      <c r="C59" s="66" t="s">
        <v>10</v>
      </c>
      <c r="D59" s="40">
        <f t="shared" ref="D59:O59" si="3">SUM(D47,D51,D55)</f>
        <v>0</v>
      </c>
      <c r="E59" s="40">
        <f t="shared" si="3"/>
        <v>0</v>
      </c>
      <c r="F59" s="40">
        <f t="shared" si="3"/>
        <v>0</v>
      </c>
      <c r="G59" s="40">
        <f t="shared" si="3"/>
        <v>0</v>
      </c>
      <c r="H59" s="40">
        <f t="shared" si="3"/>
        <v>0</v>
      </c>
      <c r="I59" s="40">
        <f t="shared" si="3"/>
        <v>0</v>
      </c>
      <c r="J59" s="40">
        <f t="shared" si="3"/>
        <v>0</v>
      </c>
      <c r="K59" s="34">
        <f t="shared" si="3"/>
        <v>0</v>
      </c>
      <c r="L59" s="40">
        <f t="shared" si="3"/>
        <v>0</v>
      </c>
      <c r="M59" s="40">
        <f t="shared" si="3"/>
        <v>0</v>
      </c>
      <c r="N59" s="40">
        <f t="shared" si="3"/>
        <v>0</v>
      </c>
      <c r="O59" s="40">
        <f t="shared" si="3"/>
        <v>0</v>
      </c>
    </row>
    <row r="60" spans="1:15">
      <c r="A60" s="73"/>
      <c r="B60" s="74"/>
      <c r="C60" s="66" t="s">
        <v>11</v>
      </c>
      <c r="D60" s="40">
        <f>SUM(D48,D52,D56)</f>
        <v>9.2536000000000005</v>
      </c>
      <c r="E60" s="40">
        <f t="shared" ref="E60:O60" si="4">SUM(E48,E52,E56)</f>
        <v>9.2536000000000005</v>
      </c>
      <c r="F60" s="40">
        <f t="shared" si="4"/>
        <v>9.3612000000000002</v>
      </c>
      <c r="G60" s="40">
        <f t="shared" si="4"/>
        <v>10.222000000000001</v>
      </c>
      <c r="H60" s="40">
        <f t="shared" si="4"/>
        <v>10.329600000000001</v>
      </c>
      <c r="I60" s="40">
        <f t="shared" si="4"/>
        <v>10.437200000000001</v>
      </c>
      <c r="J60" s="40">
        <f t="shared" si="4"/>
        <v>9.7916000000000007</v>
      </c>
      <c r="K60" s="34">
        <f t="shared" si="4"/>
        <v>9.6840000000000011</v>
      </c>
      <c r="L60" s="40">
        <f t="shared" si="4"/>
        <v>9.5763999999999996</v>
      </c>
      <c r="M60" s="40">
        <f t="shared" si="4"/>
        <v>10.760000000000002</v>
      </c>
      <c r="N60" s="40">
        <f t="shared" si="4"/>
        <v>9.5764000000000014</v>
      </c>
      <c r="O60" s="40">
        <f t="shared" si="4"/>
        <v>9.1460000000000008</v>
      </c>
    </row>
    <row r="61" spans="1:15">
      <c r="A61" s="8"/>
      <c r="B61" s="9"/>
      <c r="C61" s="9"/>
      <c r="D61" s="10"/>
      <c r="E61" s="10"/>
      <c r="F61" s="10"/>
      <c r="G61" s="10"/>
      <c r="H61" s="10"/>
      <c r="I61" s="10"/>
      <c r="J61" s="10"/>
      <c r="K61" s="11"/>
      <c r="L61" s="10"/>
      <c r="M61" s="10"/>
      <c r="N61" s="10"/>
      <c r="O61" s="10"/>
    </row>
    <row r="62" spans="1:15">
      <c r="A62" s="75" t="s">
        <v>39</v>
      </c>
      <c r="B62" s="76"/>
      <c r="C62" s="41"/>
      <c r="D62" s="12">
        <f>SUM(D42,D60)</f>
        <v>579.02359999999999</v>
      </c>
      <c r="E62" s="12">
        <f t="shared" ref="E62:O62" si="5">SUM(E42,E60)</f>
        <v>617.24360000000001</v>
      </c>
      <c r="F62" s="12">
        <f t="shared" si="5"/>
        <v>583.72120000000007</v>
      </c>
      <c r="G62" s="12">
        <f t="shared" si="5"/>
        <v>680.80200000000002</v>
      </c>
      <c r="H62" s="12">
        <f t="shared" si="5"/>
        <v>696.4896</v>
      </c>
      <c r="I62" s="12">
        <f t="shared" si="5"/>
        <v>752.03719999999998</v>
      </c>
      <c r="J62" s="12">
        <f t="shared" si="5"/>
        <v>818.9316</v>
      </c>
      <c r="K62" s="13">
        <f t="shared" si="5"/>
        <v>858.10399999999993</v>
      </c>
      <c r="L62" s="12">
        <f t="shared" si="5"/>
        <v>862.82640000000004</v>
      </c>
      <c r="M62" s="12">
        <f t="shared" si="5"/>
        <v>749.63</v>
      </c>
      <c r="N62" s="12">
        <f t="shared" si="5"/>
        <v>678.38639999999998</v>
      </c>
      <c r="O62" s="12">
        <f t="shared" si="5"/>
        <v>567.49599999999998</v>
      </c>
    </row>
  </sheetData>
  <mergeCells count="37">
    <mergeCell ref="H25:M25"/>
    <mergeCell ref="D50:O51"/>
    <mergeCell ref="D54:O55"/>
    <mergeCell ref="D7:O8"/>
    <mergeCell ref="D12:O13"/>
    <mergeCell ref="H19:M19"/>
    <mergeCell ref="H21:M21"/>
    <mergeCell ref="H23:M23"/>
    <mergeCell ref="A7:A10"/>
    <mergeCell ref="B7:B10"/>
    <mergeCell ref="A11:A14"/>
    <mergeCell ref="B11:B14"/>
    <mergeCell ref="A15:A18"/>
    <mergeCell ref="B15:B18"/>
    <mergeCell ref="A57:B60"/>
    <mergeCell ref="A19:A22"/>
    <mergeCell ref="B19:B22"/>
    <mergeCell ref="A23:A26"/>
    <mergeCell ref="B23:B26"/>
    <mergeCell ref="A27:A30"/>
    <mergeCell ref="B27:B30"/>
    <mergeCell ref="A1:O1"/>
    <mergeCell ref="A2:O2"/>
    <mergeCell ref="A3:O3"/>
    <mergeCell ref="A4:O4"/>
    <mergeCell ref="A62:B62"/>
    <mergeCell ref="A31:A34"/>
    <mergeCell ref="B31:B34"/>
    <mergeCell ref="A35:A38"/>
    <mergeCell ref="B35:B38"/>
    <mergeCell ref="A39:B42"/>
    <mergeCell ref="A45:A48"/>
    <mergeCell ref="B45:B48"/>
    <mergeCell ref="A49:A52"/>
    <mergeCell ref="B49:B52"/>
    <mergeCell ref="A53:A56"/>
    <mergeCell ref="B53:B56"/>
  </mergeCells>
  <printOptions horizontalCentered="1"/>
  <pageMargins left="0" right="0" top="1" bottom="0.5" header="0.25" footer="0.25"/>
  <pageSetup scale="58" fitToHeight="10" orientation="landscape"/>
  <headerFooter>
    <oddHeader xml:space="preserve">&amp;C&amp;9&amp;KFF0000- CONFIDENTIAL -
Protected Materials Pursuant to CPUC Decisions and Applicable Law  as described in Accompanying Declaration
- PUBLIC DISCLOSURE RESTRICTED - </oddHeader>
  </headerFooter>
  <ignoredErrors>
    <ignoredError sqref="B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_x0020_Request_x0020_Set_x0020_Name xmlns="8430d550-c2bd-4ade-ae56-0b82b076c537">DR LIP Allocation - 001</Data_x0020_Request_x0020_Set_x0020_Name>
    <Document_x0020_Review_x0020_Status xmlns="d1269d0e-3d21-492c-95ee-c4f1a377396e">Pending for Case Admin</Document_x0020_Review_x0020_Status>
    <Response_x0020_Date xmlns="8430d550-c2bd-4ade-ae56-0b82b076c537">2020-07-01T07:00:00+00:00</Response_x0020_Date>
    <Manual_x0020_Handling xmlns="d1269d0e-3d21-492c-95ee-c4f1a377396e">
      <Url>https://edisonintl.sharepoint.com/teams/rcms365/_layouts/15/wrkstat.aspx?List=d1269d0e-3d21-492c-95ee-c4f1a377396e&amp;WorkflowInstanceName=0712992a-a197-4d1b-a8e6-4ba2e46f9847</Url>
      <Description>Completed</Description>
    </Manual_x0020_Handling>
    <Acronym xmlns="8430d550-c2bd-4ade-ae56-0b82b076c537">Order Instituting Rulemaking to Enhance the Role of Demand Response in Meeting the State's Resource Planning Needs and Operational Requirements.</Acronym>
    <RimsSpid xmlns="8430d550-c2bd-4ade-ae56-0b82b076c537">19999</RimsSpid>
    <Witness xmlns="8430d550-c2bd-4ade-ae56-0b82b076c537">
      <UserInfo>
        <DisplayName/>
        <AccountId xsi:nil="true"/>
        <AccountType/>
      </UserInfo>
    </Witness>
    <_Status xmlns="http://schemas.microsoft.com/sharepoint/v3/fields" xsi:nil="true"/>
    <IconOverlay xmlns="http://schemas.microsoft.com/sharepoint/v4" xsi:nil="true"/>
    <Test_x0020_WF xmlns="d1269d0e-3d21-492c-95ee-c4f1a377396e">
      <Url xsi:nil="true"/>
      <Description xsi:nil="true"/>
    </Test_x0020_WF>
    <Assignee xmlns="8430d550-c2bd-4ade-ae56-0b82b076c537">
      <UserInfo>
        <DisplayName>Emrah Ozkaya</DisplayName>
        <AccountId>655</AccountId>
        <AccountType/>
      </UserInfo>
    </Assignee>
    <Question_x0020_Number xmlns="8430d550-c2bd-4ade-ae56-0b82b076c537">001</Question_x0020_Number>
    <Data_x0020_Request_x0020_Set_x0020_Name1 xmlns="8430d550-c2bd-4ade-ae56-0b82b076c537">DR LIP Allocation</Data_x0020_Request_x0020_Set_x0020_Name1>
    <Reassignment xmlns="d1269d0e-3d21-492c-95ee-c4f1a377396e">
      <Url xsi:nil="true"/>
      <Description xsi:nil="true"/>
    </Reassignment>
    <Start_x0020_Security_x0020_WF xmlns="d1269d0e-3d21-492c-95ee-c4f1a377396e">
      <Url xsi:nil="true"/>
      <Description xsi:nil="true"/>
    </Start_x0020_Security_x0020_WF>
    <Attorney xmlns="8430d550-c2bd-4ade-ae56-0b82b076c537">
      <UserInfo>
        <DisplayName>Robin Meidhof</DisplayName>
        <AccountId>1611</AccountId>
        <AccountType/>
      </UserInfo>
    </Attorney>
    <Received_x0020_Date xmlns="8430d550-c2bd-4ade-ae56-0b82b076c537">2020-06-24T07:00:00+00:00</Received_x0020_Date>
    <Year xmlns="8430d550-c2bd-4ade-ae56-0b82b076c537">2021</Year>
    <HeaderSpid xmlns="8430d550-c2bd-4ade-ae56-0b82b076c537">3848</HeaderSpid>
    <Question xmlns="8430d550-c2bd-4ade-ae56-0b82b076c537">Completion of Entire Spreadsheet</Question>
    <Classification xmlns="8430d550-c2bd-4ade-ae56-0b82b076c537">Confidential</Classification>
    <Proceeding_x0020_Number xmlns="8430d550-c2bd-4ade-ae56-0b82b076c537">R.13-09-011</Proceeding_x0020_Number>
    <Party xmlns="8430d550-c2bd-4ade-ae56-0b82b076c537" xsi:nil="true"/>
    <Volume xmlns="d1269d0e-3d21-492c-95ee-c4f1a377396e" xsi:nil="true"/>
    <Exhibit xmlns="d1269d0e-3d21-492c-95ee-c4f1a377396e" xsi:nil="true"/>
    <Review_x0020_Status xmlns="8430d550-c2bd-4ade-ae56-0b82b076c537">
      <Url>https://edisonintl.sharepoint.com/teams/rcms365/_layouts/15/wrkstat.aspx?List=21149cbb-4f61-4bd7-8a64-8d38b2a0e31c&amp;WorkflowInstanceName=22333a31-8790-403c-9ef4-74f8902010b4</Url>
      <Description>Ready for Case Admin</Description>
    </Review_x0020_Status>
    <DR_x0020_360_x0020_Link xmlns="8430d550-c2bd-4ade-ae56-0b82b076c537">
      <Url xsi:nil="true"/>
      <Description xsi:nil="true"/>
    </DR_x0020_360_x0020_Link>
    <Document_x0020_Type xmlns="8430d550-c2bd-4ade-ae56-0b82b076c537">Attachment</Document_x0020_Type>
    <Party xmlns="d1269d0e-3d21-492c-95ee-c4f1a377396e">40</Party>
    <Agency xmlns="8430d550-c2bd-4ade-ae56-0b82b076c537" xsi:nil="true"/>
    <_dlc_DocId xmlns="8430d550-c2bd-4ade-ae56-0b82b076c537">RCMS365-1419139168-99104</_dlc_DocId>
    <_dlc_DocIdUrl xmlns="8430d550-c2bd-4ade-ae56-0b82b076c537">
      <Url>https://edisonintl.sharepoint.com/teams/rcms365/_layouts/15/DocIdRedir.aspx?ID=RCMS365-1419139168-99104</Url>
      <Description>RCMS365-1419139168-99104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 Progress Response" ma:contentTypeID="0x0101003FDC8DB2EFA0734493CFBBBD1CB93690005CC82022603A0947A2C5F5F1889FA752" ma:contentTypeVersion="106" ma:contentTypeDescription="" ma:contentTypeScope="" ma:versionID="a4d575ed8492e8762c29c1b1cf87a5c5">
  <xsd:schema xmlns:xsd="http://www.w3.org/2001/XMLSchema" xmlns:xs="http://www.w3.org/2001/XMLSchema" xmlns:p="http://schemas.microsoft.com/office/2006/metadata/properties" xmlns:ns1="8430d550-c2bd-4ade-ae56-0b82b076c537" xmlns:ns3="d1269d0e-3d21-492c-95ee-c4f1a377396e" xmlns:ns4="http://schemas.microsoft.com/sharepoint/v3/fields" xmlns:ns5="http://schemas.microsoft.com/sharepoint/v4" targetNamespace="http://schemas.microsoft.com/office/2006/metadata/properties" ma:root="true" ma:fieldsID="34f5532387b8c61ac1b1683d8d9ea5b2" ns1:_="" ns3:_="" ns4:_="" ns5:_="">
    <xsd:import namespace="8430d550-c2bd-4ade-ae56-0b82b076c537"/>
    <xsd:import namespace="d1269d0e-3d21-492c-95ee-c4f1a377396e"/>
    <xsd:import namespace="http://schemas.microsoft.com/sharepoint/v3/fields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HeaderSpid" minOccurs="0"/>
                <xsd:element ref="ns1:RimsSpid" minOccurs="0"/>
                <xsd:element ref="ns1:Assignee" minOccurs="0"/>
                <xsd:element ref="ns1:Attorney" minOccurs="0"/>
                <xsd:element ref="ns1:Question_x0020_Number" minOccurs="0"/>
                <xsd:element ref="ns1:Response_x0020_Date" minOccurs="0"/>
                <xsd:element ref="ns1:Received_x0020_Date" minOccurs="0"/>
                <xsd:element ref="ns1:Document_x0020_Type" minOccurs="0"/>
                <xsd:element ref="ns1:Data_x0020_Request_x0020_Set_x0020_Name1" minOccurs="0"/>
                <xsd:element ref="ns1:Data_x0020_Request_x0020_Set_x0020_Name" minOccurs="0"/>
                <xsd:element ref="ns1:Question" minOccurs="0"/>
                <xsd:element ref="ns3:Party" minOccurs="0"/>
                <xsd:element ref="ns1:Classification" minOccurs="0"/>
                <xsd:element ref="ns4:_Status" minOccurs="0"/>
                <xsd:element ref="ns1:Review_x0020_Status" minOccurs="0"/>
                <xsd:element ref="ns3:Test_x0020_WF" minOccurs="0"/>
                <xsd:element ref="ns3:Reassignment" minOccurs="0"/>
                <xsd:element ref="ns1:Year" minOccurs="0"/>
                <xsd:element ref="ns1:Proceeding_x0020_Number" minOccurs="0"/>
                <xsd:element ref="ns1:_dlc_DocIdPersistId" minOccurs="0"/>
                <xsd:element ref="ns1:_dlc_DocId" minOccurs="0"/>
                <xsd:element ref="ns1:Witness" minOccurs="0"/>
                <xsd:element ref="ns1:SharedWithUsers" minOccurs="0"/>
                <xsd:element ref="ns1:SharedWithDetails" minOccurs="0"/>
                <xsd:element ref="ns3:MediaServiceMetadata" minOccurs="0"/>
                <xsd:element ref="ns3:MediaServiceFastMetadata" minOccurs="0"/>
                <xsd:element ref="ns1:_dlc_DocIdUrl" minOccurs="0"/>
                <xsd:element ref="ns1:DR_x0020_360_x0020_Link" minOccurs="0"/>
                <xsd:element ref="ns5:IconOverlay" minOccurs="0"/>
                <xsd:element ref="ns3:MediaServiceAutoTags" minOccurs="0"/>
                <xsd:element ref="ns3:MediaServiceOCR" minOccurs="0"/>
                <xsd:element ref="ns3:Document_x0020_Review_x0020_Status" minOccurs="0"/>
                <xsd:element ref="ns1:Acronym" minOccurs="0"/>
                <xsd:element ref="ns1:Party" minOccurs="0"/>
                <xsd:element ref="ns3:MediaServiceEventHashCode" minOccurs="0"/>
                <xsd:element ref="ns3:MediaServiceGenerationTime" minOccurs="0"/>
                <xsd:element ref="ns1:Agency" minOccurs="0"/>
                <xsd:element ref="ns3:MediaServiceDateTaken" minOccurs="0"/>
                <xsd:element ref="ns3:Start_x0020_Security_x0020_WF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anual_x0020_Handling" minOccurs="0"/>
                <xsd:element ref="ns3:Volume" minOccurs="0"/>
                <xsd:element ref="ns3:Exhibi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0d550-c2bd-4ade-ae56-0b82b076c537" elementFormDefault="qualified">
    <xsd:import namespace="http://schemas.microsoft.com/office/2006/documentManagement/types"/>
    <xsd:import namespace="http://schemas.microsoft.com/office/infopath/2007/PartnerControls"/>
    <xsd:element name="HeaderSpid" ma:index="0" nillable="true" ma:displayName="HeaderSpid" ma:indexed="true" ma:internalName="HeaderSpid" ma:readOnly="false">
      <xsd:simpleType>
        <xsd:restriction base="dms:Text">
          <xsd:maxLength value="255"/>
        </xsd:restriction>
      </xsd:simpleType>
    </xsd:element>
    <xsd:element name="RimsSpid" ma:index="1" nillable="true" ma:displayName="RimsSpid" ma:indexed="true" ma:internalName="RimsSpid">
      <xsd:simpleType>
        <xsd:restriction base="dms:Text">
          <xsd:maxLength value="255"/>
        </xsd:restriction>
      </xsd:simpleType>
    </xsd:element>
    <xsd:element name="Assignee" ma:index="4" nillable="true" ma:displayName="Assignee" ma:indexed="true" ma:list="UserInfo" ma:SharePointGroup="0" ma:internalName="As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orney" ma:index="5" nillable="true" ma:displayName="Attorney" ma:list="UserInfo" ma:SharePointGroup="0" ma:internalName="Attorne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uestion_x0020_Number" ma:index="6" nillable="true" ma:displayName="Question Number" ma:indexed="true" ma:internalName="Question_x0020_Number" ma:readOnly="false">
      <xsd:simpleType>
        <xsd:restriction base="dms:Text">
          <xsd:maxLength value="255"/>
        </xsd:restriction>
      </xsd:simpleType>
    </xsd:element>
    <xsd:element name="Response_x0020_Date" ma:index="7" nillable="true" ma:displayName="Response Date" ma:format="DateOnly" ma:internalName="Response_x0020_Date" ma:readOnly="false">
      <xsd:simpleType>
        <xsd:restriction base="dms:DateTime"/>
      </xsd:simpleType>
    </xsd:element>
    <xsd:element name="Received_x0020_Date" ma:index="8" nillable="true" ma:displayName="Received Date" ma:format="DateOnly" ma:indexed="true" ma:internalName="Received_x0020_Date">
      <xsd:simpleType>
        <xsd:restriction base="dms:DateTime"/>
      </xsd:simpleType>
    </xsd:element>
    <xsd:element name="Document_x0020_Type" ma:index="9" nillable="true" ma:displayName="Document Type" ma:default="Attachment" ma:format="Dropdown" ma:indexed="true" ma:internalName="Document_x0020_Type">
      <xsd:simpleType>
        <xsd:restriction base="dms:Choice">
          <xsd:enumeration value="Attachment"/>
          <xsd:enumeration value="Answer"/>
          <xsd:enumeration value="Declaration"/>
          <xsd:enumeration value="Production Overlay"/>
          <xsd:enumeration value="CPUC Initial Request"/>
          <xsd:enumeration value="DO NOT PRODUCE"/>
          <xsd:enumeration value="Transmittal"/>
          <xsd:enumeration value="Confirmation"/>
        </xsd:restriction>
      </xsd:simpleType>
    </xsd:element>
    <xsd:element name="Data_x0020_Request_x0020_Set_x0020_Name1" ma:index="10" nillable="true" ma:displayName="Data Request Set Name" ma:indexed="true" ma:internalName="Data_x0020_Request_x0020_Set_x0020_Name1">
      <xsd:simpleType>
        <xsd:restriction base="dms:Text">
          <xsd:maxLength value="255"/>
        </xsd:restriction>
      </xsd:simpleType>
    </xsd:element>
    <xsd:element name="Data_x0020_Request_x0020_Set_x0020_Name" ma:index="11" nillable="true" ma:displayName="Data Request Set" ma:internalName="Data_x0020_Request_x0020_Set_x0020_Name">
      <xsd:simpleType>
        <xsd:restriction base="dms:Text">
          <xsd:maxLength value="255"/>
        </xsd:restriction>
      </xsd:simpleType>
    </xsd:element>
    <xsd:element name="Question" ma:index="12" nillable="true" ma:displayName="Question" ma:internalName="Question">
      <xsd:simpleType>
        <xsd:restriction base="dms:Note"/>
      </xsd:simpleType>
    </xsd:element>
    <xsd:element name="Classification" ma:index="14" nillable="true" ma:displayName="Classification" ma:default="Public" ma:format="Dropdown" ma:internalName="Classification">
      <xsd:simpleType>
        <xsd:restriction base="dms:Choice">
          <xsd:enumeration value="Public"/>
          <xsd:enumeration value="Confidential"/>
          <xsd:enumeration value="Internal"/>
        </xsd:restriction>
      </xsd:simpleType>
    </xsd:element>
    <xsd:element name="Review_x0020_Status" ma:index="16" nillable="true" ma:displayName="Review Status" ma:format="Hyperlink" ma:internalName="Revie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Year" ma:index="19" nillable="true" ma:displayName="Year" ma:default="2021" ma:indexed="true" ma:internalName="Year">
      <xsd:simpleType>
        <xsd:restriction base="dms:Text">
          <xsd:maxLength value="255"/>
        </xsd:restriction>
      </xsd:simpleType>
    </xsd:element>
    <xsd:element name="Proceeding_x0020_Number" ma:index="20" nillable="true" ma:displayName="Proceeding Number" ma:indexed="true" ma:internalName="Proceeding_x0020_Number">
      <xsd:simpleType>
        <xsd:restriction base="dms:Text">
          <xsd:maxLength value="255"/>
        </xsd:restriction>
      </xsd:simple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Witness" ma:index="25" nillable="true" ma:displayName="Witness" ma:hidden="true" ma:list="UserInfo" ma:SharePointGroup="0" ma:internalName="Witnes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x0020_360_x0020_Link" ma:index="37" nillable="true" ma:displayName="DR 360 Link" ma:format="Hyperlink" ma:hidden="true" ma:internalName="DR_x0020_360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cronym" ma:index="42" nillable="true" ma:displayName="Acronym" ma:internalName="Acronym">
      <xsd:simpleType>
        <xsd:restriction base="dms:Text">
          <xsd:maxLength value="255"/>
        </xsd:restriction>
      </xsd:simpleType>
    </xsd:element>
    <xsd:element name="Party" ma:index="43" nillable="true" ma:displayName="PartyTxt" ma:internalName="Party0" ma:readOnly="false">
      <xsd:simpleType>
        <xsd:restriction base="dms:Text">
          <xsd:maxLength value="255"/>
        </xsd:restriction>
      </xsd:simpleType>
    </xsd:element>
    <xsd:element name="Agency" ma:index="46" nillable="true" ma:displayName="Agency" ma:internalName="Agenc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9d0e-3d21-492c-95ee-c4f1a377396e" elementFormDefault="qualified">
    <xsd:import namespace="http://schemas.microsoft.com/office/2006/documentManagement/types"/>
    <xsd:import namespace="http://schemas.microsoft.com/office/infopath/2007/PartnerControls"/>
    <xsd:element name="Party" ma:index="13" nillable="true" ma:displayName="Party" ma:indexed="true" ma:list="{0d6e30c2-f70e-486c-88bb-1fbf684d938e}" ma:internalName="Party" ma:showField="Title" ma:web="8430d550-c2bd-4ade-ae56-0b82b076c537">
      <xsd:simpleType>
        <xsd:restriction base="dms:Lookup"/>
      </xsd:simpleType>
    </xsd:element>
    <xsd:element name="Test_x0020_WF" ma:index="17" nillable="true" ma:displayName="Update FYI" ma:internalName="Test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assignment" ma:index="18" nillable="true" ma:displayName="Reassignment" ma:internalName="Reassign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9" nillable="true" ma:displayName="MediaServiceAutoTags" ma:internalName="MediaServiceAutoTags" ma:readOnly="true">
      <xsd:simpleType>
        <xsd:restriction base="dms:Text"/>
      </xsd:simpleType>
    </xsd:element>
    <xsd:element name="MediaServiceOCR" ma:index="4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ocument_x0020_Review_x0020_Status" ma:index="41" nillable="true" ma:displayName="Document Review Status" ma:indexed="true" ma:internalName="Document_x0020_Review_x0020_Status">
      <xsd:simpleType>
        <xsd:restriction base="dms:Text">
          <xsd:maxLength value="255"/>
        </xsd:restriction>
      </xsd:simpleType>
    </xsd:element>
    <xsd:element name="MediaServiceEventHashCode" ma:index="4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Start_x0020_Security_x0020_WF" ma:index="55" nillable="true" ma:displayName="Start Security WF" ma:internalName="Start_x0020_Security_x0020_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56" nillable="true" ma:displayName="Location" ma:internalName="MediaServiceLocation" ma:readOnly="true">
      <xsd:simpleType>
        <xsd:restriction base="dms:Text"/>
      </xsd:simpleType>
    </xsd:element>
    <xsd:element name="MediaServiceAutoKeyPoints" ma:index="5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anual_x0020_Handling" ma:index="59" nillable="true" ma:displayName="Manual Handling" ma:internalName="Manual_x0020_Handl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Volume" ma:index="60" nillable="true" ma:displayName="Volume" ma:internalName="Volume">
      <xsd:simpleType>
        <xsd:restriction base="dms:Text">
          <xsd:maxLength value="255"/>
        </xsd:restriction>
      </xsd:simpleType>
    </xsd:element>
    <xsd:element name="Exhibit" ma:index="61" nillable="true" ma:displayName="Exhibit" ma:internalName="Exhibi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format="Dropdown" ma:indexed="true" ma:internalName="_Status">
      <xsd:simpleType>
        <xsd:restriction base="dms:Choice">
          <xsd:enumeration value="(1) New"/>
          <xsd:enumeration value="(2) In Progress"/>
          <xsd:enumeration value="(3) Review"/>
          <xsd:enumeration value="(4) Law Review"/>
          <xsd:enumeration value="(5) Approved For Case Admin"/>
          <xsd:enumeration value="(6) 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93379-30F2-40A1-9A64-068AB5549C78}">
  <ds:schemaRefs>
    <ds:schemaRef ds:uri="http://schemas.microsoft.com/sharepoint/v3/fields"/>
    <ds:schemaRef ds:uri="http://purl.org/dc/elements/1.1/"/>
    <ds:schemaRef ds:uri="http://schemas.microsoft.com/sharepoint/v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d1269d0e-3d21-492c-95ee-c4f1a377396e"/>
    <ds:schemaRef ds:uri="8430d550-c2bd-4ade-ae56-0b82b076c53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40283A-20B7-4659-8A63-09A75D908E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4BE6A6-412A-4B75-AEAE-2BF28205733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E7B29BB-0919-410C-A269-B9E4250AE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0d550-c2bd-4ade-ae56-0b82b076c537"/>
    <ds:schemaRef ds:uri="d1269d0e-3d21-492c-95ee-c4f1a377396e"/>
    <ds:schemaRef ds:uri="http://schemas.microsoft.com/sharepoint/v3/field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SCE 2021 DR Allocations</vt:lpstr>
      <vt:lpstr>SCE 2021 DR Allocations w.DLF</vt:lpstr>
      <vt:lpstr>SCE 2022 DR Allocations</vt:lpstr>
      <vt:lpstr>SCE 2022 DR Allocatons w.DLF</vt:lpstr>
      <vt:lpstr>SCE 2023 DR Allocations</vt:lpstr>
      <vt:lpstr>SCE 2023 DR Allocations w.DLF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CONFIDENTIAL - SCE Completed-FY2020 DR LIP Allocations for PY2021-2023</dc:title>
  <dc:subject/>
  <dc:creator>Natalie Guishar</dc:creator>
  <cp:keywords/>
  <dc:description/>
  <cp:lastModifiedBy>Natalie Guishar</cp:lastModifiedBy>
  <cp:revision/>
  <cp:lastPrinted>2020-07-01T00:19:54Z</cp:lastPrinted>
  <dcterms:created xsi:type="dcterms:W3CDTF">2020-06-22T21:52:35Z</dcterms:created>
  <dcterms:modified xsi:type="dcterms:W3CDTF">2020-07-02T01:57:45Z</dcterms:modified>
  <cp:category/>
  <cp:contentStatus>(5) Approved For Case Admin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0x0101003FDC8DB2EFA0734493CFBBBD1CB93690005CC82022603A0947A2C5F5F1889FA752</vt:lpwstr>
  </property>
  <property fmtid="{D5CDD505-2E9C-101B-9397-08002B2CF9AE}" pid="3" name="_dlc_DocIdItemGuid">
    <vt:lpwstr>873a4ab2-3ed2-4867-92fc-26e7442431e7</vt:lpwstr>
  </property>
  <property fmtid="{D5CDD505-2E9C-101B-9397-08002B2CF9AE}" pid="4" name="_docset_NoMedatataSyncRequired">
    <vt:lpwstr>False</vt:lpwstr>
  </property>
</Properties>
</file>